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  <sheet name="002 - Zdravotní technika" sheetId="4" r:id="rId4"/>
    <sheet name="003-1 - Zdroj tepla" sheetId="5" r:id="rId5"/>
    <sheet name="003-2 - Topný systém" sheetId="6" r:id="rId6"/>
    <sheet name="003-3 - Ostatní" sheetId="7" r:id="rId7"/>
    <sheet name="004-1 - Elektroinstalace" sheetId="8" r:id="rId8"/>
    <sheet name="004-2 - Rozvaděč R1" sheetId="9" r:id="rId9"/>
    <sheet name="004-3 - Rozvaděč R2" sheetId="10" r:id="rId10"/>
    <sheet name="004-4 - Rozvaděč RE" sheetId="11" r:id="rId11"/>
    <sheet name="005 - Vzduchotechnika" sheetId="12" r:id="rId12"/>
    <sheet name="SO 02 - Horkovodní přípojka" sheetId="13" r:id="rId13"/>
  </sheets>
  <definedNames>
    <definedName name="_xlnm.Print_Area" localSheetId="0">'Rekapitulace stavby'!$D$4:$AO$76,'Rekapitulace stavby'!$C$82:$AQ$110</definedName>
    <definedName name="_xlnm._FilterDatabase" localSheetId="1" hidden="1">'000 - Vedlejší a ostatní ...'!$C$120:$K$133</definedName>
    <definedName name="_xlnm.Print_Area" localSheetId="1">'000 - Vedlejší a ostatní ...'!$C$82:$J$102,'000 - Vedlejší a ostatní ...'!$C$108:$K$133</definedName>
    <definedName name="_xlnm._FilterDatabase" localSheetId="2" hidden="1">'001 - Stavební část'!$C$144:$K$1404</definedName>
    <definedName name="_xlnm.Print_Area" localSheetId="2">'001 - Stavební část'!$C$82:$J$124,'001 - Stavební část'!$C$130:$K$1404</definedName>
    <definedName name="_xlnm._FilterDatabase" localSheetId="3" hidden="1">'002 - Zdravotní technika'!$C$133:$K$303</definedName>
    <definedName name="_xlnm.Print_Area" localSheetId="3">'002 - Zdravotní technika'!$C$82:$J$113,'002 - Zdravotní technika'!$C$119:$K$303</definedName>
    <definedName name="_xlnm._FilterDatabase" localSheetId="4" hidden="1">'003-1 - Zdroj tepla'!$C$132:$K$231</definedName>
    <definedName name="_xlnm.Print_Area" localSheetId="4">'003-1 - Zdroj tepla'!$C$82:$J$110,'003-1 - Zdroj tepla'!$C$116:$K$231</definedName>
    <definedName name="_xlnm._FilterDatabase" localSheetId="5" hidden="1">'003-2 - Topný systém'!$C$129:$K$194</definedName>
    <definedName name="_xlnm.Print_Area" localSheetId="5">'003-2 - Topný systém'!$C$82:$J$107,'003-2 - Topný systém'!$C$113:$K$194</definedName>
    <definedName name="_xlnm._FilterDatabase" localSheetId="6" hidden="1">'003-3 - Ostatní'!$C$124:$K$134</definedName>
    <definedName name="_xlnm.Print_Area" localSheetId="6">'003-3 - Ostatní'!$C$82:$J$102,'003-3 - Ostatní'!$C$108:$K$134</definedName>
    <definedName name="_xlnm._FilterDatabase" localSheetId="7" hidden="1">'004-1 - Elektroinstalace'!$C$140:$K$285</definedName>
    <definedName name="_xlnm.Print_Area" localSheetId="7">'004-1 - Elektroinstalace'!$C$82:$J$118,'004-1 - Elektroinstalace'!$C$124:$K$285</definedName>
    <definedName name="_xlnm._FilterDatabase" localSheetId="8" hidden="1">'004-2 - Rozvaděč R1'!$C$129:$K$162</definedName>
    <definedName name="_xlnm.Print_Area" localSheetId="8">'004-2 - Rozvaděč R1'!$C$82:$J$107,'004-2 - Rozvaděč R1'!$C$113:$K$162</definedName>
    <definedName name="_xlnm._FilterDatabase" localSheetId="9" hidden="1">'004-3 - Rozvaděč R2'!$C$129:$K$159</definedName>
    <definedName name="_xlnm.Print_Area" localSheetId="9">'004-3 - Rozvaděč R2'!$C$82:$J$107,'004-3 - Rozvaděč R2'!$C$113:$K$159</definedName>
    <definedName name="_xlnm._FilterDatabase" localSheetId="10" hidden="1">'004-4 - Rozvaděč RE'!$C$127:$K$140</definedName>
    <definedName name="_xlnm.Print_Area" localSheetId="10">'004-4 - Rozvaděč RE'!$C$82:$J$105,'004-4 - Rozvaděč RE'!$C$111:$K$140</definedName>
    <definedName name="_xlnm._FilterDatabase" localSheetId="11" hidden="1">'005 - Vzduchotechnika'!$C$136:$K$230</definedName>
    <definedName name="_xlnm.Print_Area" localSheetId="11">'005 - Vzduchotechnika'!$C$82:$J$116,'005 - Vzduchotechnika'!$C$122:$K$230</definedName>
    <definedName name="_xlnm._FilterDatabase" localSheetId="12" hidden="1">'SO 02 - Horkovodní přípojka'!$C$120:$K$175</definedName>
    <definedName name="_xlnm.Print_Area" localSheetId="12">'SO 02 - Horkovodní přípojka'!$C$82:$J$102,'SO 02 - Horkovodní přípojka'!$C$108:$K$175</definedName>
    <definedName name="_xlnm.Print_Titles" localSheetId="0">'Rekapitulace stavby'!$92:$92</definedName>
    <definedName name="_xlnm.Print_Titles" localSheetId="1">'000 - Vedlejší a ostatní ...'!$120:$120</definedName>
    <definedName name="_xlnm.Print_Titles" localSheetId="2">'001 - Stavební část'!$144:$144</definedName>
    <definedName name="_xlnm.Print_Titles" localSheetId="3">'002 - Zdravotní technika'!$133:$133</definedName>
    <definedName name="_xlnm.Print_Titles" localSheetId="4">'003-1 - Zdroj tepla'!$132:$132</definedName>
    <definedName name="_xlnm.Print_Titles" localSheetId="5">'003-2 - Topný systém'!$129:$129</definedName>
    <definedName name="_xlnm.Print_Titles" localSheetId="6">'003-3 - Ostatní'!$124:$124</definedName>
    <definedName name="_xlnm.Print_Titles" localSheetId="7">'004-1 - Elektroinstalace'!$140:$140</definedName>
    <definedName name="_xlnm.Print_Titles" localSheetId="8">'004-2 - Rozvaděč R1'!$129:$129</definedName>
    <definedName name="_xlnm.Print_Titles" localSheetId="9">'004-3 - Rozvaděč R2'!$129:$129</definedName>
    <definedName name="_xlnm.Print_Titles" localSheetId="10">'004-4 - Rozvaděč RE'!$127:$127</definedName>
    <definedName name="_xlnm.Print_Titles" localSheetId="11">'005 - Vzduchotechnika'!$136:$136</definedName>
    <definedName name="_xlnm.Print_Titles" localSheetId="12">'SO 02 - Horkovodní přípojka'!$120:$120</definedName>
  </definedNames>
  <calcPr fullCalcOnLoad="1"/>
</workbook>
</file>

<file path=xl/sharedStrings.xml><?xml version="1.0" encoding="utf-8"?>
<sst xmlns="http://schemas.openxmlformats.org/spreadsheetml/2006/main" count="23661" uniqueCount="3444">
  <si>
    <t>Export Komplet</t>
  </si>
  <si>
    <t/>
  </si>
  <si>
    <t>2.0</t>
  </si>
  <si>
    <t>ZAMOK</t>
  </si>
  <si>
    <t>False</t>
  </si>
  <si>
    <t>{dee0fdc5-fb93-4336-9e0f-d268b188d362}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</si>
  <si>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</si>
  <si>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</si>
  <si>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</si>
  <si>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</si>
  <si>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</si>
  <si>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</si>
  <si>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</si>
  <si>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</si>
  <si>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001776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</si>
  <si>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</si>
  <si>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</si>
  <si>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čp. 73 Horská ul. Trutnov</t>
  </si>
  <si>
    <t>KSO:</t>
  </si>
  <si>
    <t>801 39 12</t>
  </si>
  <si>
    <t>CC-CZ:</t>
  </si>
  <si>
    <t>Místo:</t>
  </si>
  <si>
    <t>Trutnov</t>
  </si>
  <si>
    <t>Datum:</t>
  </si>
  <si>
    <t>10. 1. 2019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</si>
  <si>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</si>
  <si>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</si>
  <si>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</si>
  <si>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</si>
  <si>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</si>
  <si>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</si>
  <si>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</si>
  <si>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Arch. Zdeněk Gottwald</t>
  </si>
  <si>
    <t>True</t>
  </si>
  <si>
    <t>Zpracovatel:</t>
  </si>
  <si>
    <t>Ing. Lenka Kasperová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</si>
  <si>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</si>
  <si>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</si>
  <si>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</si>
  <si>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</si>
  <si>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</si>
  <si>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</si>
  <si>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</si>
  <si>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</si>
  <si>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</si>
  <si>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</si>
  <si>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</si>
  <si>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</si>
  <si>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</si>
  <si>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</si>
  <si>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</si>
  <si>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</si>
  <si>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</si>
  <si>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</si>
  <si>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</si>
  <si>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</si>
  <si>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</si>
  <si>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</si>
  <si>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</si>
  <si>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</si>
  <si>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</si>
  <si>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</si>
  <si>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</si>
  <si>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</si>
  <si>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</si>
  <si>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</si>
  <si>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</si>
  <si>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</si>
  <si>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</si>
  <si>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</si>
  <si>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</si>
  <si>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</si>
  <si>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</si>
  <si>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</si>
  <si>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</si>
  <si>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</si>
  <si>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</si>
  <si>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</si>
  <si>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</si>
  <si>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</si>
  <si>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</si>
  <si>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</si>
  <si>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</si>
  <si>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</si>
  <si>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</si>
  <si>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</si>
  <si>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</si>
  <si>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{76571d00-4108-4c77-b263-ed71fbe18e67}</t>
  </si>
  <si>
    <t>2</t>
  </si>
  <si>
    <t>SO 01</t>
  </si>
  <si>
    <t>Objekt čp. 83</t>
  </si>
  <si>
    <t>STA</t>
  </si>
  <si>
    <t>{482b195c-4028-44ef-b1cc-562dec7df842}</t>
  </si>
  <si>
    <t>001</t>
  </si>
  <si>
    <t>Stavební část</t>
  </si>
  <si>
    <t>Soupis</t>
  </si>
  <si>
    <t>{1409b793-25c1-445d-8fe8-7b175ce16c16}</t>
  </si>
  <si>
    <t>002</t>
  </si>
  <si>
    <t>Zdravotní technika</t>
  </si>
  <si>
    <t>{90d9000c-3738-45b7-aeab-58829a1ceac1}</t>
  </si>
  <si>
    <t>003</t>
  </si>
  <si>
    <t>Ústřední vytápění</t>
  </si>
  <si>
    <t>{b6e27df9-de4f-45e2-9aa1-c9db1e48d500}</t>
  </si>
  <si>
    <t>003-1</t>
  </si>
  <si>
    <t>Zdroj tepla</t>
  </si>
  <si>
    <t>3</t>
  </si>
  <si>
    <t>{0144462c-f5e7-4400-9ab0-d0492f094f62}</t>
  </si>
  <si>
    <t>003-2</t>
  </si>
  <si>
    <t>Topný systém</t>
  </si>
  <si>
    <t>{be9e0d0c-433c-40d0-872a-25c89404eff0}</t>
  </si>
  <si>
    <t>003-3</t>
  </si>
  <si>
    <t>Ostatní</t>
  </si>
  <si>
    <t>{d160d703-ddc2-4780-a79e-c351b335484e}</t>
  </si>
  <si>
    <t>004</t>
  </si>
  <si>
    <t>Elektroinstalace a hromosvod</t>
  </si>
  <si>
    <t>{db752402-8e86-4315-b6e9-4149e7d16da0}</t>
  </si>
  <si>
    <t>004-1</t>
  </si>
  <si>
    <t>Elektroinstalace</t>
  </si>
  <si>
    <t>{2a4c76ce-664a-40a7-a999-e70d00e45992}</t>
  </si>
  <si>
    <t>004-2</t>
  </si>
  <si>
    <t>Rozvaděč R1</t>
  </si>
  <si>
    <t>{61a688e4-8606-4d21-bb8a-b9d0c9ca41b6}</t>
  </si>
  <si>
    <t>004-3</t>
  </si>
  <si>
    <t>Rozvaděč R2</t>
  </si>
  <si>
    <t>{14e63fb4-566d-4c64-936b-6682483c500c}</t>
  </si>
  <si>
    <t>004-4</t>
  </si>
  <si>
    <t>Rozvaděč RE</t>
  </si>
  <si>
    <t>{83420529-5b66-49c3-aa5a-d2dcd1adb51b}</t>
  </si>
  <si>
    <t>005</t>
  </si>
  <si>
    <t>Vzduchotechnika</t>
  </si>
  <si>
    <t>{a6442f73-3ce2-4a98-83a7-67c4979948f6}</t>
  </si>
  <si>
    <t>SO 02</t>
  </si>
  <si>
    <t>Horkovodní přípojka</t>
  </si>
  <si>
    <t>{f0092943-9696-4760-8ca6-ffdde5b92997}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</si>
  <si>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</si>
  <si>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</si>
  <si>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</si>
  <si>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</si>
  <si>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</si>
  <si>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</si>
  <si>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</si>
  <si>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</si>
  <si>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</si>
  <si>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</si>
  <si>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</si>
  <si>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</si>
  <si>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</si>
  <si>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</si>
  <si>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</si>
  <si>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</si>
  <si>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</si>
  <si>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</si>
  <si>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</si>
  <si>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</si>
  <si>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</si>
  <si>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</si>
  <si>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</si>
  <si>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</si>
  <si>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</si>
  <si>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</si>
  <si>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</si>
  <si>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</si>
  <si>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</si>
  <si>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</si>
  <si>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</si>
  <si>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</si>
  <si>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</si>
  <si>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</si>
  <si>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 vč. zaměření skutečného stavu a zanesení dat do dig. mapy města Trutnov</t>
  </si>
  <si>
    <t>kpl</t>
  </si>
  <si>
    <t>CS ÚRS 2019 01</t>
  </si>
  <si>
    <t>1024</t>
  </si>
  <si>
    <t>-723047563</t>
  </si>
  <si>
    <t>012002001</t>
  </si>
  <si>
    <t>Vytýčení inženýrských sítí</t>
  </si>
  <si>
    <t>728327358</t>
  </si>
  <si>
    <t>013002000</t>
  </si>
  <si>
    <t>Projektové práce-dokumentace skutečného provedení</t>
  </si>
  <si>
    <t>598128750</t>
  </si>
  <si>
    <t>VRN3</t>
  </si>
  <si>
    <t>Zařízení staveniště</t>
  </si>
  <si>
    <t>4</t>
  </si>
  <si>
    <t>030001000</t>
  </si>
  <si>
    <t>Zařízení staveniště vč. el. energie, vody, vytápění, oplocení staveniště, záborů apod.</t>
  </si>
  <si>
    <t>1043817146</t>
  </si>
  <si>
    <t>VRN5</t>
  </si>
  <si>
    <t>Finanční náklady</t>
  </si>
  <si>
    <t>052002000</t>
  </si>
  <si>
    <t>Finanční rezerva (10% z celkové částky)</t>
  </si>
  <si>
    <t>1538505586</t>
  </si>
  <si>
    <t>P</t>
  </si>
  <si>
    <t>Poznámka k položce:
Uchazeč vyplní částku 10% z celkové nabídkové ceny</t>
  </si>
  <si>
    <t>VRN6</t>
  </si>
  <si>
    <t>Územní vlivy</t>
  </si>
  <si>
    <t>6</t>
  </si>
  <si>
    <t>065002000</t>
  </si>
  <si>
    <t>Mimostaveništní doprava</t>
  </si>
  <si>
    <t>-22061415</t>
  </si>
  <si>
    <t>C1</t>
  </si>
  <si>
    <t>22,6</t>
  </si>
  <si>
    <t>fasáda1</t>
  </si>
  <si>
    <t>110,051</t>
  </si>
  <si>
    <t>fasáda2</t>
  </si>
  <si>
    <t>352,266</t>
  </si>
  <si>
    <t>izolaces</t>
  </si>
  <si>
    <t>42,24</t>
  </si>
  <si>
    <t>izolacev</t>
  </si>
  <si>
    <t>124,04</t>
  </si>
  <si>
    <t>K2b</t>
  </si>
  <si>
    <t>7,62</t>
  </si>
  <si>
    <t>K3</t>
  </si>
  <si>
    <t>10,95</t>
  </si>
  <si>
    <t>SO 01 - Objekt čp. 83</t>
  </si>
  <si>
    <t>K4b</t>
  </si>
  <si>
    <t>20,9</t>
  </si>
  <si>
    <t>Soupis:</t>
  </si>
  <si>
    <t>komíny</t>
  </si>
  <si>
    <t>10,512</t>
  </si>
  <si>
    <t>001 - Stavební část</t>
  </si>
  <si>
    <t>lešení</t>
  </si>
  <si>
    <t>792,928</t>
  </si>
  <si>
    <t>malby</t>
  </si>
  <si>
    <t>1423,543</t>
  </si>
  <si>
    <t>obklad</t>
  </si>
  <si>
    <t>138,016</t>
  </si>
  <si>
    <t>odkop1</t>
  </si>
  <si>
    <t>4,81</t>
  </si>
  <si>
    <t>odkop2</t>
  </si>
  <si>
    <t>11,25</t>
  </si>
  <si>
    <t>odvoz</t>
  </si>
  <si>
    <t>16,06</t>
  </si>
  <si>
    <t>ostění</t>
  </si>
  <si>
    <t>35,44</t>
  </si>
  <si>
    <t>P1</t>
  </si>
  <si>
    <t>51,24</t>
  </si>
  <si>
    <t>P2</t>
  </si>
  <si>
    <t>21,02</t>
  </si>
  <si>
    <t>P3</t>
  </si>
  <si>
    <t>200,04</t>
  </si>
  <si>
    <t>P3a</t>
  </si>
  <si>
    <t>18,8</t>
  </si>
  <si>
    <t>podhled1</t>
  </si>
  <si>
    <t>13,8</t>
  </si>
  <si>
    <t>podkroví</t>
  </si>
  <si>
    <t>183,29</t>
  </si>
  <si>
    <t>rýha</t>
  </si>
  <si>
    <t>25,088</t>
  </si>
  <si>
    <t>SKL5</t>
  </si>
  <si>
    <t>45</t>
  </si>
  <si>
    <t>sokl2</t>
  </si>
  <si>
    <t>20,035</t>
  </si>
  <si>
    <t>stěnynové</t>
  </si>
  <si>
    <t>71,919</t>
  </si>
  <si>
    <t>stěnypodkroví</t>
  </si>
  <si>
    <t>40,04</t>
  </si>
  <si>
    <t>stěnysklep</t>
  </si>
  <si>
    <t>126,696</t>
  </si>
  <si>
    <t>stěnystáv</t>
  </si>
  <si>
    <t>747,241</t>
  </si>
  <si>
    <t>stropsklep</t>
  </si>
  <si>
    <t>78,6</t>
  </si>
  <si>
    <t>stropstáv</t>
  </si>
  <si>
    <t>255,72</t>
  </si>
  <si>
    <t>stropy</t>
  </si>
  <si>
    <t>214,28</t>
  </si>
  <si>
    <t>střecha</t>
  </si>
  <si>
    <t>219,75</t>
  </si>
  <si>
    <t>K1</t>
  </si>
  <si>
    <t>18,71</t>
  </si>
  <si>
    <t>K2a</t>
  </si>
  <si>
    <t>14,5</t>
  </si>
  <si>
    <t>K4a</t>
  </si>
  <si>
    <t>22,63</t>
  </si>
  <si>
    <t>dlažba1</t>
  </si>
  <si>
    <t>55,84</t>
  </si>
  <si>
    <t>dlažba2</t>
  </si>
  <si>
    <t>39,47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</si>
  <si>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</si>
  <si>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</si>
  <si>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</si>
  <si>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</si>
  <si>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</si>
  <si>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</si>
  <si>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</si>
  <si>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</si>
  <si>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</si>
  <si>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</si>
  <si>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</si>
  <si>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</si>
  <si>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</si>
  <si>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</si>
  <si>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</si>
  <si>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</si>
  <si>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</si>
  <si>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</si>
  <si>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</si>
  <si>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</si>
  <si>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</si>
  <si>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</si>
  <si>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</si>
  <si>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</si>
  <si>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</si>
  <si>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HSV</t>
  </si>
  <si>
    <t>Práce a dodávky HSV</t>
  </si>
  <si>
    <t>Zemní práce</t>
  </si>
  <si>
    <t>122201101</t>
  </si>
  <si>
    <t>Odkopávky a prokopávky nezapažené v hornině tř. 3 objem do 100 m3</t>
  </si>
  <si>
    <t>m3</t>
  </si>
  <si>
    <t>382588104</t>
  </si>
  <si>
    <t>VV</t>
  </si>
  <si>
    <t>SKL5*0,25</t>
  </si>
  <si>
    <t>Součet</t>
  </si>
  <si>
    <t>132201201</t>
  </si>
  <si>
    <t>Hloubení rýh š do 2000 mm v hornině tř. 3 objemu do 100 m3</t>
  </si>
  <si>
    <t>-1105991493</t>
  </si>
  <si>
    <t>"pro svislou izolaci"</t>
  </si>
  <si>
    <t>2*12,2*0,8*0,7</t>
  </si>
  <si>
    <t>6,6*0,8*0,7</t>
  </si>
  <si>
    <t>6,9*0,8*0,7</t>
  </si>
  <si>
    <t>2*1,4*0,8*0,7</t>
  </si>
  <si>
    <t>4,1*0,8*0,7</t>
  </si>
  <si>
    <t>Mezisoučet</t>
  </si>
  <si>
    <t>139711101</t>
  </si>
  <si>
    <t>Vykopávky v uzavřených prostorách v hornině tř. 1 až 4</t>
  </si>
  <si>
    <t>1942066014</t>
  </si>
  <si>
    <t>"nepodsklepená část - pro novou skladbu podlahy"</t>
  </si>
  <si>
    <t>5,3*4,4*0,1</t>
  </si>
  <si>
    <t>(2,65*1,2+2,7*1,2+1,1*0,45)*0,1</t>
  </si>
  <si>
    <t>2,25*0,7*0,1</t>
  </si>
  <si>
    <t>3,7*4,4*0,1</t>
  </si>
  <si>
    <t>162701103</t>
  </si>
  <si>
    <t>Vodorovné přemístění do 8000 m výkopku/sypaniny z horniny tř. 1 až 4</t>
  </si>
  <si>
    <t>-1937957550</t>
  </si>
  <si>
    <t>odkop1+odkop2</t>
  </si>
  <si>
    <t>171201201</t>
  </si>
  <si>
    <t>Uložení sypaniny na skládky</t>
  </si>
  <si>
    <t>-1675894257</t>
  </si>
  <si>
    <t>171201211</t>
  </si>
  <si>
    <t>Poplatek za uložení stavebního odpadu - zeminy a kameniva na skládce</t>
  </si>
  <si>
    <t>t</t>
  </si>
  <si>
    <t>927398443</t>
  </si>
  <si>
    <t>odvoz*1,8</t>
  </si>
  <si>
    <t>7</t>
  </si>
  <si>
    <t>174101101</t>
  </si>
  <si>
    <t>Zásyp jam, šachet rýh nebo kolem objektů sypaninou se zhutněním</t>
  </si>
  <si>
    <t>-2009338871</t>
  </si>
  <si>
    <t>8</t>
  </si>
  <si>
    <t>181951102</t>
  </si>
  <si>
    <t>Úprava pláně v hornině tř. 1 až 4 se zhutněním</t>
  </si>
  <si>
    <t>m2</t>
  </si>
  <si>
    <t>1808958005</t>
  </si>
  <si>
    <t>Zakládání</t>
  </si>
  <si>
    <t>9</t>
  </si>
  <si>
    <t>271532212</t>
  </si>
  <si>
    <t>Podsyp pod základové konstrukce se zhutněním z hrubého kameniva frakce 16 až 32 mm</t>
  </si>
  <si>
    <t>-6879874</t>
  </si>
  <si>
    <t>5,3*4,4*0,2</t>
  </si>
  <si>
    <t>(2,65*1,2+2,7*1,2+1,1*0,45)*0,2</t>
  </si>
  <si>
    <t>2,25*0,7*0,2</t>
  </si>
  <si>
    <t>3,7*4,4*0,2</t>
  </si>
  <si>
    <t>10</t>
  </si>
  <si>
    <t>273321411</t>
  </si>
  <si>
    <t>Základové desky ze ŽB bez zvýšených nároků na prostředí tř. C 20/25</t>
  </si>
  <si>
    <t>-1652581373</t>
  </si>
  <si>
    <t>"podkladní beton"</t>
  </si>
  <si>
    <t>11</t>
  </si>
  <si>
    <t>273362021</t>
  </si>
  <si>
    <t>Výztuž základových desek svařovanými sítěmi Kari</t>
  </si>
  <si>
    <t>-815000277</t>
  </si>
  <si>
    <t>"KARI síť"  6-150/150"</t>
  </si>
  <si>
    <t>5,3*4,4*0,00303*1,15</t>
  </si>
  <si>
    <t>(2,65*1,2+2,7*1,2+1,1*0,45)*0,00303*1,15</t>
  </si>
  <si>
    <t>2,25*0,7*0,00303*1,15</t>
  </si>
  <si>
    <t>3,7*4,4*0,00303*1,15</t>
  </si>
  <si>
    <t>12</t>
  </si>
  <si>
    <t>274313711</t>
  </si>
  <si>
    <t>Základové pásy z betonu tř. C 20/25</t>
  </si>
  <si>
    <t>452483724</t>
  </si>
  <si>
    <t>"základ pro stojan na kola"</t>
  </si>
  <si>
    <t>4,9*0,32*0,9</t>
  </si>
  <si>
    <t>13</t>
  </si>
  <si>
    <t>274351121</t>
  </si>
  <si>
    <t>Zřízení bednění základových pasů rovného</t>
  </si>
  <si>
    <t>-475208965</t>
  </si>
  <si>
    <t>(4,9+2*0,32)*0,9</t>
  </si>
  <si>
    <t>14</t>
  </si>
  <si>
    <t>274351122</t>
  </si>
  <si>
    <t>Odstranění bednění základových pasů rovného</t>
  </si>
  <si>
    <t>2027908400</t>
  </si>
  <si>
    <t>Svislé a kompletní konstrukce</t>
  </si>
  <si>
    <t>310237241R</t>
  </si>
  <si>
    <t>Zazdívka otvorů pl do 0,25 m2 ve zdivu nadzákladovém porobetonovými tvárnicemi tl do 300 mm</t>
  </si>
  <si>
    <t>kus</t>
  </si>
  <si>
    <t>-379396069</t>
  </si>
  <si>
    <t>"okna půda"</t>
  </si>
  <si>
    <t>16</t>
  </si>
  <si>
    <t>317142422</t>
  </si>
  <si>
    <t>Překlad nenosný pórobetonový š 100 mm v do 250 mm na tenkovrstvou maltu dl do 1250 mm</t>
  </si>
  <si>
    <t>531603635</t>
  </si>
  <si>
    <t>"BT/1"  7</t>
  </si>
  <si>
    <t>17</t>
  </si>
  <si>
    <t>317142428</t>
  </si>
  <si>
    <t>Překlad nenosný pórobetonový š 100 mm v do 250 mm na tenkovrstvou maltu dl do 2500 mm</t>
  </si>
  <si>
    <t>-1050860401</t>
  </si>
  <si>
    <t>"BT/3"  2</t>
  </si>
  <si>
    <t>18</t>
  </si>
  <si>
    <t>317142442</t>
  </si>
  <si>
    <t>Překlad nenosný pórobetonový š 150 mm v do 250 mm na tenkovrstvou maltu dl do 1250 mm</t>
  </si>
  <si>
    <t>-2063513079</t>
  </si>
  <si>
    <t>"BT/2"  1</t>
  </si>
  <si>
    <t>19</t>
  </si>
  <si>
    <t>317231111r</t>
  </si>
  <si>
    <t>Kompl. dod. + mtž. vystupující parapet s pórobetonových tvárnic v tl. 75 mm</t>
  </si>
  <si>
    <t>m</t>
  </si>
  <si>
    <t>913423864</t>
  </si>
  <si>
    <t>"jihovýchod"</t>
  </si>
  <si>
    <t>1,7</t>
  </si>
  <si>
    <t>"jihozápad"</t>
  </si>
  <si>
    <t>6*1,5+1,5+1,15+1,5+2*0,9</t>
  </si>
  <si>
    <t>"severovýchod"</t>
  </si>
  <si>
    <t>1,6</t>
  </si>
  <si>
    <t>20</t>
  </si>
  <si>
    <t>317234410</t>
  </si>
  <si>
    <t>Vyzdívka mezi nosníky z cihel pálených na MC</t>
  </si>
  <si>
    <t>-586289294</t>
  </si>
  <si>
    <t>1*0,55*0,2</t>
  </si>
  <si>
    <t>2*1,2*0,56*0,2</t>
  </si>
  <si>
    <t>317944323</t>
  </si>
  <si>
    <t>Válcované nosníky č.14 až 22 dodatečně osazované do připravených otvorů</t>
  </si>
  <si>
    <t>-616675644</t>
  </si>
  <si>
    <t>"Z/1 - I 140"  0,0558</t>
  </si>
  <si>
    <t>"Z/16" 0,1373</t>
  </si>
  <si>
    <t>22</t>
  </si>
  <si>
    <t>319201253</t>
  </si>
  <si>
    <t>Dodatečná izolace zdiva tl do 600 mm zaražením nerezových plechů chrom-nikl</t>
  </si>
  <si>
    <t>-929622929</t>
  </si>
  <si>
    <t>"měřeno elektronicky"</t>
  </si>
  <si>
    <t>7+9,3</t>
  </si>
  <si>
    <t>23</t>
  </si>
  <si>
    <t>319201254</t>
  </si>
  <si>
    <t>Dodatečná izolace zdiva tl do 800 mm zaražením nerezových plechů chrom-nikl</t>
  </si>
  <si>
    <t>-602108335</t>
  </si>
  <si>
    <t>31,7</t>
  </si>
  <si>
    <t>24</t>
  </si>
  <si>
    <t>319202113</t>
  </si>
  <si>
    <t>Dodatečná izolace zdiva tl do 450 mm nízkotlakou injektáží silikonovou mikroemulzí</t>
  </si>
  <si>
    <t>-1760698710</t>
  </si>
  <si>
    <t>"u kamenných schodů 1.NP"</t>
  </si>
  <si>
    <t>2*1,5*2</t>
  </si>
  <si>
    <t>25</t>
  </si>
  <si>
    <t>340271025</t>
  </si>
  <si>
    <t>Zazdívka otvorů v příčkách nebo stěnách plochy do 4 m2 tvárnicemi pórobetonovými tl 100 mm</t>
  </si>
  <si>
    <t>-21334463</t>
  </si>
  <si>
    <t>"1.NP"</t>
  </si>
  <si>
    <t>1,09*2,1</t>
  </si>
  <si>
    <t>"2.NP"</t>
  </si>
  <si>
    <t>1,2*2,35-0,8*1,97</t>
  </si>
  <si>
    <t>2*(1,1*2-0,8*1,97)</t>
  </si>
  <si>
    <t>0,8*2,02</t>
  </si>
  <si>
    <t>26</t>
  </si>
  <si>
    <t>340271045</t>
  </si>
  <si>
    <t>Zazdívka otvorů v příčkách nebo stěnách plochy do 4 m2 tvárnicemi pórobetonovými tl 150 mm</t>
  </si>
  <si>
    <t>-1797625900</t>
  </si>
  <si>
    <t>1,25*2,3-0,8*1,97</t>
  </si>
  <si>
    <t>0,9*2,02</t>
  </si>
  <si>
    <t>0,9*2</t>
  </si>
  <si>
    <t>27</t>
  </si>
  <si>
    <t>342272225</t>
  </si>
  <si>
    <t>Příčka z pórobetonových hladkých tvárnic na tenkovrstvou maltu tl 100 mm</t>
  </si>
  <si>
    <t>1489157625</t>
  </si>
  <si>
    <t>(1,8+1,9+3,2+1,05)*3,05</t>
  </si>
  <si>
    <t>-(0,8*1,9*2+0,7*1,97)</t>
  </si>
  <si>
    <t>(2*1,7+3,7)*3,05</t>
  </si>
  <si>
    <t>-0,7*1,97*4</t>
  </si>
  <si>
    <t>1*2</t>
  </si>
  <si>
    <t>28</t>
  </si>
  <si>
    <t>346244354R</t>
  </si>
  <si>
    <t>Obezdívka ploch rovných tl 100 mm z pórobetonových přesných tvárnic (předstěnové instalační systémy)</t>
  </si>
  <si>
    <t>1727955261</t>
  </si>
  <si>
    <t>6*1*1,2</t>
  </si>
  <si>
    <t>29</t>
  </si>
  <si>
    <t>346244381</t>
  </si>
  <si>
    <t>Plentování jednostranné v do 200 mm válcovaných nosníků cihlami</t>
  </si>
  <si>
    <t>-612995289</t>
  </si>
  <si>
    <t>2*1,3*0,2</t>
  </si>
  <si>
    <t>2*2*1,6*0,2</t>
  </si>
  <si>
    <t>30</t>
  </si>
  <si>
    <t>346272256R</t>
  </si>
  <si>
    <t>Přizdívka z kalcium silikátových tepelněizolačních desek tl 150 mm</t>
  </si>
  <si>
    <t>-422365381</t>
  </si>
  <si>
    <t>"podkroví"</t>
  </si>
  <si>
    <t>(14,5+2*0,85)*1,3</t>
  </si>
  <si>
    <t>(5,8+2*0,85)*1,3</t>
  </si>
  <si>
    <t>(5,4+2*0,85)*1,3</t>
  </si>
  <si>
    <t>31</t>
  </si>
  <si>
    <t>349231811</t>
  </si>
  <si>
    <t>Přizdívka ostění  z cihel tl do 150 mm</t>
  </si>
  <si>
    <t>577552314</t>
  </si>
  <si>
    <t>"přepdoklad 50%"</t>
  </si>
  <si>
    <t>ostění*0,5</t>
  </si>
  <si>
    <t>Vodorovné konstrukce</t>
  </si>
  <si>
    <t>32</t>
  </si>
  <si>
    <t>411321515</t>
  </si>
  <si>
    <t>Stropy deskové ze ŽB tř. C 20/25</t>
  </si>
  <si>
    <t>-706575152</t>
  </si>
  <si>
    <t>"spřažená deska"</t>
  </si>
  <si>
    <t>stropy*0,07</t>
  </si>
  <si>
    <t>33</t>
  </si>
  <si>
    <t>411362021</t>
  </si>
  <si>
    <t>Výztuž stropů svařovanými sítěmi Kari</t>
  </si>
  <si>
    <t>246568819</t>
  </si>
  <si>
    <t>"KARI síť 6-150/150"</t>
  </si>
  <si>
    <t>stropy*0,00303*1,15</t>
  </si>
  <si>
    <t>34</t>
  </si>
  <si>
    <t>4119001</t>
  </si>
  <si>
    <t xml:space="preserve">Příplatek za hřebíkování a spřažení desky </t>
  </si>
  <si>
    <t>44681432</t>
  </si>
  <si>
    <t xml:space="preserve">Poznámka k položce:
cena zahrnuje kompletní provedení vč. dodávky potřebného materiálu dle popisu v PD:
-předvrtání otvoru pr. 5 mm
-osazení hřebíků pr. 6 mm dl. 160 mm v předepsaných roztečích
</t>
  </si>
  <si>
    <t>35</t>
  </si>
  <si>
    <t>43001</t>
  </si>
  <si>
    <t>Kompl. dod. + mtž. oprava kamenného schodiště</t>
  </si>
  <si>
    <t>509678022</t>
  </si>
  <si>
    <t>Poznámka k položce:
cena zahrnuje kompletní provedení - očištění, případné doplnění, povrchová úprava</t>
  </si>
  <si>
    <t>1,2*(0,2+0,3)*11*5</t>
  </si>
  <si>
    <t>2,1*(0,25+0,3)*3</t>
  </si>
  <si>
    <t>1,1*(0,25+0,3)*3</t>
  </si>
  <si>
    <t>"mezipodesty"  2*1,25*2,8</t>
  </si>
  <si>
    <t>Komunikace pozemní</t>
  </si>
  <si>
    <t>36</t>
  </si>
  <si>
    <t>564851111</t>
  </si>
  <si>
    <t>Podklad ze štěrkodrtě ŠD tl 150 mm</t>
  </si>
  <si>
    <t>-1343713387</t>
  </si>
  <si>
    <t>37</t>
  </si>
  <si>
    <t>564861111</t>
  </si>
  <si>
    <t>Podklad ze štěrkodrtě ŠD tl 200 mm</t>
  </si>
  <si>
    <t>1889611388</t>
  </si>
  <si>
    <t>"štěrková plochy vedle domu"</t>
  </si>
  <si>
    <t>7,8*10,8</t>
  </si>
  <si>
    <t>38</t>
  </si>
  <si>
    <t>596811120</t>
  </si>
  <si>
    <t>Kladení betonové dlažby komunikací pro pěší do lože z kameniva vel do 0,09 m2 plochy do 50 m2</t>
  </si>
  <si>
    <t>-36491386</t>
  </si>
  <si>
    <t>"1.PP"</t>
  </si>
  <si>
    <t>"dle skladby C1"</t>
  </si>
  <si>
    <t>"0.02"  11,6</t>
  </si>
  <si>
    <t>"0.03"  11</t>
  </si>
  <si>
    <t>"chodník dle skladby SKL5"</t>
  </si>
  <si>
    <t>"dle výpisu betonových výrobků"  45</t>
  </si>
  <si>
    <t>39</t>
  </si>
  <si>
    <t>M</t>
  </si>
  <si>
    <t>59248005</t>
  </si>
  <si>
    <t>dlažba plošná betonová chodníková 300x300x50mm přírodní</t>
  </si>
  <si>
    <t>82792100</t>
  </si>
  <si>
    <t>C1*1,05</t>
  </si>
  <si>
    <t>40</t>
  </si>
  <si>
    <t>59246009</t>
  </si>
  <si>
    <t>dlažba plošná betonová terasová tryskaná 500x500x50mm</t>
  </si>
  <si>
    <t>1381528472</t>
  </si>
  <si>
    <t>SKL5*1,05</t>
  </si>
  <si>
    <t>Úpravy povrchů, podlahy a osazování výplní</t>
  </si>
  <si>
    <t>41</t>
  </si>
  <si>
    <t>612142001</t>
  </si>
  <si>
    <t>Potažení vnitřních stěn sklovláknitým pletivem vtlačeným do tenkovrstvé hmoty</t>
  </si>
  <si>
    <t>557709352</t>
  </si>
  <si>
    <t>"úprava povrchu kalcium silikátových desek podkroví"</t>
  </si>
  <si>
    <t>42</t>
  </si>
  <si>
    <t>612311131</t>
  </si>
  <si>
    <t>Potažení vnitřních stěn vápenným štukem tloušťky do 3 mm</t>
  </si>
  <si>
    <t>-758375991</t>
  </si>
  <si>
    <t>43</t>
  </si>
  <si>
    <t>612321121</t>
  </si>
  <si>
    <t>Vápenocementová omítka hladká jednovrstvá vnitřních stěn nanášená ručně</t>
  </si>
  <si>
    <t>1076576563</t>
  </si>
  <si>
    <t>"pod keramický obklad na zdivu"</t>
  </si>
  <si>
    <t>"1.03"  (0,95+0,6)*1,5</t>
  </si>
  <si>
    <t>"1.06"  ((2,1+1,05)*2-0,7)*2</t>
  </si>
  <si>
    <t>"1.08"  ((2,795+1,05)*2-0,7)*2</t>
  </si>
  <si>
    <t>"1.09"  ((1,65+1,675)*2-2*0,7)*2</t>
  </si>
  <si>
    <t>"1.10"  ((4,6+3,8)*2-2*0,7)*2</t>
  </si>
  <si>
    <t>(2*1+0,2)*2</t>
  </si>
  <si>
    <t>"1.02"  (0,7+1,09+0,46)*1,5</t>
  </si>
  <si>
    <t>"1.11"  2,1*0,8</t>
  </si>
  <si>
    <t>"2.02"  ((2,935+1,05)*2-0,7)*2</t>
  </si>
  <si>
    <t>"2.03"  0,9*1,5</t>
  </si>
  <si>
    <t>"2.04"  (0,96+2*0,3)*1,5</t>
  </si>
  <si>
    <t>"2.05"  4,825*0,8</t>
  </si>
  <si>
    <t>(0,815+0,92)*1,45</t>
  </si>
  <si>
    <t>"2.06"  0,9*1,5</t>
  </si>
  <si>
    <t>"3.NP"</t>
  </si>
  <si>
    <t>"3.07"  2,8*2</t>
  </si>
  <si>
    <t>44</t>
  </si>
  <si>
    <t>612321141</t>
  </si>
  <si>
    <t>Vápenocementová omítka štuková dvouvrstvá vnitřních stěn nanášená ručně</t>
  </si>
  <si>
    <t>1493445988</t>
  </si>
  <si>
    <t>"nové příčky, zazdívky"</t>
  </si>
  <si>
    <t>"1.01"  0,9*2,1</t>
  </si>
  <si>
    <t>"1.02"  1*2,1-0,7*1,97</t>
  </si>
  <si>
    <t>1,09*1,55</t>
  </si>
  <si>
    <t>(1,81+1,7)*3,05</t>
  </si>
  <si>
    <t>(1,8+1,7+1,25)*3,05</t>
  </si>
  <si>
    <t>-(0,7*1,97*0,8*1,97*2)</t>
  </si>
  <si>
    <t>"1.03"  1,25*2,3-0,8*1,97</t>
  </si>
  <si>
    <t>"1.04"  (4,6+0,8)*3,05</t>
  </si>
  <si>
    <t>-(0,8*1,97*2+(0,8+0,9)*1,5)</t>
  </si>
  <si>
    <t>"1.05"  (1,05+1)*2*3,05</t>
  </si>
  <si>
    <t>-0,8*1,97</t>
  </si>
  <si>
    <t>"1.06"  (2,1+2*1,05)*1,05</t>
  </si>
  <si>
    <t>"1.09"  (1,675*2+1,65)*1,05</t>
  </si>
  <si>
    <t>"1.10"  (1,775+3,6)*1,05</t>
  </si>
  <si>
    <t>"1.11"  1,09*2,1+0,9*2,02</t>
  </si>
  <si>
    <t>"2.01"  1*3,065-0,7*1,97</t>
  </si>
  <si>
    <t>1*3,065-0,8*1,97</t>
  </si>
  <si>
    <t>"2.03"  0,8*2,02</t>
  </si>
  <si>
    <t>"2.05"  0,9*2</t>
  </si>
  <si>
    <t>"2.06"  0,9*2</t>
  </si>
  <si>
    <t>622211041</t>
  </si>
  <si>
    <t>Montáž kontaktního zateplení vnějších stěn z polystyrénových desek tl do 200 mm</t>
  </si>
  <si>
    <t>1687842960</t>
  </si>
  <si>
    <t>11,2*8,2+11,2*3,1*0,5</t>
  </si>
  <si>
    <t>-1,3*1,45</t>
  </si>
  <si>
    <t>(15,53+2*1,6)*8,2</t>
  </si>
  <si>
    <t>4,1*1,5*0,5</t>
  </si>
  <si>
    <t>-(1,06*1,62+6*1,03*1,92+1,03*1,72+0,75*1,45+1,03*1,83+2*0,5*0,8)</t>
  </si>
  <si>
    <t>"severozápad"</t>
  </si>
  <si>
    <t>-1,15*1,55</t>
  </si>
  <si>
    <t>"sokl"</t>
  </si>
  <si>
    <t>11,2*0,5</t>
  </si>
  <si>
    <t>(15,53+2*1,6-1,06)*0,5"severozápad"</t>
  </si>
  <si>
    <t>46</t>
  </si>
  <si>
    <t>28376081</t>
  </si>
  <si>
    <t>deska EPS grafitová fasadní  λ=0,031  tl 200mm</t>
  </si>
  <si>
    <t>864867791</t>
  </si>
  <si>
    <t>fasáda2*1,02</t>
  </si>
  <si>
    <t>47</t>
  </si>
  <si>
    <t>28376404</t>
  </si>
  <si>
    <t>deska z polystyrénu XPS, hrana rovná a strukturovaný povrch λ=0,033 m3</t>
  </si>
  <si>
    <t>299859229</t>
  </si>
  <si>
    <t>sokl2*0,18*1,02</t>
  </si>
  <si>
    <t>48</t>
  </si>
  <si>
    <t>622252001</t>
  </si>
  <si>
    <t>Montáž zakládacích soklových lišt kontaktního zateplení</t>
  </si>
  <si>
    <t>1456792771</t>
  </si>
  <si>
    <t>11,2*2+15,53-1,06</t>
  </si>
  <si>
    <t>49</t>
  </si>
  <si>
    <t>59051657</t>
  </si>
  <si>
    <t>lišta soklová Al s okapničkou zakládací U 20cm 0,95/200cm</t>
  </si>
  <si>
    <t>1710187703</t>
  </si>
  <si>
    <t>36,870*1,05</t>
  </si>
  <si>
    <t>38,714*1,05 'Přepočtené koeficientem množství</t>
  </si>
  <si>
    <t>50</t>
  </si>
  <si>
    <t>622252002</t>
  </si>
  <si>
    <t>Montáž ostatních lišt kontaktního zateplení</t>
  </si>
  <si>
    <t>1221896024</t>
  </si>
  <si>
    <t>"rohové"</t>
  </si>
  <si>
    <t>6*11,7</t>
  </si>
  <si>
    <t>"kolem otvorů-rohový  profil"</t>
  </si>
  <si>
    <t>(1,3+1,45)*2</t>
  </si>
  <si>
    <t>1,06+2*2,12</t>
  </si>
  <si>
    <t>6*(1,03+1,92)*2</t>
  </si>
  <si>
    <t>(1,03+1,72)*2</t>
  </si>
  <si>
    <t>(0,75+1,45)*2</t>
  </si>
  <si>
    <t>(1,03+1,83)*2</t>
  </si>
  <si>
    <t>2*(0,5+0,8)*2</t>
  </si>
  <si>
    <t>(1,15+1,55)*2</t>
  </si>
  <si>
    <t>"ukončovací profil"  72,42</t>
  </si>
  <si>
    <t>51</t>
  </si>
  <si>
    <t>59051480</t>
  </si>
  <si>
    <t>profil rohový Al s tkaninou kontaktního zateplení</t>
  </si>
  <si>
    <t>1254753189</t>
  </si>
  <si>
    <t>142,620*1,05</t>
  </si>
  <si>
    <t>149,751*1,05 'Přepočtené koeficientem množství</t>
  </si>
  <si>
    <t>52</t>
  </si>
  <si>
    <t>590514761</t>
  </si>
  <si>
    <t>profil okenní  ukončovací</t>
  </si>
  <si>
    <t>722521303</t>
  </si>
  <si>
    <t>72,42*1,1</t>
  </si>
  <si>
    <t>53</t>
  </si>
  <si>
    <t>622325102</t>
  </si>
  <si>
    <t>Oprava vnější vápenocementové hladké omítky složitosti 1 stěn v rozsahu do 30%</t>
  </si>
  <si>
    <t>1491037510</t>
  </si>
  <si>
    <t>54</t>
  </si>
  <si>
    <t>622325408</t>
  </si>
  <si>
    <t>Oprava vnější vápenné štukové omítky členitosti 3 v rozsahu do 80%</t>
  </si>
  <si>
    <t>460344799</t>
  </si>
  <si>
    <t>15,53*8,2</t>
  </si>
  <si>
    <t>-(1,03*1,92*9+1,7*2,7)</t>
  </si>
  <si>
    <t>9*(1,03+2*1,92)*0,1</t>
  </si>
  <si>
    <t>(1,7+2*2,7)*0,1</t>
  </si>
  <si>
    <t>55</t>
  </si>
  <si>
    <t>622531051</t>
  </si>
  <si>
    <t>Tenkovrstvá silikonová rýhovaná omítka tl. 2,0 mm včetně penetrace vnějších stěn</t>
  </si>
  <si>
    <t>2115097696</t>
  </si>
  <si>
    <t>"ostění"</t>
  </si>
  <si>
    <t>(1,3+1,45)*0,25</t>
  </si>
  <si>
    <t>6*(1,03+2*1,92)*0,25</t>
  </si>
  <si>
    <t>(1,03+2*1,72)*0,25</t>
  </si>
  <si>
    <t>(0,75+2*1,45)*0,25</t>
  </si>
  <si>
    <t>(1,03+2*1,83)*0,25</t>
  </si>
  <si>
    <t>2*(0,5+2*0,8)*0,25</t>
  </si>
  <si>
    <t>(1,06+2*1,62)*0,25</t>
  </si>
  <si>
    <t>(1,15+2*1,55)*0,25</t>
  </si>
  <si>
    <t>56</t>
  </si>
  <si>
    <t>622631001</t>
  </si>
  <si>
    <t>Spárování spárovací maltou vnějších pohledových ploch stěn z cihel</t>
  </si>
  <si>
    <t>-1393190434</t>
  </si>
  <si>
    <t>"komíny nad střechou"</t>
  </si>
  <si>
    <t>2*(0,78+0,95)*2*1,2</t>
  </si>
  <si>
    <t>(0,46+0,46)*2*1,2</t>
  </si>
  <si>
    <t>57</t>
  </si>
  <si>
    <t>629991011</t>
  </si>
  <si>
    <t>Zakrytí výplní otvorů a svislých ploch fólií přilepenou lepící páskou</t>
  </si>
  <si>
    <t>-698166649</t>
  </si>
  <si>
    <t>1,3*1,45+1,06*2,12+6*1,03*1,92</t>
  </si>
  <si>
    <t>1,03*1,72+0,75*1,45+1,03*1,83+2*0,5*0,8+1,15*1,55</t>
  </si>
  <si>
    <t>9*1,03*1,92</t>
  </si>
  <si>
    <t>1,7*3,2</t>
  </si>
  <si>
    <t>58</t>
  </si>
  <si>
    <t>629995101</t>
  </si>
  <si>
    <t>Očištění vnějších ploch tlakovou vodou</t>
  </si>
  <si>
    <t>-868837354</t>
  </si>
  <si>
    <t>59</t>
  </si>
  <si>
    <t>629995201R</t>
  </si>
  <si>
    <t>Revitalizace kamenných prvků (vstupní portál, kamenné parapety 9 ks, sokl čelní strana)</t>
  </si>
  <si>
    <t>soub</t>
  </si>
  <si>
    <t>-1927204271</t>
  </si>
  <si>
    <t>Poznámka k položce:
cena zahrnuje kompletní provedení dle popisu v PD</t>
  </si>
  <si>
    <t>60</t>
  </si>
  <si>
    <t>629999011</t>
  </si>
  <si>
    <t>Příplatek k úpravám povrchů za provádění styku dvou barev nebo struktur na fasádě</t>
  </si>
  <si>
    <t>930280100</t>
  </si>
  <si>
    <t>"šambrány kolem oken - jiný odstín"</t>
  </si>
  <si>
    <t>1,3+2*1,45</t>
  </si>
  <si>
    <t>1,06+2*1,62</t>
  </si>
  <si>
    <t>6*(1,03+2*1,92)</t>
  </si>
  <si>
    <t>1,03+2*1,72</t>
  </si>
  <si>
    <t>0,75+2*1,45</t>
  </si>
  <si>
    <t>1,03+2*1,83</t>
  </si>
  <si>
    <t>2*(0,8+2*0,8)</t>
  </si>
  <si>
    <t>1,15+2*1,5</t>
  </si>
  <si>
    <t>61</t>
  </si>
  <si>
    <t>629999011R</t>
  </si>
  <si>
    <t>Kompl. dod. + mtž. profilované šambrány kolem oken</t>
  </si>
  <si>
    <t>519445478</t>
  </si>
  <si>
    <t>62</t>
  </si>
  <si>
    <t>629999030R</t>
  </si>
  <si>
    <t>Příplatek za provádění zeteplení a omítky u vystupujících parapetů</t>
  </si>
  <si>
    <t>544709162</t>
  </si>
  <si>
    <t>63</t>
  </si>
  <si>
    <t>631362021</t>
  </si>
  <si>
    <t>Výztuž mazanin svařovanými sítěmi Kari</t>
  </si>
  <si>
    <t>-1580699683</t>
  </si>
  <si>
    <t>"KARI síť S 5- 150/150"</t>
  </si>
  <si>
    <t>(K1+K3+P1+P2+K2a+K2b)*0,002105*1,15</t>
  </si>
  <si>
    <t>64</t>
  </si>
  <si>
    <t>632451022</t>
  </si>
  <si>
    <t>Vyrovnávací potěr tl do 30 mm z MC 15 provedený v pásu</t>
  </si>
  <si>
    <t>1056308378</t>
  </si>
  <si>
    <t xml:space="preserve">"pod vnitřní parapety" </t>
  </si>
  <si>
    <t>8,5*0,45+6,3*0,5+7,9*0,6</t>
  </si>
  <si>
    <t>"pod venkovní parapety"</t>
  </si>
  <si>
    <t>21*0,25+2,4*0,1</t>
  </si>
  <si>
    <t>65</t>
  </si>
  <si>
    <t>632451231R</t>
  </si>
  <si>
    <t>Potěr cementový samonivelační litý C25 tl 25-27 mm</t>
  </si>
  <si>
    <t>-942256037</t>
  </si>
  <si>
    <t>K1+P1</t>
  </si>
  <si>
    <t>66</t>
  </si>
  <si>
    <t>632451234R</t>
  </si>
  <si>
    <t>Potěr cementový samonivelační litý C25 tl   60-65 mm</t>
  </si>
  <si>
    <t>1127958886</t>
  </si>
  <si>
    <t>P2+K1+P1</t>
  </si>
  <si>
    <t>67</t>
  </si>
  <si>
    <t>632451234R1</t>
  </si>
  <si>
    <t>Potěr cementový samonivelační litý C25 tl  57 mm</t>
  </si>
  <si>
    <t>1285854401</t>
  </si>
  <si>
    <t>K2a+K2b</t>
  </si>
  <si>
    <t>68</t>
  </si>
  <si>
    <t>632452431</t>
  </si>
  <si>
    <t>Doplnění cementového potěru hlazeného pl do 4 m2 tl do 30 mm</t>
  </si>
  <si>
    <t>1861747886</t>
  </si>
  <si>
    <t>"přepdoklad 30% plochy"</t>
  </si>
  <si>
    <t>"0.04"  10,4*0,3</t>
  </si>
  <si>
    <t>"0.05"  11,4*0,3</t>
  </si>
  <si>
    <t>"0.06"  11,6*0,3</t>
  </si>
  <si>
    <t>69</t>
  </si>
  <si>
    <t>632481213</t>
  </si>
  <si>
    <t>Separační vrstva z PE fólie</t>
  </si>
  <si>
    <t>-297386023</t>
  </si>
  <si>
    <t>K1+K2a+K2b+K3+P1+P2</t>
  </si>
  <si>
    <t>70</t>
  </si>
  <si>
    <t>635211121</t>
  </si>
  <si>
    <t>Násyp pod podlahy z keramzitu</t>
  </si>
  <si>
    <t>170767529</t>
  </si>
  <si>
    <t>K1*(0,02+0,32)*0,5</t>
  </si>
  <si>
    <t>P1*(0,02+0,32)*0,5</t>
  </si>
  <si>
    <t>71</t>
  </si>
  <si>
    <t>642942111</t>
  </si>
  <si>
    <t>Osazování zárubní nebo rámů dveřních kovových do 2,5 m2 na MC</t>
  </si>
  <si>
    <t>-1658089134</t>
  </si>
  <si>
    <t>7+10+2</t>
  </si>
  <si>
    <t>72</t>
  </si>
  <si>
    <t>55331128</t>
  </si>
  <si>
    <t>zárubeň ocelová pro běžné zdění hranatý profil 125 700 levá,pravá</t>
  </si>
  <si>
    <t>1535876519</t>
  </si>
  <si>
    <t>73</t>
  </si>
  <si>
    <t>55331130</t>
  </si>
  <si>
    <t>zárubeň ocelová pro běžné zdění hranatý profil 125 800 levá,pravá</t>
  </si>
  <si>
    <t>-888431817</t>
  </si>
  <si>
    <t>74</t>
  </si>
  <si>
    <t>553311451</t>
  </si>
  <si>
    <t>zárubeň ocelová pro běžné zdění hranatý profil  900 levá,pravá - protipožární</t>
  </si>
  <si>
    <t>-2096782244</t>
  </si>
  <si>
    <t>Ostatní konstrukce a práce, bourání</t>
  </si>
  <si>
    <t>75</t>
  </si>
  <si>
    <t>916231213</t>
  </si>
  <si>
    <t>Osazení chodníkového obrubníku betonového stojatého s boční opěrou do lože z betonu prostého</t>
  </si>
  <si>
    <t>2088607085</t>
  </si>
  <si>
    <t>43+19</t>
  </si>
  <si>
    <t>76</t>
  </si>
  <si>
    <t>592170161</t>
  </si>
  <si>
    <t>obrubník betonový chodníkový 1000x50x250mm</t>
  </si>
  <si>
    <t>351649659</t>
  </si>
  <si>
    <t>"BT/4" 43</t>
  </si>
  <si>
    <t>77</t>
  </si>
  <si>
    <t>59217016</t>
  </si>
  <si>
    <t>obrubník betonový chodníkový 1000x80x250mm</t>
  </si>
  <si>
    <t>1818770302</t>
  </si>
  <si>
    <t>"BT/6"  19</t>
  </si>
  <si>
    <t>78</t>
  </si>
  <si>
    <t>916991121</t>
  </si>
  <si>
    <t>Lože pod obrubníky, krajníky nebo obruby z dlažebních kostek z betonu prostého</t>
  </si>
  <si>
    <t>1305489313</t>
  </si>
  <si>
    <t>(43+19)*0,2*0,3</t>
  </si>
  <si>
    <t>79</t>
  </si>
  <si>
    <t>919726122</t>
  </si>
  <si>
    <t>Geotextilie pro ochranu, separaci a filtraci netkaná měrná hmotnost do 300 g/m2</t>
  </si>
  <si>
    <t>-2004187593</t>
  </si>
  <si>
    <t>"pod podkladní beton"</t>
  </si>
  <si>
    <t>5,3*4,4</t>
  </si>
  <si>
    <t>2,65*1,2+2,7*1,2+1,1*0,45</t>
  </si>
  <si>
    <t>2,25*0,7</t>
  </si>
  <si>
    <t>3,7*4,4</t>
  </si>
  <si>
    <t>80</t>
  </si>
  <si>
    <t>941111131</t>
  </si>
  <si>
    <t>Montáž lešení řadového trubkového lehkého s podlahami zatížení do 200 kg/m2 š do 1,5 m v do 10 m</t>
  </si>
  <si>
    <t>-1462846929</t>
  </si>
  <si>
    <t>(15,53+2*1,5)*8,6</t>
  </si>
  <si>
    <t>2*(11,2+2*1,5)*12</t>
  </si>
  <si>
    <t>(5,6+1,5)*8,6</t>
  </si>
  <si>
    <t>(5,9+1,5)*8,6</t>
  </si>
  <si>
    <t>2*(1,35+1,5)*8,6</t>
  </si>
  <si>
    <t>(4,1+2*1,5)*9,5</t>
  </si>
  <si>
    <t>2*2*1,5*8,6</t>
  </si>
  <si>
    <t>81</t>
  </si>
  <si>
    <t>941111231</t>
  </si>
  <si>
    <t>Příplatek k lešení řadovému trubkovému lehkému s podlahami š 1,5 m v 10 m za první a ZKD den použití</t>
  </si>
  <si>
    <t>452219495</t>
  </si>
  <si>
    <t>"nájem 40 dní"</t>
  </si>
  <si>
    <t>lešení*40</t>
  </si>
  <si>
    <t>82</t>
  </si>
  <si>
    <t>941111831</t>
  </si>
  <si>
    <t>Demontáž lešení řadového trubkového lehkého s podlahami zatížení do 200 kg/m2 š do 1,5 m v do 10 m</t>
  </si>
  <si>
    <t>-2064705665</t>
  </si>
  <si>
    <t>83</t>
  </si>
  <si>
    <t>944611111</t>
  </si>
  <si>
    <t>Montáž ochranné plachty z textilie z umělých vláken</t>
  </si>
  <si>
    <t>-1385700246</t>
  </si>
  <si>
    <t>84</t>
  </si>
  <si>
    <t>944611211</t>
  </si>
  <si>
    <t>Příplatek k ochranné plachtě za první a ZKD den použití</t>
  </si>
  <si>
    <t>477534979</t>
  </si>
  <si>
    <t>85</t>
  </si>
  <si>
    <t>944611811</t>
  </si>
  <si>
    <t>Demontáž ochranné plachty z textilie z umělých vláken</t>
  </si>
  <si>
    <t>1651164687</t>
  </si>
  <si>
    <t>86</t>
  </si>
  <si>
    <t>949101111</t>
  </si>
  <si>
    <t>Lešení pomocné pro objekty pozemních staveb s lešeňovou podlahou v do 1,9 m zatížení do 150 kg/m2</t>
  </si>
  <si>
    <t>-794500457</t>
  </si>
  <si>
    <t>87</t>
  </si>
  <si>
    <t>952901111</t>
  </si>
  <si>
    <t>Vyčištění budov bytové a občanské výstavby při výšce podlaží do 4 m</t>
  </si>
  <si>
    <t>-955475255</t>
  </si>
  <si>
    <t>K1+K2b+K3+K4b</t>
  </si>
  <si>
    <t>P1+P2+P3</t>
  </si>
  <si>
    <t>88</t>
  </si>
  <si>
    <t>952901221</t>
  </si>
  <si>
    <t>Vyčištění budov průmyslových objektů při jakékoliv výšce podlaží</t>
  </si>
  <si>
    <t>894957637</t>
  </si>
  <si>
    <t>"sklep"</t>
  </si>
  <si>
    <t>9,5+11,6+11+10,4+11,4+11,6</t>
  </si>
  <si>
    <t>89</t>
  </si>
  <si>
    <t>953845113</t>
  </si>
  <si>
    <t>Vyvložkování stávajícího komínového tělesa nerezovými vložkami pevnými D do 160 mm v 3 m</t>
  </si>
  <si>
    <t>soubor</t>
  </si>
  <si>
    <t>-16420442</t>
  </si>
  <si>
    <t>Poznámka k položce:
tl. nerezové vložky 1 mm</t>
  </si>
  <si>
    <t>"ozn. Z/15"  5</t>
  </si>
  <si>
    <t>90</t>
  </si>
  <si>
    <t>953845123</t>
  </si>
  <si>
    <t>Příplatek k vyvložkování komínového průduchu nerezovými vložkami pevnými D do 160 mm ZKD 1m výšky</t>
  </si>
  <si>
    <t>-1048980106</t>
  </si>
  <si>
    <t>48,5-5*3</t>
  </si>
  <si>
    <t>91</t>
  </si>
  <si>
    <t>9538499001</t>
  </si>
  <si>
    <t>Kompl. dod. + mtž. izolace komínové vložky</t>
  </si>
  <si>
    <t>-557266197</t>
  </si>
  <si>
    <t>92</t>
  </si>
  <si>
    <t>962031132</t>
  </si>
  <si>
    <t>Bourání příček z cihel pálených na MVC tl do 100 mm</t>
  </si>
  <si>
    <t>-326363287</t>
  </si>
  <si>
    <t>(2,22+1,77)*3,05</t>
  </si>
  <si>
    <t>2,495*3,065</t>
  </si>
  <si>
    <t>(1,45+0,9)*3,065</t>
  </si>
  <si>
    <t>93</t>
  </si>
  <si>
    <t>962031133</t>
  </si>
  <si>
    <t>Bourání příček z cihel pálených na MVC tl do 150 mm</t>
  </si>
  <si>
    <t>-484150746</t>
  </si>
  <si>
    <t>2*4,6*3,05</t>
  </si>
  <si>
    <t>(4,823+2,35)*3,065</t>
  </si>
  <si>
    <t>94</t>
  </si>
  <si>
    <t>965042241</t>
  </si>
  <si>
    <t>Bourání podkladů pod dlažby nebo mazanin betonových nebo z litého asfaltu tl přes 100 mm pl pře 4 m2</t>
  </si>
  <si>
    <t>152646191</t>
  </si>
  <si>
    <t>"podkladní beton - nepodsklepená část"</t>
  </si>
  <si>
    <t>95</t>
  </si>
  <si>
    <t>965081113</t>
  </si>
  <si>
    <t>Bourání dlažby z dlaždic půdních plochy přes 1 m2</t>
  </si>
  <si>
    <t>1089260920</t>
  </si>
  <si>
    <t>"půda"</t>
  </si>
  <si>
    <t>14,6*10,5-3,2*3,3</t>
  </si>
  <si>
    <t>96</t>
  </si>
  <si>
    <t>965081213</t>
  </si>
  <si>
    <t>Bourání podlah z dlaždic keramických nebo xylolitových tl do 10 mm plochy přes 1 m2</t>
  </si>
  <si>
    <t>1955140651</t>
  </si>
  <si>
    <t>4+22,4+6,3+2,7</t>
  </si>
  <si>
    <t>1,2</t>
  </si>
  <si>
    <t>97</t>
  </si>
  <si>
    <t>965081611</t>
  </si>
  <si>
    <t>Odsekání soklíků rovných</t>
  </si>
  <si>
    <t>1748952967</t>
  </si>
  <si>
    <t>98</t>
  </si>
  <si>
    <t>965082933</t>
  </si>
  <si>
    <t>Odstranění násypů pod podlahami tl do 200 mm pl přes 2 m2</t>
  </si>
  <si>
    <t>-411238983</t>
  </si>
  <si>
    <t>"1.NP - podsklepená část"</t>
  </si>
  <si>
    <t>(5,55*4,6+5,58*4,6+5,3*2,2+4*1,7)*0,15</t>
  </si>
  <si>
    <t>(5,5*4,6+3,8*4,6+5,6*4,6+3*1)*0,15</t>
  </si>
  <si>
    <t>"půda předpoklad 200mm"</t>
  </si>
  <si>
    <t>(14,6*10,5-3,2*3,3)*0,2</t>
  </si>
  <si>
    <t>99</t>
  </si>
  <si>
    <t>966023131R</t>
  </si>
  <si>
    <t>Vybourání parapetů z kamene</t>
  </si>
  <si>
    <t>-1993884926</t>
  </si>
  <si>
    <t>1,3</t>
  </si>
  <si>
    <t>6*1,1+1,1+0,75+1,1+2*0,5</t>
  </si>
  <si>
    <t>100</t>
  </si>
  <si>
    <t>967031132</t>
  </si>
  <si>
    <t>Přisekání rovných ostění v cihelném zdivu na MV nebo MVC</t>
  </si>
  <si>
    <t>-1052838149</t>
  </si>
  <si>
    <t>"úprava ostění po vybourání oken - předpoklad 50%"</t>
  </si>
  <si>
    <t>13*2*1,92*0,5</t>
  </si>
  <si>
    <t>2*1,45*0,5</t>
  </si>
  <si>
    <t>2*1,55*0,5</t>
  </si>
  <si>
    <t>2*1,72*0,5</t>
  </si>
  <si>
    <t>2*0,8*0,5</t>
  </si>
  <si>
    <t>2*1,86*0,5</t>
  </si>
  <si>
    <t>2*1,3*0,5</t>
  </si>
  <si>
    <t>2*0,35*0,5</t>
  </si>
  <si>
    <t>101</t>
  </si>
  <si>
    <t>968062374</t>
  </si>
  <si>
    <t>Vybourání dřevěných rámů oken zdvojených včetně křídel pl do 1 m2</t>
  </si>
  <si>
    <t>403085963</t>
  </si>
  <si>
    <t>"sklep"  4*0,6*0,35</t>
  </si>
  <si>
    <t>"půda"  9*0,6*0,35</t>
  </si>
  <si>
    <t>102</t>
  </si>
  <si>
    <t>968062375</t>
  </si>
  <si>
    <t>Vybourání dřevěných rámů oken zdvojených včetně křídel pl do 2 m2</t>
  </si>
  <si>
    <t>697504664</t>
  </si>
  <si>
    <t>13*1,03*1,92</t>
  </si>
  <si>
    <t>1,3*1,45</t>
  </si>
  <si>
    <t>1,15*1,55</t>
  </si>
  <si>
    <t>1,03*1,72</t>
  </si>
  <si>
    <t>0,75*1,45</t>
  </si>
  <si>
    <t>2*0,5*0,8</t>
  </si>
  <si>
    <t>1,03*1,86</t>
  </si>
  <si>
    <t>1,4*1,3</t>
  </si>
  <si>
    <t>103</t>
  </si>
  <si>
    <t>968072455</t>
  </si>
  <si>
    <t>Vybourání kovových dveřních zárubní pl do 2 m2</t>
  </si>
  <si>
    <t>-410926944</t>
  </si>
  <si>
    <t>14*0,8*1,97</t>
  </si>
  <si>
    <t>4*0,6*1,97</t>
  </si>
  <si>
    <t>3*0,9*1,97</t>
  </si>
  <si>
    <t>104</t>
  </si>
  <si>
    <t>971033361</t>
  </si>
  <si>
    <t>Vybourání otvorů ve zdivu cihelném pl do 0,09 m2 na MVC nebo MV tl do 600 mm</t>
  </si>
  <si>
    <t>-179091857</t>
  </si>
  <si>
    <t>"prostupy VZT"  5</t>
  </si>
  <si>
    <t>105</t>
  </si>
  <si>
    <t>971033621</t>
  </si>
  <si>
    <t>Vybourání otvorů ve zdivu cihelném pl do 4 m2 na MVC nebo MV tl do 100 mm</t>
  </si>
  <si>
    <t>638238267</t>
  </si>
  <si>
    <t>106</t>
  </si>
  <si>
    <t>971033631</t>
  </si>
  <si>
    <t>Vybourání otvorů ve zdivu cihelném pl do 4 m2 na MVC nebo MV tl do 150 mm</t>
  </si>
  <si>
    <t>1083423798</t>
  </si>
  <si>
    <t>1,2*2,3</t>
  </si>
  <si>
    <t>107</t>
  </si>
  <si>
    <t>971033651</t>
  </si>
  <si>
    <t>Vybourání otvorů ve zdivu cihelném pl do 4 m2 na MVC nebo MV tl do 600 mm</t>
  </si>
  <si>
    <t>-1728487120</t>
  </si>
  <si>
    <t>1*2,1*0,56</t>
  </si>
  <si>
    <t>(1,2*2,02-0,9*2,02)*0,56</t>
  </si>
  <si>
    <t>108</t>
  </si>
  <si>
    <t>973031812</t>
  </si>
  <si>
    <t>Vysekání kapes ve zdivu cihelném na MV nebo MVC pro zavázání příček tl do 100 mm</t>
  </si>
  <si>
    <t>216096540</t>
  </si>
  <si>
    <t>"1NP"</t>
  </si>
  <si>
    <t>8*3,05</t>
  </si>
  <si>
    <t>109</t>
  </si>
  <si>
    <t>974031664</t>
  </si>
  <si>
    <t>Vysekání rýh ve zdivu cihelném pro vtahování nosníků hl do 150 mm v do 150 mm</t>
  </si>
  <si>
    <t>1217854719</t>
  </si>
  <si>
    <t>"ozn Z/1"</t>
  </si>
  <si>
    <t>3*1,3</t>
  </si>
  <si>
    <t>"ozn. Z/14"</t>
  </si>
  <si>
    <t>6*1,6</t>
  </si>
  <si>
    <t>110</t>
  </si>
  <si>
    <t>975043111</t>
  </si>
  <si>
    <t>Jednořadové podchycení stropů pro osazení nosníků v do 3,5 m pro zatížení do 750 kg/m</t>
  </si>
  <si>
    <t>-1264299375</t>
  </si>
  <si>
    <t>111</t>
  </si>
  <si>
    <t>977331113</t>
  </si>
  <si>
    <t>Frézování hloubky do 30 mm komínového průduchu z cihel plných pálených</t>
  </si>
  <si>
    <t>-656516713</t>
  </si>
  <si>
    <t>112</t>
  </si>
  <si>
    <t>978011191</t>
  </si>
  <si>
    <t>Otlučení (osekání) vnitřní vápenné nebo vápenocementové omítky stropů v rozsahu do 100 %</t>
  </si>
  <si>
    <t>-941300084</t>
  </si>
  <si>
    <t>"0.01"  9,5*1,2</t>
  </si>
  <si>
    <t>"0.02"  11,6*1,2</t>
  </si>
  <si>
    <t>"0.03"  11*1,2</t>
  </si>
  <si>
    <t>"0.04"  10,4*1,2</t>
  </si>
  <si>
    <t>"0.05"  11,4*1,2</t>
  </si>
  <si>
    <t>"0.06"  11,6*1,2</t>
  </si>
  <si>
    <t>113</t>
  </si>
  <si>
    <t>978012191</t>
  </si>
  <si>
    <t>Otlučení (osekání) vnitřní vápenné nebo vápenocementové omítky stropů rákosových v rozsahu do 100 %</t>
  </si>
  <si>
    <t>351960292</t>
  </si>
  <si>
    <t>114</t>
  </si>
  <si>
    <t>978013191</t>
  </si>
  <si>
    <t>Otlučení (osekání) vnitřní vápenné nebo vápenocementové omítky stěn v rozsahu do 100 %</t>
  </si>
  <si>
    <t>1326375729</t>
  </si>
  <si>
    <t>"pod keramický obklad na stáv. zdivu"</t>
  </si>
  <si>
    <t>"1.03"  (0,7+0,95)*1,5</t>
  </si>
  <si>
    <t>"1.06"  2,1*2</t>
  </si>
  <si>
    <t>"1.08"  (2,795*2+1,05)*2</t>
  </si>
  <si>
    <t>"1.02"  (0,7+0,46)*1,5</t>
  </si>
  <si>
    <t>"1.09"  1,65*2</t>
  </si>
  <si>
    <t>"1.10"  (3,8+4,6+2,24)*2</t>
  </si>
  <si>
    <t>"1.11"  1*0,8</t>
  </si>
  <si>
    <t>"2.02"  (2*2,935+1,05)*2</t>
  </si>
  <si>
    <t>(0,92+0,815)*1,4</t>
  </si>
  <si>
    <t>"zdivo 1.PP"</t>
  </si>
  <si>
    <t>"0.01,0,04"  (9,6+3,8)*2*1,8</t>
  </si>
  <si>
    <t>-0,9*1,8*2</t>
  </si>
  <si>
    <t>"0.02"  (4,38+2,475)*2*1,8</t>
  </si>
  <si>
    <t>-2*1,48*1,8</t>
  </si>
  <si>
    <t>2*(1,48+2*1,8)*0,46</t>
  </si>
  <si>
    <t>"0.03"  (3,48+2,35)*2*1,8</t>
  </si>
  <si>
    <t>-(2*1,48*1,8+0,9*1,8)</t>
  </si>
  <si>
    <t>(0,9+2*1,8)*0,6</t>
  </si>
  <si>
    <t>"0.05"  (2,43+4,38)*2*1,8</t>
  </si>
  <si>
    <t>-(2*1,48*1,8+0,94*1,8)</t>
  </si>
  <si>
    <t>(0,94+2*1,8)*0,6</t>
  </si>
  <si>
    <t>"0.06"  (2,495+3,44)*2*1,8</t>
  </si>
  <si>
    <t>"ostatní stávající zdivo 1. -3.NP"</t>
  </si>
  <si>
    <t>"1.01"  (2*1,7+2,1)*3,51</t>
  </si>
  <si>
    <t>-1,4*3</t>
  </si>
  <si>
    <t>(1,7+3,2*2)*0,1</t>
  </si>
  <si>
    <t>"1.02"  (5+4,05)*2*3,05</t>
  </si>
  <si>
    <t>-(2,1*3,05+0,8*1,97+0,9*2,02*2+0,7*1,97+1,18*2*3,05)</t>
  </si>
  <si>
    <t>(1+2*2,1)*0,5</t>
  </si>
  <si>
    <t>2*(0,9+2*2,02)*0,33</t>
  </si>
  <si>
    <t>(0,4+0,7+0,41)*3,05</t>
  </si>
  <si>
    <t>(0,8+0,5)*3,05</t>
  </si>
  <si>
    <t>(0,7+0,46)*1,55</t>
  </si>
  <si>
    <t>(4,4+2,7)*2*3,51</t>
  </si>
  <si>
    <t>-(1,18*3,05+0,9*1,97+0,75*1,45+0,9*1,97)</t>
  </si>
  <si>
    <t>(1,06+2*2,12)*0,5</t>
  </si>
  <si>
    <t>(0,75+2*1,45)*0,5</t>
  </si>
  <si>
    <t>"1.07"  (2*3+1,18)*3,05</t>
  </si>
  <si>
    <t>"1.03"  (5,55+4,6)*2*3,05</t>
  </si>
  <si>
    <t>-(1,3*1,45+2*1,03*1,92+1,25*2,3+1,2*2,02)</t>
  </si>
  <si>
    <t>(1,2+2*2,02)*0,56</t>
  </si>
  <si>
    <t>(1,3+2*1,45)*0,55</t>
  </si>
  <si>
    <t>2*(1,03+2*1,92)*0,55</t>
  </si>
  <si>
    <t>"1.04"  (4,6+4,4+3,6)*3,05</t>
  </si>
  <si>
    <t>-(0,9*2,02+1,03*1,92*2)</t>
  </si>
  <si>
    <t>2*(1,03+2*1,92)*0,62</t>
  </si>
  <si>
    <t>"1.05"  (1+1,05)*3,05</t>
  </si>
  <si>
    <t>"1.06"  2,1*1,05</t>
  </si>
  <si>
    <t>"1.08"  (2,795+1,05)*2*1,05</t>
  </si>
  <si>
    <t>"1.09"  1,65*1,05</t>
  </si>
  <si>
    <t>"1.10"  (3,8+4,6+2,24)*1,05</t>
  </si>
  <si>
    <t>"1.11"  (4,6+5,58)*2*3,05</t>
  </si>
  <si>
    <t>-(2*1,03*1,92+1,15*1,55+0,8*1,97)</t>
  </si>
  <si>
    <t>2*(1,03+2*1,92)*0,53</t>
  </si>
  <si>
    <t>(1,15+2*1,55)*0,53</t>
  </si>
  <si>
    <t>"2.01"  (6,9+0,6+2*4,3+2,7)*3,065</t>
  </si>
  <si>
    <t>2*(3+0,32)*3,065</t>
  </si>
  <si>
    <t>(2*0,3+0,33)*3,065</t>
  </si>
  <si>
    <t>-(0,8*1,97*3+1,03*1,92)</t>
  </si>
  <si>
    <t>(0,94+2*2,02)*0,35</t>
  </si>
  <si>
    <t>(1,03+2*1,92)*0,3</t>
  </si>
  <si>
    <t>(1,5+2*2)*0,1</t>
  </si>
  <si>
    <t>"2.02"  (2*2,935+1,05)*1,065</t>
  </si>
  <si>
    <t>"2.03"  (3,86+4,825)*2*3,065</t>
  </si>
  <si>
    <t>-(0,8*1,9+1,03*1,92+0,9*1,5)</t>
  </si>
  <si>
    <t>(1,03+2*1,92)*0,45</t>
  </si>
  <si>
    <t>"2.04"  (5,75+4,825)*2*3,065</t>
  </si>
  <si>
    <t>-(0,8*1,97+2*1,03*1,92)</t>
  </si>
  <si>
    <t>(0,98+2*2,35)*0,35</t>
  </si>
  <si>
    <t>(1,03+2*1,92)*0,35</t>
  </si>
  <si>
    <t>"2.05"  (2,53+4,825)*2*3,065</t>
  </si>
  <si>
    <t>-(0,8*1,97+1,03*1,92)</t>
  </si>
  <si>
    <t>2*0,35*2,35</t>
  </si>
  <si>
    <t>"2.06"  (5,63+4,825)*2*3,065</t>
  </si>
  <si>
    <t>-(0,8*1,97+1,2*2,02+2*1,03*1,92)</t>
  </si>
  <si>
    <t>2*(1,03+2*1,95)*0,35</t>
  </si>
  <si>
    <t>(1,2+2*2,02)*0,45</t>
  </si>
  <si>
    <t>"2.07"  (2*3,18+4,825)*3,065</t>
  </si>
  <si>
    <t>-(0,94*2,02+1,03*1,92)</t>
  </si>
  <si>
    <t>(1,03+2*1,92)*0,4</t>
  </si>
  <si>
    <t>"2.08"  (3,175+2,35)*3,065</t>
  </si>
  <si>
    <t>-(1,03+2*1,92)*0,4</t>
  </si>
  <si>
    <t>"štíty"  2*(10,4*1,3+10,4*2,8*0,5)</t>
  </si>
  <si>
    <t>"komíny"  2*0,42*4,2</t>
  </si>
  <si>
    <t>4*0,46*4,2</t>
  </si>
  <si>
    <t>115</t>
  </si>
  <si>
    <t>978015341</t>
  </si>
  <si>
    <t>Otlučení (osekání) vnější vápenné nebo vápenocementové omítky stupně členitosti 1 a 2 rozsahu do 30%</t>
  </si>
  <si>
    <t>-254001639</t>
  </si>
  <si>
    <t>116</t>
  </si>
  <si>
    <t>978019381</t>
  </si>
  <si>
    <t>Otlučení (osekání) vnější vápenné nebo vápenocementové omítky stupně členitosti 3 až 5 do 80%</t>
  </si>
  <si>
    <t>-380590743</t>
  </si>
  <si>
    <t>117</t>
  </si>
  <si>
    <t>978023411</t>
  </si>
  <si>
    <t>Vyškrabání spár zdiva cihelného mimo komínového</t>
  </si>
  <si>
    <t>1645624273</t>
  </si>
  <si>
    <t>stěnysklep+stropsklep</t>
  </si>
  <si>
    <t>118</t>
  </si>
  <si>
    <t>978023471</t>
  </si>
  <si>
    <t>Vyškrabání spár zdiva cihelného komínového</t>
  </si>
  <si>
    <t>-962771220</t>
  </si>
  <si>
    <t>119</t>
  </si>
  <si>
    <t>978059541</t>
  </si>
  <si>
    <t>Odsekání a odebrání obkladů stěn z vnitřních obkládaček plochy přes 1 m2</t>
  </si>
  <si>
    <t>-1653911786</t>
  </si>
  <si>
    <t>"1.08"  ((2,565+1,05)*2-0,8)*1,6</t>
  </si>
  <si>
    <t>"1.04"  1,22*1,6</t>
  </si>
  <si>
    <t>"2.02"  (1,45+0,8)*1,5</t>
  </si>
  <si>
    <t>"2.03"  ((1,05+2,8)-0,6)*2</t>
  </si>
  <si>
    <t>120</t>
  </si>
  <si>
    <t>99001</t>
  </si>
  <si>
    <t>Kompl. dod. + mtž. vnitřní čistící zóna vel. 2 580 x 1 150 ozn. Z/7</t>
  </si>
  <si>
    <t>ks</t>
  </si>
  <si>
    <t>-1208198544</t>
  </si>
  <si>
    <t>Poznámka k položce:
cena zahrnuje kompletní provedení dle popisu v PD - výpis zámečnických výrobků vč. olemování a kotvení</t>
  </si>
  <si>
    <t>121</t>
  </si>
  <si>
    <t>99002</t>
  </si>
  <si>
    <t>Kompl. dod. + mtž. vnitřní čistící zóna vel. 1 080 x 2 200 ozn. Z/8</t>
  </si>
  <si>
    <t>-1522150269</t>
  </si>
  <si>
    <t>122</t>
  </si>
  <si>
    <t>99003</t>
  </si>
  <si>
    <t>Kompl. dod. + mtž. vnitřní čistící zóna vel. 1 600 x 3 170 ozn. Z/9</t>
  </si>
  <si>
    <t>1858339137</t>
  </si>
  <si>
    <t>123</t>
  </si>
  <si>
    <t>99004</t>
  </si>
  <si>
    <t>Kompl. dod. + mtž. záchytný systém ozn. Z/11</t>
  </si>
  <si>
    <t>1463684323</t>
  </si>
  <si>
    <t>Poznámka k položce:
cena zahrnuje kompletní provedení dle popisu v PD - výpis zámečnických výrobků kotvící body+ přenosné lano, vč. montáže a revize</t>
  </si>
  <si>
    <t>124</t>
  </si>
  <si>
    <t>99005</t>
  </si>
  <si>
    <t>Kompl. dod. + mtž. ocelový nerezový plech pod kamna vel. 1 000 x 1 200 tl. 1,5 mm ozn. Z/13</t>
  </si>
  <si>
    <t>-2109356382</t>
  </si>
  <si>
    <t xml:space="preserve">Poznámka k položce:
cena zahrnuje kompletní provedení dle popisu v PD - výpis zámečnických výrobků </t>
  </si>
  <si>
    <t>125</t>
  </si>
  <si>
    <t>99006</t>
  </si>
  <si>
    <t>Kompl. dod. + mtž. ocelový nerezový plech pod kamna vel. 800 x 1 450 tl. 1,5 mm ozn. Z/14</t>
  </si>
  <si>
    <t>178676532</t>
  </si>
  <si>
    <t>126</t>
  </si>
  <si>
    <t>99007</t>
  </si>
  <si>
    <t>Kompl. dod. + mtž. kovová dvířka do sklepa vel. 600 x 400 (shoz na uhlí) ozn. Z/17</t>
  </si>
  <si>
    <t>-1747278403</t>
  </si>
  <si>
    <t>Poznámka k položce:
cena zahrnuje kompletní provedení dle popisu v PD - výpis zámečnických výrobků vč. povrchové úpravy a kotvení</t>
  </si>
  <si>
    <t>127</t>
  </si>
  <si>
    <t>99008</t>
  </si>
  <si>
    <t>Demontáž, zpětná montáž a případná úprava komínových stříšek</t>
  </si>
  <si>
    <t>1180127365</t>
  </si>
  <si>
    <t>997</t>
  </si>
  <si>
    <t>Přesun sutě</t>
  </si>
  <si>
    <t>128</t>
  </si>
  <si>
    <t>997013153</t>
  </si>
  <si>
    <t>Vnitrostaveništní doprava suti a vybouraných hmot pro budovy v do 12 m s omezením mechanizace</t>
  </si>
  <si>
    <t>1272760924</t>
  </si>
  <si>
    <t>129</t>
  </si>
  <si>
    <t>997013501</t>
  </si>
  <si>
    <t>Odvoz suti a vybouraných hmot na skládku nebo meziskládku do 1 km se složením</t>
  </si>
  <si>
    <t>700857652</t>
  </si>
  <si>
    <t>130</t>
  </si>
  <si>
    <t>997013509</t>
  </si>
  <si>
    <t>Příplatek k odvozu suti a vybouraných hmot na skládku ZKD 1 km přes 1 km</t>
  </si>
  <si>
    <t>-22784752</t>
  </si>
  <si>
    <t>Poznámka k položce:
skládka Bohuslavice 8 km</t>
  </si>
  <si>
    <t>210,418*7 'Přepočtené koeficientem množství</t>
  </si>
  <si>
    <t>131</t>
  </si>
  <si>
    <t>997013803R</t>
  </si>
  <si>
    <t xml:space="preserve">Poplatek za uložení na skládce (skládkovné) stavebního odpadu </t>
  </si>
  <si>
    <t>-1250481841</t>
  </si>
  <si>
    <t>998</t>
  </si>
  <si>
    <t>Přesun hmot</t>
  </si>
  <si>
    <t>132</t>
  </si>
  <si>
    <t>998011002</t>
  </si>
  <si>
    <t>Přesun hmot pro budovy zděné v do 12 m</t>
  </si>
  <si>
    <t>-1419079268</t>
  </si>
  <si>
    <t>PSV</t>
  </si>
  <si>
    <t>Práce a dodávky PSV</t>
  </si>
  <si>
    <t>711</t>
  </si>
  <si>
    <t>Izolace proti vodě, vlhkosti a plynům</t>
  </si>
  <si>
    <t>133</t>
  </si>
  <si>
    <t>711001</t>
  </si>
  <si>
    <t>Kompl. dod. + mtž. hydroizolační stěrka</t>
  </si>
  <si>
    <t>-312307327</t>
  </si>
  <si>
    <t>Poznámka k položce:
systémové řešení vč. pásek</t>
  </si>
  <si>
    <t>"sprchy"</t>
  </si>
  <si>
    <t>"1.10"  1,9*1</t>
  </si>
  <si>
    <t>(2*1+1,9)*2</t>
  </si>
  <si>
    <t>134</t>
  </si>
  <si>
    <t>711111001</t>
  </si>
  <si>
    <t>Provedení izolace proti zemní vlhkosti vodorovné za studena nátěrem penetračním</t>
  </si>
  <si>
    <t>242814705</t>
  </si>
  <si>
    <t>K1++K2a+K2b+K3+P1+P2</t>
  </si>
  <si>
    <t>135</t>
  </si>
  <si>
    <t>711112001</t>
  </si>
  <si>
    <t>Provedení izolace proti zemní vlhkosti svislé za studena nátěrem penetračním</t>
  </si>
  <si>
    <t>-1470385150</t>
  </si>
  <si>
    <t>(2*11,2+5,9+2*1,4+4,1)*1,2</t>
  </si>
  <si>
    <t>136</t>
  </si>
  <si>
    <t>11163150</t>
  </si>
  <si>
    <t>lak penetrační asfaltový</t>
  </si>
  <si>
    <t>1306100567</t>
  </si>
  <si>
    <t>Poznámka k položce:
Spotřeba 0,3-0,4kg/m2</t>
  </si>
  <si>
    <t>izolacev*0,0003</t>
  </si>
  <si>
    <t>izolaces*0,00035</t>
  </si>
  <si>
    <t>137</t>
  </si>
  <si>
    <t>711132101</t>
  </si>
  <si>
    <t>Provedení izolace proti zemní vlhkosti pásy na sucho svislé AIP nebo tkaninou</t>
  </si>
  <si>
    <t>-2058890922</t>
  </si>
  <si>
    <t>"sokl pod terénem"</t>
  </si>
  <si>
    <t>(2*11,2+5,9+2*1,4+4,1)*0,7</t>
  </si>
  <si>
    <t>138</t>
  </si>
  <si>
    <t>69311088</t>
  </si>
  <si>
    <t>geotextilie netkaná separační, ochranná, filtrační, drenážní PES 500g/m2</t>
  </si>
  <si>
    <t>390223080</t>
  </si>
  <si>
    <t>24,640*1,2</t>
  </si>
  <si>
    <t>139</t>
  </si>
  <si>
    <t>711141559</t>
  </si>
  <si>
    <t>Provedení izolace proti zemní vlhkosti pásy přitavením vodorovné NAIP</t>
  </si>
  <si>
    <t>-232559656</t>
  </si>
  <si>
    <t>2*izolacev</t>
  </si>
  <si>
    <t>140</t>
  </si>
  <si>
    <t>711142559</t>
  </si>
  <si>
    <t>Provedení izolace proti zemní vlhkosti pásy přitavením svislé NAIP</t>
  </si>
  <si>
    <t>-1186338574</t>
  </si>
  <si>
    <t>2*izolaces</t>
  </si>
  <si>
    <t>141</t>
  </si>
  <si>
    <t>628320021</t>
  </si>
  <si>
    <t>těžký asfaltový pás z modifikovaného asfaltu tl. 5 mm</t>
  </si>
  <si>
    <t>-1214667132</t>
  </si>
  <si>
    <t>2*izolacev*1,15</t>
  </si>
  <si>
    <t>2*izolaces*1,2</t>
  </si>
  <si>
    <t>142</t>
  </si>
  <si>
    <t>711161212</t>
  </si>
  <si>
    <t>Izolace proti zemní vlhkosti nopovou fólií svislá, nopek v 8,0 mm, tl do 0,6 mm</t>
  </si>
  <si>
    <t>-1501905903</t>
  </si>
  <si>
    <t>143</t>
  </si>
  <si>
    <t>711161384</t>
  </si>
  <si>
    <t>Izolace proti zemní vlhkosti nopovou fólií ukončení provětrávací lištou</t>
  </si>
  <si>
    <t>-1968787390</t>
  </si>
  <si>
    <t>2*11,2+5,9+2*1,4+4,1</t>
  </si>
  <si>
    <t>144</t>
  </si>
  <si>
    <t>711493111</t>
  </si>
  <si>
    <t>Izolace proti podpovrchové a tlakové vodě vodorovná těsnicí hmotou dvousložkovou na bázi cementu</t>
  </si>
  <si>
    <t>-2117488039</t>
  </si>
  <si>
    <t>145</t>
  </si>
  <si>
    <t>998711202</t>
  </si>
  <si>
    <t>Přesun hmot procentní pro izolace proti vodě, vlhkosti a plynům v objektech v do 12 m</t>
  </si>
  <si>
    <t>%</t>
  </si>
  <si>
    <t>-1987473195</t>
  </si>
  <si>
    <t>713</t>
  </si>
  <si>
    <t>Izolace tepelné</t>
  </si>
  <si>
    <t>146</t>
  </si>
  <si>
    <t>713002</t>
  </si>
  <si>
    <t>Kompl. dod. + mtž. PURENIT - vchodové dveře</t>
  </si>
  <si>
    <t>709094332</t>
  </si>
  <si>
    <t>147</t>
  </si>
  <si>
    <t>713003</t>
  </si>
  <si>
    <t>Kompl. dod. + mtž. tepelná izolace střechy nad schodištěm desky PIR tl. 80 mm</t>
  </si>
  <si>
    <t>1722716370</t>
  </si>
  <si>
    <t>"dle řezu A-A - bude dořešeno po odkrytí konstrukcí"</t>
  </si>
  <si>
    <t>148</t>
  </si>
  <si>
    <t>713111111</t>
  </si>
  <si>
    <t>Montáž izolace tepelné vrchem stropů volně kladenými rohožemi, pásy, dílci, deskami</t>
  </si>
  <si>
    <t>-1444446003</t>
  </si>
  <si>
    <t>149</t>
  </si>
  <si>
    <t>63148104</t>
  </si>
  <si>
    <t>deska tepelně izolační minerální univerzální λ=0,038-0,039 tl 100mm</t>
  </si>
  <si>
    <t>-1343927874</t>
  </si>
  <si>
    <t>stropy*1,02</t>
  </si>
  <si>
    <t>150</t>
  </si>
  <si>
    <t>713111121</t>
  </si>
  <si>
    <t>Montáž izolace tepelné spodem stropů s uchycením drátem rohoží, pásů, dílců, desek</t>
  </si>
  <si>
    <t>174942460</t>
  </si>
  <si>
    <t>"pod krokve"</t>
  </si>
  <si>
    <t>151</t>
  </si>
  <si>
    <t>283765251</t>
  </si>
  <si>
    <t>deska izolační PIR  tl.  100mm</t>
  </si>
  <si>
    <t>379469864</t>
  </si>
  <si>
    <t>střecha*1,02</t>
  </si>
  <si>
    <t>152</t>
  </si>
  <si>
    <t>713111131</t>
  </si>
  <si>
    <t>Montáž izolace tepelné spodem stropů žebrových s úpravou drátem rohoží, pásů, dílců, desek</t>
  </si>
  <si>
    <t>1279021171</t>
  </si>
  <si>
    <t>153</t>
  </si>
  <si>
    <t>631481071</t>
  </si>
  <si>
    <t>deska tepelně izolační minerální univerzální λ=0,038-0,039 tl 150mm</t>
  </si>
  <si>
    <t>-1201062195</t>
  </si>
  <si>
    <t>střecha*1,05</t>
  </si>
  <si>
    <t>154</t>
  </si>
  <si>
    <t>713121111</t>
  </si>
  <si>
    <t>Montáž izolace tepelné podlah volně kladenými rohožemi, pásy, dílci, deskami 1 vrstva</t>
  </si>
  <si>
    <t>1258168231</t>
  </si>
  <si>
    <t>155</t>
  </si>
  <si>
    <t>713121121</t>
  </si>
  <si>
    <t>Montáž izolace tepelné podlah volně kladenými rohožemi, pásy, dílci, deskami 2 vrstvy</t>
  </si>
  <si>
    <t>-1576486391</t>
  </si>
  <si>
    <t>K2a+K2b+K3+P2</t>
  </si>
  <si>
    <t>156</t>
  </si>
  <si>
    <t>283723061</t>
  </si>
  <si>
    <t>deska EPS grey 100 tl 60mm</t>
  </si>
  <si>
    <t>1063033466</t>
  </si>
  <si>
    <t>(K1+P1)*1,02</t>
  </si>
  <si>
    <t>(K2a+K2b+K3+P2)*2*1,02</t>
  </si>
  <si>
    <t>157</t>
  </si>
  <si>
    <t>713121211</t>
  </si>
  <si>
    <t>Montáž izolace tepelné podlah volně kladenými okrajovými pásky</t>
  </si>
  <si>
    <t>677442245</t>
  </si>
  <si>
    <t>"1.01"  2*(0,68+0,39)+2,1</t>
  </si>
  <si>
    <t>"1.02"  (5+4,05)*2-1,18*2</t>
  </si>
  <si>
    <t>(2,2+1,7)*2</t>
  </si>
  <si>
    <t>(2+2,25)*2</t>
  </si>
  <si>
    <t>2*2,5</t>
  </si>
  <si>
    <t>(2,7+1,2)*2-1,06+0,5*2</t>
  </si>
  <si>
    <t>"1.03"  (5,55+4,6)*2</t>
  </si>
  <si>
    <t>"1.04"  (4,4+4,6)*2</t>
  </si>
  <si>
    <t>"1.05"  (1+1,05)*2</t>
  </si>
  <si>
    <t>"1.06"  (2,1+1,05)*2</t>
  </si>
  <si>
    <t>"1.08"  (1,05+2,795)*2</t>
  </si>
  <si>
    <t>"1.09"  (1,675+1,65)*2</t>
  </si>
  <si>
    <t>"1.10"  (3,8+4,6)*2</t>
  </si>
  <si>
    <t>"1.11"  (4,6+5,58)*2-0,8+0,18*2</t>
  </si>
  <si>
    <t>"2.01"  (6,9+1,79)*2-1,18*2</t>
  </si>
  <si>
    <t>"2.02"  (1,05+2,935)*2</t>
  </si>
  <si>
    <t>"2.05"  (2,53+4,825)*2</t>
  </si>
  <si>
    <t>"2.03"  (3,86+4,825)*2</t>
  </si>
  <si>
    <t>"2.04"  (5,75+4,825)*2</t>
  </si>
  <si>
    <t>"2.06"  (5,63+4,825)*2</t>
  </si>
  <si>
    <t>"2.07"  (3,18+4,825)*2</t>
  </si>
  <si>
    <t>"2.08"  (3,175+2,35)*2</t>
  </si>
  <si>
    <t xml:space="preserve">"3.02, 3.05"  (9,5+10,1)*2+0,42*2+0,46*4  </t>
  </si>
  <si>
    <t>"3.04, 3.03"  (1+3)*2</t>
  </si>
  <si>
    <t>"3.07"  (1+2,6)*2</t>
  </si>
  <si>
    <t>"3.06"  (10,1+4,7)*2</t>
  </si>
  <si>
    <t>158</t>
  </si>
  <si>
    <t>63140273</t>
  </si>
  <si>
    <t>pásek okrajový izolační minerální plovoucích podlah š 80 mm tl 12 mm</t>
  </si>
  <si>
    <t>-63751571</t>
  </si>
  <si>
    <t>359,650*1,1</t>
  </si>
  <si>
    <t>159</t>
  </si>
  <si>
    <t>713131141</t>
  </si>
  <si>
    <t>Montáž izolace tepelné stěn a základů lepením celoplošně rohoží, pásů, dílců, desek</t>
  </si>
  <si>
    <t>1443720339</t>
  </si>
  <si>
    <t>160</t>
  </si>
  <si>
    <t>785690662</t>
  </si>
  <si>
    <t>24,640*0,18*1,02</t>
  </si>
  <si>
    <t>161</t>
  </si>
  <si>
    <t>998713202</t>
  </si>
  <si>
    <t>Přesun hmot procentní pro izolace tepelné v objektech v do 12 m</t>
  </si>
  <si>
    <t>-315611515</t>
  </si>
  <si>
    <t>762</t>
  </si>
  <si>
    <t>Konstrukce tesařské</t>
  </si>
  <si>
    <t>162</t>
  </si>
  <si>
    <t>762001</t>
  </si>
  <si>
    <t>Kontrola stropních trámů - případná výměna poškozených částí</t>
  </si>
  <si>
    <t>311377488</t>
  </si>
  <si>
    <t>Poznámka k položce:
bude upřesněno na místě po odkrytí konstrukcí</t>
  </si>
  <si>
    <t>163</t>
  </si>
  <si>
    <t>762331941</t>
  </si>
  <si>
    <t>Vyřezání části střešní vazby průřezové plochy řeziva do 450 cm2 délky do 3 m</t>
  </si>
  <si>
    <t>-242852382</t>
  </si>
  <si>
    <t>"část plné vazby poškozená hnilobou"</t>
  </si>
  <si>
    <t>2,94</t>
  </si>
  <si>
    <t>164</t>
  </si>
  <si>
    <t>762331942</t>
  </si>
  <si>
    <t>Vyřezání části střešní vazby průřezové plochy řeziva do 450 cm2 délky do 5 m</t>
  </si>
  <si>
    <t>-637297357</t>
  </si>
  <si>
    <t>"část plné vazby - náhrada ocelovými profily"</t>
  </si>
  <si>
    <t>2*4,52</t>
  </si>
  <si>
    <t>165</t>
  </si>
  <si>
    <t>762332923</t>
  </si>
  <si>
    <t>Doplnění části střešní vazby z hranolů průřezové plochy do 288 cm2 včetně materiálu</t>
  </si>
  <si>
    <t>57071961</t>
  </si>
  <si>
    <t>"prodloužení sloupků ozn. T/14"</t>
  </si>
  <si>
    <t>4*0,2</t>
  </si>
  <si>
    <t>166</t>
  </si>
  <si>
    <t>762332924</t>
  </si>
  <si>
    <t>Doplnění části střešní vazby z hranolů průřezové plochy do 450 cm2 včetně materiálu</t>
  </si>
  <si>
    <t>1677045880</t>
  </si>
  <si>
    <t>167</t>
  </si>
  <si>
    <t>762341210</t>
  </si>
  <si>
    <t>Montáž bednění střech rovných a šikmých sklonu do 60° z hrubých prken na sraz</t>
  </si>
  <si>
    <t>-786943728</t>
  </si>
  <si>
    <t>168</t>
  </si>
  <si>
    <t>60515111</t>
  </si>
  <si>
    <t>řezivo jehličnaté boční prkno 20-30mm</t>
  </si>
  <si>
    <t>-175799307</t>
  </si>
  <si>
    <t>střecha*0,024*1,1</t>
  </si>
  <si>
    <t>169</t>
  </si>
  <si>
    <t>762342441</t>
  </si>
  <si>
    <t>Montáž lišt trojúhelníkových nebo kontralatí na střechách sklonu do 60°</t>
  </si>
  <si>
    <t>1026304605</t>
  </si>
  <si>
    <t>"T/16" 350</t>
  </si>
  <si>
    <t>170</t>
  </si>
  <si>
    <t>60514114</t>
  </si>
  <si>
    <t>řezivo jehličnaté lať impregnovaná dl 4 m</t>
  </si>
  <si>
    <t>992367029</t>
  </si>
  <si>
    <t>350,000*0,05*0,04*1,1</t>
  </si>
  <si>
    <t>0,77*1,1 'Přepočtené koeficientem množství</t>
  </si>
  <si>
    <t>171</t>
  </si>
  <si>
    <t>762395000</t>
  </si>
  <si>
    <t>Spojovací prostředky krovů, bednění, laťování, nadstřešních konstrukcí</t>
  </si>
  <si>
    <t>839027654</t>
  </si>
  <si>
    <t>střecha*0,024</t>
  </si>
  <si>
    <t>350*0,05*0,04</t>
  </si>
  <si>
    <t>172</t>
  </si>
  <si>
    <t>762431036R</t>
  </si>
  <si>
    <t>Kompl. dod. + mtž. vytvoření podkladu pro oplechování střešních nadezdívek</t>
  </si>
  <si>
    <t>-567159804</t>
  </si>
  <si>
    <t>Poznámka k položce:
cena zahrnuje kompletní provedení vč. dodávky potřebného materiálu (vodovzdorná překližka+teplená izolace) a kotvení</t>
  </si>
  <si>
    <t>"T/18" 12,500</t>
  </si>
  <si>
    <t>173</t>
  </si>
  <si>
    <t>762522812</t>
  </si>
  <si>
    <t>Demontáž podlah s polštáři z prken nebo fošen tloušťky přes 32 mm</t>
  </si>
  <si>
    <t>-1321619000</t>
  </si>
  <si>
    <t>25,5+15,1+4,5+18+16,8+4,3+4,1</t>
  </si>
  <si>
    <t>1,2+2,8+18,6+28,5+4,7+7,2+27,2+4+15,4+7,4</t>
  </si>
  <si>
    <t>174</t>
  </si>
  <si>
    <t>762811100</t>
  </si>
  <si>
    <t>Montáž vrchního přesahovaného záklopu z hrubých prken</t>
  </si>
  <si>
    <t>-1147371240</t>
  </si>
  <si>
    <t>175</t>
  </si>
  <si>
    <t>-1287282430</t>
  </si>
  <si>
    <t>stropy*0,024*1,1</t>
  </si>
  <si>
    <t>176</t>
  </si>
  <si>
    <t>762811811</t>
  </si>
  <si>
    <t>Demontáž záklopů stropů z hrubých prken tl do 32 mm</t>
  </si>
  <si>
    <t>-1370940520</t>
  </si>
  <si>
    <t>"strop nad 1.NP"</t>
  </si>
  <si>
    <t>5,5*4,6</t>
  </si>
  <si>
    <t>3,8*4,6</t>
  </si>
  <si>
    <t>5,6*4,6</t>
  </si>
  <si>
    <t>3*1</t>
  </si>
  <si>
    <t>"strop nad 2.NP"</t>
  </si>
  <si>
    <t>"druhá vrstva" stropy</t>
  </si>
  <si>
    <t>177</t>
  </si>
  <si>
    <t>762895000</t>
  </si>
  <si>
    <t>Spojovací prostředky pro montáž záklopu, stropnice a podbíjení</t>
  </si>
  <si>
    <t>1741860437</t>
  </si>
  <si>
    <t>stropy*0,024</t>
  </si>
  <si>
    <t>178</t>
  </si>
  <si>
    <t>998762202</t>
  </si>
  <si>
    <t>Přesun hmot procentní pro kce tesařské v objektech v do 12 m</t>
  </si>
  <si>
    <t>859594089</t>
  </si>
  <si>
    <t>763</t>
  </si>
  <si>
    <t>Konstrukce suché výstavby</t>
  </si>
  <si>
    <t>179</t>
  </si>
  <si>
    <t>763111314</t>
  </si>
  <si>
    <t>SDK příčka tl 100 mm profil CW+UW 75 desky 1xA 12,5 TI 60 mm EI 30 Rw 47 DB</t>
  </si>
  <si>
    <t>-504807124</t>
  </si>
  <si>
    <t>(4,825+2,35)*3,1</t>
  </si>
  <si>
    <t>-0,8*1,97*2</t>
  </si>
  <si>
    <t>(1,5+3,2)*2,6-3,2*1,5*0,5-0,7*1,97</t>
  </si>
  <si>
    <t>1*2,2-0,6*1,97</t>
  </si>
  <si>
    <t>3*2,6-3*1,5*0,5</t>
  </si>
  <si>
    <t>180</t>
  </si>
  <si>
    <t>763111717</t>
  </si>
  <si>
    <t>SDK příčka základní penetrační nátěr</t>
  </si>
  <si>
    <t>1274651020</t>
  </si>
  <si>
    <t>22,072+34,1</t>
  </si>
  <si>
    <t>181</t>
  </si>
  <si>
    <t>763112325</t>
  </si>
  <si>
    <t>SDK příčka mezibytová tl 205 mm zdvojený profil CW+UW 75 desky 1xDF 12,5 TI 50+50 mm</t>
  </si>
  <si>
    <t>-1920935694</t>
  </si>
  <si>
    <t>7,1*3,2-3*1,5*0,5+4,5*1,5*0,5</t>
  </si>
  <si>
    <t>-0,9*1,97</t>
  </si>
  <si>
    <t>1*3-0,7*1,97</t>
  </si>
  <si>
    <t>182</t>
  </si>
  <si>
    <t>763121415</t>
  </si>
  <si>
    <t>SDK stěna předsazená tl 112,5 mm profil CW+UW 100 deska 1xA 12,5 bez TI EI 15</t>
  </si>
  <si>
    <t>819152422</t>
  </si>
  <si>
    <t>"podkroví m.č. 3.03 a 3.04"</t>
  </si>
  <si>
    <t>3*2,2</t>
  </si>
  <si>
    <t>183</t>
  </si>
  <si>
    <t>763121714</t>
  </si>
  <si>
    <t>SDK stěna předsazená základní penetrační nátěr</t>
  </si>
  <si>
    <t>1304062723</t>
  </si>
  <si>
    <t>184</t>
  </si>
  <si>
    <t>763131432</t>
  </si>
  <si>
    <t>SDK podhled deska 1xDF 15 bez TI dvouvrstvá spodní kce profil CD+UD</t>
  </si>
  <si>
    <t>1846114254</t>
  </si>
  <si>
    <t>185</t>
  </si>
  <si>
    <t>763131451</t>
  </si>
  <si>
    <t>SDK podhled deska 1xH2 12,5 bez TI dvouvrstvá spodní kce profil CD+UD</t>
  </si>
  <si>
    <t>211740350</t>
  </si>
  <si>
    <t>"1.09"  2,8</t>
  </si>
  <si>
    <t>"1.10"  11</t>
  </si>
  <si>
    <t>186</t>
  </si>
  <si>
    <t>763131714</t>
  </si>
  <si>
    <t>SDK podhled základní penetrační nátěr</t>
  </si>
  <si>
    <t>-511939651</t>
  </si>
  <si>
    <t>podhled1+podkroví+stropstáv</t>
  </si>
  <si>
    <t>187</t>
  </si>
  <si>
    <t>763131751</t>
  </si>
  <si>
    <t>Montáž parotěsné zábrany do SDK podhledu</t>
  </si>
  <si>
    <t>-237710599</t>
  </si>
  <si>
    <t>188</t>
  </si>
  <si>
    <t>28329027</t>
  </si>
  <si>
    <t>fólie PE vyztužená Al vrstvou pro parotěsnou vrstvu 150 g/m2</t>
  </si>
  <si>
    <t>-2127102478</t>
  </si>
  <si>
    <t>podkroví*1,1</t>
  </si>
  <si>
    <t>189</t>
  </si>
  <si>
    <t>763135102</t>
  </si>
  <si>
    <t>Montáž SDK kazetového podhledu z kazet 600x600 mm na zavěšenou polozapuštěnou nosnou konstrukci</t>
  </si>
  <si>
    <t>-1848461662</t>
  </si>
  <si>
    <t>"Z/10"  14</t>
  </si>
  <si>
    <t>190</t>
  </si>
  <si>
    <t>59030570</t>
  </si>
  <si>
    <t>podhled kazetový bez děrování viditelný rastr tl 10mm 600x600mm</t>
  </si>
  <si>
    <t>-793721023</t>
  </si>
  <si>
    <t>14,000*1,05</t>
  </si>
  <si>
    <t>191</t>
  </si>
  <si>
    <t>763161762R</t>
  </si>
  <si>
    <t>SDK podkroví desky 2xA12,5  dvouvrstvá spodní kce profil CD+UD EI 30</t>
  </si>
  <si>
    <t>-1524342252</t>
  </si>
  <si>
    <t>2*5,8*14,8+2,7*4,3</t>
  </si>
  <si>
    <t>192</t>
  </si>
  <si>
    <t>763161781R</t>
  </si>
  <si>
    <t>Montáž jednovrstvé dřevěné nosné konstrukce SDK podkroví</t>
  </si>
  <si>
    <t>-161120857</t>
  </si>
  <si>
    <t>193</t>
  </si>
  <si>
    <t>605001</t>
  </si>
  <si>
    <t>KVH latě 60/40</t>
  </si>
  <si>
    <t>-1177896458</t>
  </si>
  <si>
    <t>podkroví*2,5*1,1</t>
  </si>
  <si>
    <t>194</t>
  </si>
  <si>
    <t>763164131R</t>
  </si>
  <si>
    <t>SDK obklad rozvodů ZT desky 1xA 12,5</t>
  </si>
  <si>
    <t>-2110623134</t>
  </si>
  <si>
    <t>195</t>
  </si>
  <si>
    <t>763173111</t>
  </si>
  <si>
    <t>Montáž úchytu pro umyvadlo v SDK kci</t>
  </si>
  <si>
    <t>-1973684459</t>
  </si>
  <si>
    <t>196</t>
  </si>
  <si>
    <t>590307291</t>
  </si>
  <si>
    <t>konstrukce pro uchycení umyvadla</t>
  </si>
  <si>
    <t>1599551220</t>
  </si>
  <si>
    <t>197</t>
  </si>
  <si>
    <t>763173113</t>
  </si>
  <si>
    <t>Montáž úchytu pro WC v SDK kci</t>
  </si>
  <si>
    <t>-1911753501</t>
  </si>
  <si>
    <t>198</t>
  </si>
  <si>
    <t>59030731</t>
  </si>
  <si>
    <t>konstrukce pro uchycení WC osová rozteč CW profilů 450-625mm</t>
  </si>
  <si>
    <t>-1968287839</t>
  </si>
  <si>
    <t>199</t>
  </si>
  <si>
    <t>763181311</t>
  </si>
  <si>
    <t>Montáž jednokřídlové kovové zárubně v do 2,75 m SDK příčka</t>
  </si>
  <si>
    <t>-873043026</t>
  </si>
  <si>
    <t>2+1+1</t>
  </si>
  <si>
    <t>200</t>
  </si>
  <si>
    <t>55331521</t>
  </si>
  <si>
    <t>zárubeň ocelová pro sádrokarton 100 700 levá,pravá</t>
  </si>
  <si>
    <t>-1225595527</t>
  </si>
  <si>
    <t>201</t>
  </si>
  <si>
    <t>55331520</t>
  </si>
  <si>
    <t>zárubeň ocelová pro sádrokarton 100 600 levá,pravá</t>
  </si>
  <si>
    <t>-1488597649</t>
  </si>
  <si>
    <t>202</t>
  </si>
  <si>
    <t>55331523</t>
  </si>
  <si>
    <t>zárubeň ocelová pro sádrokarton 100 900 levá,pravá</t>
  </si>
  <si>
    <t>1765981316</t>
  </si>
  <si>
    <t>203</t>
  </si>
  <si>
    <t>763251231</t>
  </si>
  <si>
    <t>Sádrovláknitá podlaha tl 45 mm z desek tl 2x12,5 mm podsyp 20 mm</t>
  </si>
  <si>
    <t>-865996037</t>
  </si>
  <si>
    <t>K4a+K4b+P3+P3a</t>
  </si>
  <si>
    <t>204</t>
  </si>
  <si>
    <t>763251391</t>
  </si>
  <si>
    <t>Příplatek k sádrovláknité podlaze za každý dalších 10 mm suchého podsypu</t>
  </si>
  <si>
    <t>-1313067795</t>
  </si>
  <si>
    <t>205</t>
  </si>
  <si>
    <t>763411111</t>
  </si>
  <si>
    <t>Sanitární příčky do mokrého prostředí, desky s HPL - laminátem tl 19,6 mm</t>
  </si>
  <si>
    <t>-1483891104</t>
  </si>
  <si>
    <t>"PL/11"  0,95*2-0,7*1,97</t>
  </si>
  <si>
    <t>"PL/12"  1,625*2</t>
  </si>
  <si>
    <t>"PL/13" 1*2</t>
  </si>
  <si>
    <t>"PL/14"  2,015*2</t>
  </si>
  <si>
    <t>206</t>
  </si>
  <si>
    <t>763411121</t>
  </si>
  <si>
    <t>Dveře sanitárních příček, desky s HPL - laminátem tl 19,6 mm, š do 800 mm, v do 2000 mm</t>
  </si>
  <si>
    <t>447936973</t>
  </si>
  <si>
    <t>207</t>
  </si>
  <si>
    <t>998763402</t>
  </si>
  <si>
    <t>Přesun hmot procentní pro sádrokartonové konstrukce v objektech v do 12 m</t>
  </si>
  <si>
    <t>-1088309362</t>
  </si>
  <si>
    <t>764</t>
  </si>
  <si>
    <t>Konstrukce klempířské</t>
  </si>
  <si>
    <t>208</t>
  </si>
  <si>
    <t>764001841</t>
  </si>
  <si>
    <t>Demontáž krytiny ze šablon do suti</t>
  </si>
  <si>
    <t>-1685152923</t>
  </si>
  <si>
    <t>209</t>
  </si>
  <si>
    <t>764002821</t>
  </si>
  <si>
    <t>Demontáž střešního výlezu do suti</t>
  </si>
  <si>
    <t>-1379457483</t>
  </si>
  <si>
    <t>210</t>
  </si>
  <si>
    <t>764002841</t>
  </si>
  <si>
    <t>Demontáž oplechování horních ploch zdí a nadezdívek do suti</t>
  </si>
  <si>
    <t>-1312115148</t>
  </si>
  <si>
    <t>211</t>
  </si>
  <si>
    <t>764002851</t>
  </si>
  <si>
    <t>Demontáž oplechování parapetů do suti</t>
  </si>
  <si>
    <t>1887200879</t>
  </si>
  <si>
    <t>212</t>
  </si>
  <si>
    <t>764004821</t>
  </si>
  <si>
    <t>Demontáž nástřešního žlabu do suti</t>
  </si>
  <si>
    <t>-445388607</t>
  </si>
  <si>
    <t>213</t>
  </si>
  <si>
    <t>764004861</t>
  </si>
  <si>
    <t>Demontáž svodu do suti</t>
  </si>
  <si>
    <t>319871836</t>
  </si>
  <si>
    <t>214</t>
  </si>
  <si>
    <t>764121403R</t>
  </si>
  <si>
    <t>Krytina střechy rovné drážkováním ze svitků z Al plechu rš 650 mm sklonu do 60°</t>
  </si>
  <si>
    <t>-329781872</t>
  </si>
  <si>
    <t>2*7*15-3,5*2*0,5</t>
  </si>
  <si>
    <t>2*((3,5+1,8)*2,5*0,5)</t>
  </si>
  <si>
    <t>215</t>
  </si>
  <si>
    <t>764129001</t>
  </si>
  <si>
    <t>Kompl. dod + mtž. systémová odvětrávací hlavice v barvě krytiny</t>
  </si>
  <si>
    <t>518718890</t>
  </si>
  <si>
    <t>Poznámka k položce:
odvětrání potrubí VZT je zahrnuto v části VZT</t>
  </si>
  <si>
    <t>"K/18 -ZT" 3</t>
  </si>
  <si>
    <t>216</t>
  </si>
  <si>
    <t>764221408</t>
  </si>
  <si>
    <t>Oplechování větraného hřebene z Al plechu z hřebenáčů</t>
  </si>
  <si>
    <t>-1657418953</t>
  </si>
  <si>
    <t>"K/12"  3*6</t>
  </si>
  <si>
    <t>217</t>
  </si>
  <si>
    <t>764221436R</t>
  </si>
  <si>
    <t>Kompl. dod. + mtž. větrací mřížky u okapu ozn. K/13</t>
  </si>
  <si>
    <t>1293741522</t>
  </si>
  <si>
    <t>Poznámka k položce:
cena zahrnuje kompletní provedení vč. dodávky potřebného materiálu dle detailu v PD</t>
  </si>
  <si>
    <t>218</t>
  </si>
  <si>
    <t>764221467</t>
  </si>
  <si>
    <t>Oplechování úžlabí z Al plechu rš 670 mm</t>
  </si>
  <si>
    <t>-19929760</t>
  </si>
  <si>
    <t>219</t>
  </si>
  <si>
    <t>764222404R</t>
  </si>
  <si>
    <t>Oplechování štítu závětrnou lištou z Al plechu rš 330 mm</t>
  </si>
  <si>
    <t>475808058</t>
  </si>
  <si>
    <t>Poznámka k položce:
cena zahrnuje kompletní provedení dle detailu v PD vč. kotvení, pomocného hranolu apod</t>
  </si>
  <si>
    <t>"K/9"  5,5</t>
  </si>
  <si>
    <t>220</t>
  </si>
  <si>
    <t>764222431R</t>
  </si>
  <si>
    <t>Oplechování rovné okapové hrany z Al plechu rš 125 mm</t>
  </si>
  <si>
    <t>1156195898</t>
  </si>
  <si>
    <t>"K/4"  2*31</t>
  </si>
  <si>
    <t>221</t>
  </si>
  <si>
    <t>764222435</t>
  </si>
  <si>
    <t>Oplechování rovné okapové hrany z Al plechu rš 400 mm</t>
  </si>
  <si>
    <t>1306062690</t>
  </si>
  <si>
    <t>"K/4"  31</t>
  </si>
  <si>
    <t>222</t>
  </si>
  <si>
    <t>764223455</t>
  </si>
  <si>
    <t>Sněhový zachytávač krytiny z Al plechu průběžný jednotrubkový</t>
  </si>
  <si>
    <t>-149337861</t>
  </si>
  <si>
    <t>"K/14-17"  2*15</t>
  </si>
  <si>
    <t>223</t>
  </si>
  <si>
    <t>764223456</t>
  </si>
  <si>
    <t>Sněhový zachytávač krytiny z Al plechu průběžný dvoutrubkový</t>
  </si>
  <si>
    <t>2116832331</t>
  </si>
  <si>
    <t>"K/14-17"  15+6+2*1,86+5,6</t>
  </si>
  <si>
    <t>224</t>
  </si>
  <si>
    <t>764224408R</t>
  </si>
  <si>
    <t>Oplechování horních ploch a nadezdívek (atik) bez rohů z Al plechu mechanicky kotvené rš 700 mm</t>
  </si>
  <si>
    <t>468391664</t>
  </si>
  <si>
    <t>"K/8 vč. svislého oplechování"  27,5</t>
  </si>
  <si>
    <t>225</t>
  </si>
  <si>
    <t>764226401</t>
  </si>
  <si>
    <t>Oplechování parapetů rovných mechanicky kotvené z Al plechu rš 150 mm</t>
  </si>
  <si>
    <t>-717513893</t>
  </si>
  <si>
    <t>"K/1"  15</t>
  </si>
  <si>
    <t>226</t>
  </si>
  <si>
    <t>764226404</t>
  </si>
  <si>
    <t>Oplechování parapetů rovných mechanicky kotvené z Al plechu rš 330 mm</t>
  </si>
  <si>
    <t>940116052</t>
  </si>
  <si>
    <t>"K/1" 15,7</t>
  </si>
  <si>
    <t>227</t>
  </si>
  <si>
    <t>764324412</t>
  </si>
  <si>
    <t>Lemování prostupů střech s krytinou skládanou nebo plechovou bez lišty z Al plechu</t>
  </si>
  <si>
    <t>119184110</t>
  </si>
  <si>
    <t>"K/5"  2</t>
  </si>
  <si>
    <t>"K/6"  2,5</t>
  </si>
  <si>
    <t>"K/7"  3</t>
  </si>
  <si>
    <t>228</t>
  </si>
  <si>
    <t>764325422</t>
  </si>
  <si>
    <t>Lemování trub, konzol nebo držáků z Al plechu střech s krytinou skládanou průměru do 100 mm</t>
  </si>
  <si>
    <t>1569127800</t>
  </si>
  <si>
    <t>"K/11"  5</t>
  </si>
  <si>
    <t>229</t>
  </si>
  <si>
    <t>764521444R</t>
  </si>
  <si>
    <t>Kotlík oválný (trychtýřový)  z Al plechu  DN 100 mm</t>
  </si>
  <si>
    <t>433873874</t>
  </si>
  <si>
    <t>230</t>
  </si>
  <si>
    <t>764523409R</t>
  </si>
  <si>
    <t>Žlaby nadokapní (nástřešní ) oblého tvaru včetně háků, čel a hrdel z Al plechu rš 700 mm</t>
  </si>
  <si>
    <t>514287302</t>
  </si>
  <si>
    <t>"K/3"  33</t>
  </si>
  <si>
    <t>231</t>
  </si>
  <si>
    <t>764528422</t>
  </si>
  <si>
    <t>Svody kruhové včetně objímek, kolen, odskoků z Al plechu průměru 100 mm</t>
  </si>
  <si>
    <t>-1047542401</t>
  </si>
  <si>
    <t>"K/2"  36</t>
  </si>
  <si>
    <t>232</t>
  </si>
  <si>
    <t>998764202</t>
  </si>
  <si>
    <t>Přesun hmot procentní pro konstrukce klempířské v objektech v do 12 m</t>
  </si>
  <si>
    <t>352495938</t>
  </si>
  <si>
    <t>765</t>
  </si>
  <si>
    <t>Krytina skládaná</t>
  </si>
  <si>
    <t>233</t>
  </si>
  <si>
    <t>765135015R</t>
  </si>
  <si>
    <t>Montáž střešních výlezů  plochy přes 1,0m2</t>
  </si>
  <si>
    <t>1390589284</t>
  </si>
  <si>
    <t>234</t>
  </si>
  <si>
    <t>591611541</t>
  </si>
  <si>
    <t>výlez na střechu  vel. 780 x 1 400 ozn. T/8 vč. lemování</t>
  </si>
  <si>
    <t>853371110</t>
  </si>
  <si>
    <t>235</t>
  </si>
  <si>
    <t>765191013</t>
  </si>
  <si>
    <t>Montáž pojistné hydroizolační fólie kladené přes 20° volně na bednění nebo tepelnou izolaci</t>
  </si>
  <si>
    <t>204001799</t>
  </si>
  <si>
    <t>236</t>
  </si>
  <si>
    <t>28329324</t>
  </si>
  <si>
    <t>fólie kontaktní difuzně propustná pro doplňkovou hydroizolační vrstvu, třívrstvá mikroporézní PP 130-135g/m2</t>
  </si>
  <si>
    <t>-696359388</t>
  </si>
  <si>
    <t>střecha*1,1</t>
  </si>
  <si>
    <t>237</t>
  </si>
  <si>
    <t>765193001</t>
  </si>
  <si>
    <t>Montáž podkladního vyrovnávacího pásu</t>
  </si>
  <si>
    <t>-437346208</t>
  </si>
  <si>
    <t>238</t>
  </si>
  <si>
    <t>628663801</t>
  </si>
  <si>
    <t>pás podkladní separační asfaltový</t>
  </si>
  <si>
    <t>-637054233</t>
  </si>
  <si>
    <t>239</t>
  </si>
  <si>
    <t>998765202</t>
  </si>
  <si>
    <t>Přesun hmot procentní pro krytiny skládané v objektech v do 12 m</t>
  </si>
  <si>
    <t>1643963484</t>
  </si>
  <si>
    <t>766</t>
  </si>
  <si>
    <t>Konstrukce truhlářské</t>
  </si>
  <si>
    <t>240</t>
  </si>
  <si>
    <t>766001</t>
  </si>
  <si>
    <t>Kompl. dod. + mtž. vnitřní okenní parapet s komůrkového plastového profilu š. 480 mm ozn. PL/1</t>
  </si>
  <si>
    <t>-905950760</t>
  </si>
  <si>
    <t>Poznámka k položce:
cena zahrnuje kompletní provedení dle popisu ve výpisu plastových výrobků</t>
  </si>
  <si>
    <t>241</t>
  </si>
  <si>
    <t>766002</t>
  </si>
  <si>
    <t>Kompl. dod. + mtž. vnitřní okenní parapet s komůrkového plastového profilu š. 550 mm ozn. PL/1</t>
  </si>
  <si>
    <t>-848379951</t>
  </si>
  <si>
    <t>3,2+3,1</t>
  </si>
  <si>
    <t>242</t>
  </si>
  <si>
    <t>766003</t>
  </si>
  <si>
    <t>Kompl. dod. + mtž. vnitřní okenní parapet s komůrkového plastového profilu š. 650 mm ozn. PL/1</t>
  </si>
  <si>
    <t>293514631</t>
  </si>
  <si>
    <t>243</t>
  </si>
  <si>
    <t>766004</t>
  </si>
  <si>
    <t>Kompl. dod. + mtž. vchodové dveř plastové vel. 1 050 x 2 100 ozn. PL/2</t>
  </si>
  <si>
    <t>-1963521218</t>
  </si>
  <si>
    <t>Poznámka k položce:
cena zahrnuje kompletní provedení dle popisu ve výpisu plastových výrobků vč. kování, těsnících pásek a všech doplňků</t>
  </si>
  <si>
    <t>244</t>
  </si>
  <si>
    <t>766005</t>
  </si>
  <si>
    <t>Kompl. dod. + mtž. okno plastové vel. 750 x 1 450 ozn. PL/3</t>
  </si>
  <si>
    <t>-41485449</t>
  </si>
  <si>
    <t>245</t>
  </si>
  <si>
    <t>766006</t>
  </si>
  <si>
    <t>Kompl. dod. + mtž. okno plastové vel. 1 030 x 1 720 ozn. PL/4</t>
  </si>
  <si>
    <t>860192205</t>
  </si>
  <si>
    <t>246</t>
  </si>
  <si>
    <t>766007</t>
  </si>
  <si>
    <t>Kompl. dod. + mtž. okno plastové vel. 1 030 x 1 920 ozn. PL/5</t>
  </si>
  <si>
    <t>1075606711</t>
  </si>
  <si>
    <t>247</t>
  </si>
  <si>
    <t>766008</t>
  </si>
  <si>
    <t>Kompl. dod. + mtž. okno plastové vel. 1 150 x 1 550 ozn. PL/6</t>
  </si>
  <si>
    <t>-863191468</t>
  </si>
  <si>
    <t>248</t>
  </si>
  <si>
    <t>766009</t>
  </si>
  <si>
    <t>Kompl. dod. + mtž. okno plastové vel. 1 300 x 1 450 ozn. PL/7</t>
  </si>
  <si>
    <t>-881869675</t>
  </si>
  <si>
    <t>249</t>
  </si>
  <si>
    <t>766010</t>
  </si>
  <si>
    <t>Kompl. dod. + mtž. okno plastové vel. 500 x 800 ozn. PL/9</t>
  </si>
  <si>
    <t>-1627083742</t>
  </si>
  <si>
    <t>250</t>
  </si>
  <si>
    <t>766011</t>
  </si>
  <si>
    <t>Kompl. dod. + mtž. okno plastové sklepní vel. 600 x 350 ozn. PL/10 + mřížka proti hlodavcům</t>
  </si>
  <si>
    <t>949242294</t>
  </si>
  <si>
    <t>251</t>
  </si>
  <si>
    <t>766012</t>
  </si>
  <si>
    <t>Kompl. dod. + mtž. okno dřevěné vel. 1 030 x 1 920 ozn. T/9</t>
  </si>
  <si>
    <t>562976990</t>
  </si>
  <si>
    <t>Poznámka k položce:
cena zahrnuje kompletní provedení dle popisu ve výpisu truhlářských výrobků vč. kování,povrchové úpravy, těsnicích pásek a všech doplňků</t>
  </si>
  <si>
    <t>252</t>
  </si>
  <si>
    <t>766013</t>
  </si>
  <si>
    <t>Kompl. dod. + mtž. kuchyňská linka dl. 2 100 mm ozn. T/19</t>
  </si>
  <si>
    <t>500897919</t>
  </si>
  <si>
    <t>Poznámka k položce:
cena zahrnuje kompletní provedení dle popisu ve výpisu truhlářských výrobků spodní a horní skříňky, pracovní deska, dřez</t>
  </si>
  <si>
    <t>253</t>
  </si>
  <si>
    <t>766014</t>
  </si>
  <si>
    <t>Kompl. dod. + mtž. kuchyňská linka dl. 4 200 mm ozn. T/20</t>
  </si>
  <si>
    <t>1838108257</t>
  </si>
  <si>
    <t>254</t>
  </si>
  <si>
    <t>766015</t>
  </si>
  <si>
    <t>Kompl. dod. + mtž. repase stávajících vchodových dveří vel. 1 400 x 3 000 ozn. T/4</t>
  </si>
  <si>
    <t>-1814099113</t>
  </si>
  <si>
    <t>Poznámka k položce:
cena zahrnuje kompletní provedení dle popisu ve výpisu truhlářských výrobků vč. povrchové úpravy, doplnění el. zámku a všech doplňků</t>
  </si>
  <si>
    <t>255</t>
  </si>
  <si>
    <t>766016</t>
  </si>
  <si>
    <t>Kompl. dod. + mtž. repase stávajících vnitřních dveří vel. 2 100 x 3 050 ozn. T/5</t>
  </si>
  <si>
    <t>1012572703</t>
  </si>
  <si>
    <t>Poznámka k položce:
cena zahrnuje kompletní provedení dle popisu ve výpisu truhlářských výrobků vč. povrchové úpravy a všech doplňků</t>
  </si>
  <si>
    <t>256</t>
  </si>
  <si>
    <t>766017</t>
  </si>
  <si>
    <t>Oprava stávajícího schodišťového madla</t>
  </si>
  <si>
    <t>892583394</t>
  </si>
  <si>
    <t>257</t>
  </si>
  <si>
    <t>766660001</t>
  </si>
  <si>
    <t>Montáž dveřních křídel otvíravých jednokřídlových š do 0,8 m do ocelové zárubně</t>
  </si>
  <si>
    <t>702454825</t>
  </si>
  <si>
    <t>2+1+7+2+1+8</t>
  </si>
  <si>
    <t>258</t>
  </si>
  <si>
    <t>766660022</t>
  </si>
  <si>
    <t>Montáž dveřních křídel otvíravých jednokřídlových š přes 0,8 m požárních do ocelové zárubně</t>
  </si>
  <si>
    <t>760199726</t>
  </si>
  <si>
    <t>259</t>
  </si>
  <si>
    <t>610001</t>
  </si>
  <si>
    <t>dveře vnitřní hladké plné jednokřídlové foliované</t>
  </si>
  <si>
    <t>1044956766</t>
  </si>
  <si>
    <t>2+1+7+2+1</t>
  </si>
  <si>
    <t>260</t>
  </si>
  <si>
    <t>610003</t>
  </si>
  <si>
    <t>dveře vnitřní hladké plné jednokřídlové foliované - pož. odolnost EI-15DP3-C, EI-30 DP3-C</t>
  </si>
  <si>
    <t>-887212728</t>
  </si>
  <si>
    <t>261</t>
  </si>
  <si>
    <t>610002</t>
  </si>
  <si>
    <t>dveře vnitřní hladké prosklené z 1/3 jednokřídlové foliované</t>
  </si>
  <si>
    <t>659770620</t>
  </si>
  <si>
    <t>262</t>
  </si>
  <si>
    <t>766660717</t>
  </si>
  <si>
    <t>Montáž dveřních křídel samozavírače na ocelovou zárubeň</t>
  </si>
  <si>
    <t>1659792905</t>
  </si>
  <si>
    <t>1+7+8+1</t>
  </si>
  <si>
    <t>263</t>
  </si>
  <si>
    <t>549172501</t>
  </si>
  <si>
    <t xml:space="preserve">samozavírač dveří hydraulický </t>
  </si>
  <si>
    <t>-50540222</t>
  </si>
  <si>
    <t>264</t>
  </si>
  <si>
    <t>766660729</t>
  </si>
  <si>
    <t>Montáž dveřního interiérového kování - štítku s klikou</t>
  </si>
  <si>
    <t>77229139</t>
  </si>
  <si>
    <t>265</t>
  </si>
  <si>
    <t>766999</t>
  </si>
  <si>
    <t xml:space="preserve">dveřní kování - dodávka </t>
  </si>
  <si>
    <t>-173323187</t>
  </si>
  <si>
    <t>Poznámka k položce:
dle popisu ve výpisu truhlářských výrobků - klika, štítek, zámek FAB poř. WC zámek</t>
  </si>
  <si>
    <t>266</t>
  </si>
  <si>
    <t>766671005</t>
  </si>
  <si>
    <t>Montáž střešního okna do krytiny ploché 78 x 140 cm</t>
  </si>
  <si>
    <t>-1824808085</t>
  </si>
  <si>
    <t>267</t>
  </si>
  <si>
    <t>611245361</t>
  </si>
  <si>
    <t>okno střešní vel. 78x140cm ozn. T/11 vč. lemování</t>
  </si>
  <si>
    <t>-201139238</t>
  </si>
  <si>
    <t>268</t>
  </si>
  <si>
    <t>766691914</t>
  </si>
  <si>
    <t>Vyvěšení nebo zavěšení dřevěných křídel dveří pl do 2 m2</t>
  </si>
  <si>
    <t>-1581508113</t>
  </si>
  <si>
    <t>8+6+1+3+2+1</t>
  </si>
  <si>
    <t>269</t>
  </si>
  <si>
    <t>766812830</t>
  </si>
  <si>
    <t>Demontáž kuchyňských linek dřevěných nebo kovových délky do 1,8 m</t>
  </si>
  <si>
    <t>1830157272</t>
  </si>
  <si>
    <t>270</t>
  </si>
  <si>
    <t>766812840</t>
  </si>
  <si>
    <t>Demontáž kuchyňských linek dřevěných nebo kovových délky do 2,1 m</t>
  </si>
  <si>
    <t>-211427344</t>
  </si>
  <si>
    <t>271</t>
  </si>
  <si>
    <t>76699901</t>
  </si>
  <si>
    <t>Kompl. dod. + mtž. panikové kování k dveřím T/10</t>
  </si>
  <si>
    <t>442097484</t>
  </si>
  <si>
    <t>272</t>
  </si>
  <si>
    <t>998766202</t>
  </si>
  <si>
    <t>Přesun hmot procentní pro konstrukce truhlářské v objektech v do 12 m</t>
  </si>
  <si>
    <t>1767238432</t>
  </si>
  <si>
    <t>767</t>
  </si>
  <si>
    <t>Konstrukce zámečnické</t>
  </si>
  <si>
    <t>273</t>
  </si>
  <si>
    <t>767001</t>
  </si>
  <si>
    <t>Kompl. dod. + mtž. ocelové konstrukce - úprava krovu</t>
  </si>
  <si>
    <t>kg</t>
  </si>
  <si>
    <t>978812363</t>
  </si>
  <si>
    <t>Poznámka k položce:
cena zahrnuje kompletní provedení vč. dodávky potřebného materiálu, povrchové úpravy (2xnátěr)a kotvení dle popisu v PD- výpis zámečnických výrobků</t>
  </si>
  <si>
    <t>"Z/2"  1089,9</t>
  </si>
  <si>
    <t>"Z/3"  169,2</t>
  </si>
  <si>
    <t>"Z/4"  184,3</t>
  </si>
  <si>
    <t>"Z/5"  195,5</t>
  </si>
  <si>
    <t>274</t>
  </si>
  <si>
    <t>767002</t>
  </si>
  <si>
    <t>Kompl. dod. + mtž. ocelový prvek pro ukotvení dř. vložky - prodloužení sloupků krovu ozn. Z/6</t>
  </si>
  <si>
    <t>327198343</t>
  </si>
  <si>
    <t>Poznámka k položce:
cena zahrnuje kompletní provedení vč. dodávky potřebného materiálu, povrchové úpravy (žárový pozink) a kotvení dle popisu v PD- výpis zámečnických výrobků</t>
  </si>
  <si>
    <t>275</t>
  </si>
  <si>
    <t>767003</t>
  </si>
  <si>
    <t>Kompl. dod. + mtž. ocelový nosník pro upevnění stáv. stojanu na kola ozn. Z/12</t>
  </si>
  <si>
    <t>480423606</t>
  </si>
  <si>
    <t>276</t>
  </si>
  <si>
    <t>998767202</t>
  </si>
  <si>
    <t>Přesun hmot procentní pro zámečnické konstrukce v objektech v do 12 m</t>
  </si>
  <si>
    <t>-644238421</t>
  </si>
  <si>
    <t>771</t>
  </si>
  <si>
    <t>Podlahy z dlaždic</t>
  </si>
  <si>
    <t>277</t>
  </si>
  <si>
    <t>771121011</t>
  </si>
  <si>
    <t>Nátěr penetrační na podlahu</t>
  </si>
  <si>
    <t>-1109698430</t>
  </si>
  <si>
    <t>dlažba1+dlažba2</t>
  </si>
  <si>
    <t>278</t>
  </si>
  <si>
    <t>771474113</t>
  </si>
  <si>
    <t>Montáž soklů z dlaždic keramických rovných flexibilní lepidlo v do 120 mm</t>
  </si>
  <si>
    <t>-1329615727</t>
  </si>
  <si>
    <t>"1.01, 1.02"  2*(0,68+0,39)+2,1-1,4+0,15*2</t>
  </si>
  <si>
    <t>(5+4,05)*2-1,18*2-0,7-0,9*2-0,8-2,1</t>
  </si>
  <si>
    <t>(2,2+1,7)*2-0,8*2-0,7-0,9</t>
  </si>
  <si>
    <t>(2+2,25)*2-0,9-0,7*4</t>
  </si>
  <si>
    <t>"2.01"  (6,9+1,79)*2-1,18*2+0,3*2-0,8*5-0,7</t>
  </si>
  <si>
    <t>"2.05"  1,7+4,825+1,6+0,35*2-0,8</t>
  </si>
  <si>
    <t>279</t>
  </si>
  <si>
    <t>771574115</t>
  </si>
  <si>
    <t>Montáž podlah keramických hladkých lepených flexibilním lepidlem do 25 ks/m2</t>
  </si>
  <si>
    <t>689204688</t>
  </si>
  <si>
    <t>"dle skladby K2 referenční výrobek TAURUS COLOR"</t>
  </si>
  <si>
    <t>"1.06"  2,22</t>
  </si>
  <si>
    <t>"1.08"  2,64</t>
  </si>
  <si>
    <t>"1.09"  2,76</t>
  </si>
  <si>
    <t>"dle skladby K3"</t>
  </si>
  <si>
    <t>"1.10"  10,95</t>
  </si>
  <si>
    <t>"dle skladby K4"</t>
  </si>
  <si>
    <t>"2.02"  3,08</t>
  </si>
  <si>
    <t>"2.05"  12,45</t>
  </si>
  <si>
    <t>"3.03"  1,38</t>
  </si>
  <si>
    <t>"3.04"  1,47</t>
  </si>
  <si>
    <t>"3.07"  2,52</t>
  </si>
  <si>
    <t>280</t>
  </si>
  <si>
    <t>59761420R</t>
  </si>
  <si>
    <t>keramická dlažba dle výběru investora</t>
  </si>
  <si>
    <t>1006297009</t>
  </si>
  <si>
    <t>Poznámka k položce:
referenční výrobek  RAKO TAURUS COLOR</t>
  </si>
  <si>
    <t>dlažba2*1,1</t>
  </si>
  <si>
    <t>"na soklíky"  8,025*0,1*1,2</t>
  </si>
  <si>
    <t>281</t>
  </si>
  <si>
    <t>771574154</t>
  </si>
  <si>
    <t>Montáž podlah keramických velkoformátových hladkých lepených flexibilním lepidlem do 6 ks/m2</t>
  </si>
  <si>
    <t>197043926</t>
  </si>
  <si>
    <t>"dle skladby K1"</t>
  </si>
  <si>
    <t>"1.01"  18,71</t>
  </si>
  <si>
    <t>"dle skladby K2 referenční výrobek RAKO DAKSE 668"</t>
  </si>
  <si>
    <t>"1.02"  14,5</t>
  </si>
  <si>
    <t>"dle skladby K4 referenční výrobek RAKO DAKSE 668"</t>
  </si>
  <si>
    <t>"2.01"  22,63</t>
  </si>
  <si>
    <t>282</t>
  </si>
  <si>
    <t>59761420R1</t>
  </si>
  <si>
    <t>1732573759</t>
  </si>
  <si>
    <t>Poznámka k položce:
referenční výrobek  RAKO STONES DAKSE 668</t>
  </si>
  <si>
    <t>dlažba1*1,1</t>
  </si>
  <si>
    <t>"na soklíky"  46,54*0,1*1,2</t>
  </si>
  <si>
    <t>283</t>
  </si>
  <si>
    <t>771591185R</t>
  </si>
  <si>
    <t>Podlahy  řezání keramických dlaždic rovné</t>
  </si>
  <si>
    <t>1042425745</t>
  </si>
  <si>
    <t>"na soklíky"  54,565</t>
  </si>
  <si>
    <t>284</t>
  </si>
  <si>
    <t>998771202</t>
  </si>
  <si>
    <t>Přesun hmot procentní pro podlahy z dlaždic v objektech v do 12 m</t>
  </si>
  <si>
    <t>-1021010852</t>
  </si>
  <si>
    <t>776</t>
  </si>
  <si>
    <t>Podlahy povlakové</t>
  </si>
  <si>
    <t>285</t>
  </si>
  <si>
    <t>776121111</t>
  </si>
  <si>
    <t>Vodou ředitelná penetrace savého podkladu povlakových podlah ředěná v poměru 1:3</t>
  </si>
  <si>
    <t>2092346640</t>
  </si>
  <si>
    <t>P1+P2+P3+P3a</t>
  </si>
  <si>
    <t>286</t>
  </si>
  <si>
    <t>776141111</t>
  </si>
  <si>
    <t>Vyrovnání podkladu povlakových podlah stěrkou pevnosti 20 MPa tl 3 mm</t>
  </si>
  <si>
    <t>-1241015335</t>
  </si>
  <si>
    <t>287</t>
  </si>
  <si>
    <t>776201811</t>
  </si>
  <si>
    <t>Demontáž lepených povlakových podlah bez podložky ručně</t>
  </si>
  <si>
    <t>-374442640</t>
  </si>
  <si>
    <t>4,5+4,3+4,1</t>
  </si>
  <si>
    <t>2,8+28,5+4,7+27,2+4</t>
  </si>
  <si>
    <t>288</t>
  </si>
  <si>
    <t>776221111</t>
  </si>
  <si>
    <t>Lepení pásů z PVC standardním lepidlem</t>
  </si>
  <si>
    <t>607441598</t>
  </si>
  <si>
    <t>"dle skladby P1"</t>
  </si>
  <si>
    <t>"1.03"  25,51</t>
  </si>
  <si>
    <t>"1.11"  25,73</t>
  </si>
  <si>
    <t>"dle skladby P2"</t>
  </si>
  <si>
    <t>"1.04"  19,97</t>
  </si>
  <si>
    <t>"1.05"  1,05</t>
  </si>
  <si>
    <t>"dle skladby P3"</t>
  </si>
  <si>
    <t>"2.04"  28,48</t>
  </si>
  <si>
    <t>"2.06"  27,11</t>
  </si>
  <si>
    <t>"2.07"  15,3</t>
  </si>
  <si>
    <t>"2.08"  7,34</t>
  </si>
  <si>
    <t>"3.02"  30,57</t>
  </si>
  <si>
    <t>"3.05"  47,1</t>
  </si>
  <si>
    <t>"3.06"  44,14</t>
  </si>
  <si>
    <t>289</t>
  </si>
  <si>
    <t>284110181</t>
  </si>
  <si>
    <t xml:space="preserve">PVC heterogenní  nášlapná vrstva 0,70mm, zátěž 34/43 </t>
  </si>
  <si>
    <t>342256809</t>
  </si>
  <si>
    <t>Poznámka k položce:
dle specifikace v PD - skladby podlah referenčí výrobek NOVOFLOR EXTRA AMOS</t>
  </si>
  <si>
    <t>(P1+P2+P3)*1,1</t>
  </si>
  <si>
    <t>290</t>
  </si>
  <si>
    <t>776221211</t>
  </si>
  <si>
    <t>Lepení čtverců z PVC standardním lepidlem</t>
  </si>
  <si>
    <t>-972276960</t>
  </si>
  <si>
    <t>"zámkové PVC pro zátěž - dílna 2.03"</t>
  </si>
  <si>
    <t>291</t>
  </si>
  <si>
    <t>284001</t>
  </si>
  <si>
    <t>zámkové PVC</t>
  </si>
  <si>
    <t>-1004402826</t>
  </si>
  <si>
    <t xml:space="preserve">Poznámka k položce:
dle specifikace v PD </t>
  </si>
  <si>
    <t>P3a*1,1</t>
  </si>
  <si>
    <t>292</t>
  </si>
  <si>
    <t>776410811</t>
  </si>
  <si>
    <t>Odstranění soklíků a lišt pryžových nebo plastových</t>
  </si>
  <si>
    <t>-513577198</t>
  </si>
  <si>
    <t>293</t>
  </si>
  <si>
    <t>776411111</t>
  </si>
  <si>
    <t>Montáž obvodových soklíků výšky do 80 mm</t>
  </si>
  <si>
    <t>407889091</t>
  </si>
  <si>
    <t>"1.03"  (5,55+4,6)*2-0,8-0,9</t>
  </si>
  <si>
    <t>"1.04"  (4,4+4,6)*2-0,8*2-0,9</t>
  </si>
  <si>
    <t>"1.05"  (1+1,05)*2-0,8</t>
  </si>
  <si>
    <t>"2.03"  (3,86+4,825)*2-0,8+0,2*2</t>
  </si>
  <si>
    <t>"2.04"  (5,75+4,825)*2-0,8+0,3*2*2</t>
  </si>
  <si>
    <t>"2.06"  (5,63+4,825)*2-0,8-0,94</t>
  </si>
  <si>
    <t>"2.07"  (3,18+4,825)*2-0,8*2-0,94</t>
  </si>
  <si>
    <t>"2.08"  (3,175+2,35)*2-0,8</t>
  </si>
  <si>
    <t xml:space="preserve">"3.02, 3.05"  (9,5+10,1)*2-0,7*2-0,9*2+0,42*2+0,46*4  </t>
  </si>
  <si>
    <t>"3.06"  (10,1+4,7)*2-0,9</t>
  </si>
  <si>
    <t>294</t>
  </si>
  <si>
    <t>28411009</t>
  </si>
  <si>
    <t>lišta soklová PVC 18x80mm</t>
  </si>
  <si>
    <t>-1796703852</t>
  </si>
  <si>
    <t>206,110*1,02</t>
  </si>
  <si>
    <t>295</t>
  </si>
  <si>
    <t>998776202</t>
  </si>
  <si>
    <t>Přesun hmot procentní pro podlahy povlakové v objektech v do 12 m</t>
  </si>
  <si>
    <t>906917600</t>
  </si>
  <si>
    <t>781</t>
  </si>
  <si>
    <t>Dokončovací práce - obklady</t>
  </si>
  <si>
    <t>296</t>
  </si>
  <si>
    <t>781121011</t>
  </si>
  <si>
    <t>Nátěr penetrační na stěnu</t>
  </si>
  <si>
    <t>2051219542</t>
  </si>
  <si>
    <t>297</t>
  </si>
  <si>
    <t>781474115</t>
  </si>
  <si>
    <t>Montáž obkladů vnitřních keramických hladkých do 25 ks/m2 lepených flexibilním lepidlem</t>
  </si>
  <si>
    <t>407406708</t>
  </si>
  <si>
    <t>"3.03"  ((1,325+1,45)*2-0,7)*2</t>
  </si>
  <si>
    <t>"3.04"  ((1,325+1,55)*2-0,6)*2</t>
  </si>
  <si>
    <t>"3.07"  ((1+2,8)*2-0,7)*2</t>
  </si>
  <si>
    <t>298</t>
  </si>
  <si>
    <t>59761040r</t>
  </si>
  <si>
    <t>Keramický obklad dle výběru investora</t>
  </si>
  <si>
    <t>886657509</t>
  </si>
  <si>
    <t>Poznámka k položce:
referenční výrobek RAKO COLOR ONE</t>
  </si>
  <si>
    <t>obklad*1,15</t>
  </si>
  <si>
    <t>299</t>
  </si>
  <si>
    <t>781495115</t>
  </si>
  <si>
    <t>Spárování vnitřních obkladů silikonem</t>
  </si>
  <si>
    <t>-1860601332</t>
  </si>
  <si>
    <t>300</t>
  </si>
  <si>
    <t>781774254</t>
  </si>
  <si>
    <t>Montáž obkladů vnějších z dlaždic velkoformátových hladkých keramických do 6 ks/m2 lepených flexibilním lepidlem</t>
  </si>
  <si>
    <t>467488676</t>
  </si>
  <si>
    <t>301</t>
  </si>
  <si>
    <t>59761001</t>
  </si>
  <si>
    <t>obklad velkoformátový keramický hladký přes 4 do 6ks/m2</t>
  </si>
  <si>
    <t>590391889</t>
  </si>
  <si>
    <t>Poznámka k položce:
referenční výrobek RAKO STONES</t>
  </si>
  <si>
    <t>sokl2*1,15</t>
  </si>
  <si>
    <t>302</t>
  </si>
  <si>
    <t>998781202</t>
  </si>
  <si>
    <t>Přesun hmot procentní pro obklady keramické v objektech v do 12 m</t>
  </si>
  <si>
    <t>810945947</t>
  </si>
  <si>
    <t>783</t>
  </si>
  <si>
    <t>Dokončovací práce - nátěry</t>
  </si>
  <si>
    <t>303</t>
  </si>
  <si>
    <t>783213011</t>
  </si>
  <si>
    <t>Napouštěcí jednonásobný syntetický biocidní nátěr tesařských prvků nezabudovaných do konstrukce</t>
  </si>
  <si>
    <t>-1337304816</t>
  </si>
  <si>
    <t>"nové bednění střechy"</t>
  </si>
  <si>
    <t>střecha*2</t>
  </si>
  <si>
    <t>"nový záklop stropů"</t>
  </si>
  <si>
    <t>stropy*2</t>
  </si>
  <si>
    <t>304</t>
  </si>
  <si>
    <t>783213111</t>
  </si>
  <si>
    <t>Napouštěcí jednonásobný syntetický biocidní nátěr tesařských konstrukcí zabudovaných do konstrukce</t>
  </si>
  <si>
    <t>997106752</t>
  </si>
  <si>
    <t>"ponechané stávající konstrukce"</t>
  </si>
  <si>
    <t>"bednění" 250*2</t>
  </si>
  <si>
    <t>"krov"  400</t>
  </si>
  <si>
    <t>"ponechané stropní trámy"  450</t>
  </si>
  <si>
    <t>305</t>
  </si>
  <si>
    <t>783226101R</t>
  </si>
  <si>
    <t>Protipožární  nátěr tesařských konstrukcí</t>
  </si>
  <si>
    <t>745680478</t>
  </si>
  <si>
    <t>Poznámka k položce:
nátěr musí splnit požární odolnost R 30 dle PBŘ</t>
  </si>
  <si>
    <t>"viditelné části krovu"</t>
  </si>
  <si>
    <t>"sloupky" 4*3*(0,016+0,18)*2</t>
  </si>
  <si>
    <t>"vaznice"2*14,3*(0,16+0,18)*2</t>
  </si>
  <si>
    <t>"pásky"6*1,1*(0,1+0,12)*2</t>
  </si>
  <si>
    <t>"vzpěry"  4*3,5*(0,12+0,13)</t>
  </si>
  <si>
    <t>"vazný trám" 4*3*(0,18+0,22)*2</t>
  </si>
  <si>
    <t>306</t>
  </si>
  <si>
    <t>783801203</t>
  </si>
  <si>
    <t>Okartáčování omítek před provedením nátěru</t>
  </si>
  <si>
    <t>-1105915748</t>
  </si>
  <si>
    <t>307</t>
  </si>
  <si>
    <t>783823165</t>
  </si>
  <si>
    <t>Penetrační silikonový nátěr omítek stupně členitosti 3</t>
  </si>
  <si>
    <t>-327805228</t>
  </si>
  <si>
    <t>308</t>
  </si>
  <si>
    <t>783827445</t>
  </si>
  <si>
    <t>Krycí dvojnásobný silikonový nátěr omítek stupně členitosti 3</t>
  </si>
  <si>
    <t>-2069708493</t>
  </si>
  <si>
    <t>309</t>
  </si>
  <si>
    <t>783897603</t>
  </si>
  <si>
    <t>Příplatek k cenám dvojnásobného krycího nátěru omítek za provedení styku 2 barev</t>
  </si>
  <si>
    <t>-1725077511</t>
  </si>
  <si>
    <t>310</t>
  </si>
  <si>
    <t>783897611</t>
  </si>
  <si>
    <t>Příplatek k cenám dvojnásobného krycího nátěru omítek za barevné provedení v odstínu středně sytém</t>
  </si>
  <si>
    <t>-1723982</t>
  </si>
  <si>
    <t>784</t>
  </si>
  <si>
    <t>Dokončovací práce - malby a tapety</t>
  </si>
  <si>
    <t>311</t>
  </si>
  <si>
    <t>784181101</t>
  </si>
  <si>
    <t>Základní akrylátová jednonásobná penetrace podkladu v místnostech výšky do 3,80m</t>
  </si>
  <si>
    <t>-596827818</t>
  </si>
  <si>
    <t>312</t>
  </si>
  <si>
    <t>784221101</t>
  </si>
  <si>
    <t>Dvojnásobné bílé malby ze směsí za sucha dobře otěruvzdorných v místnostech do 3,80 m</t>
  </si>
  <si>
    <t>-1389469429</t>
  </si>
  <si>
    <t>stropstáv+podhled1+podkroví</t>
  </si>
  <si>
    <t>stěnynové+stěnystáv+stěnypodkroví</t>
  </si>
  <si>
    <t>"SDK příčky"</t>
  </si>
  <si>
    <t>"2.01"  (1,5+2,35)*3,065</t>
  </si>
  <si>
    <t>"2.07"  4,825*3,065</t>
  </si>
  <si>
    <t>"3.05"  (1,5+3,2)*3-3,2*1,5*0,5</t>
  </si>
  <si>
    <t>(7,1+1)*3-3*1,5*0,5+4,7*1,8*0,5</t>
  </si>
  <si>
    <t>"3.06"  10,1*3-2*3*1,5*0,5+4,7*1,8*0,5</t>
  </si>
  <si>
    <t>OST</t>
  </si>
  <si>
    <t>313</t>
  </si>
  <si>
    <t>Přenosný hasící přístroj 21 A, 183 B</t>
  </si>
  <si>
    <t>512</t>
  </si>
  <si>
    <t>-2048606152</t>
  </si>
  <si>
    <t>314</t>
  </si>
  <si>
    <t>Fotoluminiscenční tabulky (ozn. hlavních úzávěrů, únikových východů apod.)</t>
  </si>
  <si>
    <t>-1795304720</t>
  </si>
  <si>
    <t>315</t>
  </si>
  <si>
    <t>Protipožární ucpávky dle podmínek PBŘ</t>
  </si>
  <si>
    <t>999824941</t>
  </si>
  <si>
    <t>dlažba</t>
  </si>
  <si>
    <t>lože</t>
  </si>
  <si>
    <t>22,882</t>
  </si>
  <si>
    <t>56,82</t>
  </si>
  <si>
    <t>zásyp</t>
  </si>
  <si>
    <t>33,938</t>
  </si>
  <si>
    <t>002 - Zdravotní technika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</si>
  <si>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</si>
  <si>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</si>
  <si>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</si>
  <si>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</si>
  <si>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</si>
  <si>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</si>
  <si>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113106023</t>
  </si>
  <si>
    <t>Rozebrání dlažeb při překopech komunikací pro pěší ze zámkové dlažby ručně</t>
  </si>
  <si>
    <t>-1766984138</t>
  </si>
  <si>
    <t>4*1</t>
  </si>
  <si>
    <t>2133732904</t>
  </si>
  <si>
    <t xml:space="preserve">"pro ležatou kanalizaci"  </t>
  </si>
  <si>
    <t>23*0,8*1,2</t>
  </si>
  <si>
    <t>6,5*0,9*2</t>
  </si>
  <si>
    <t>"pro venkovní kanalizaci"</t>
  </si>
  <si>
    <t>16,5*0,8*1,2</t>
  </si>
  <si>
    <t>4*0,9*2</t>
  </si>
  <si>
    <t>-1726052528</t>
  </si>
  <si>
    <t>-zásyp</t>
  </si>
  <si>
    <t>247981579</t>
  </si>
  <si>
    <t>-524594011</t>
  </si>
  <si>
    <t>662456354</t>
  </si>
  <si>
    <t>rýha-lože</t>
  </si>
  <si>
    <t>212752212</t>
  </si>
  <si>
    <t>Trativod z drenážních trubek plastových flexibilních D do 100 mm včetně lože otevřený výkop</t>
  </si>
  <si>
    <t>516122165</t>
  </si>
  <si>
    <t>"odvětrání radonu"  6,5</t>
  </si>
  <si>
    <t>451573111</t>
  </si>
  <si>
    <t>Lože pod potrubí otevřený výkop ze štěrkopísku</t>
  </si>
  <si>
    <t>-765976237</t>
  </si>
  <si>
    <t>23*(0,8*0,55-pi*(0,0625)^2)</t>
  </si>
  <si>
    <t>6,5*(0,9*0,6-pi*(0,075)^2)</t>
  </si>
  <si>
    <t>16,5*(0,8*0,6-pi*(0,0625)^2)</t>
  </si>
  <si>
    <t>4*(0,9*0,55-pi*(0,0625)^2)</t>
  </si>
  <si>
    <t>566901133</t>
  </si>
  <si>
    <t>Vyspravení podkladu po překopech ing sítí plochy do 15 m2 štěrkodrtí tl. 200 mm</t>
  </si>
  <si>
    <t>-1898283954</t>
  </si>
  <si>
    <t>596211110</t>
  </si>
  <si>
    <t>Kladení zámkové dlažby komunikací pro pěší tl 60 mm skupiny A pl do 50 m2</t>
  </si>
  <si>
    <t>-1786233472</t>
  </si>
  <si>
    <t>"zpětné použítí rozebrané dlažby"</t>
  </si>
  <si>
    <t>Trubní vedení</t>
  </si>
  <si>
    <t>871265211</t>
  </si>
  <si>
    <t>Kanalizační potrubí z tvrdého PVC jednovrstvé tuhost třídy SN4 DN 110</t>
  </si>
  <si>
    <t>321466526</t>
  </si>
  <si>
    <t>871275211</t>
  </si>
  <si>
    <t>Kanalizační potrubí z tvrdého PVC jednovrstvé tuhost třídy SN4 DN 125</t>
  </si>
  <si>
    <t>366950924</t>
  </si>
  <si>
    <t>14+4</t>
  </si>
  <si>
    <t>871315211</t>
  </si>
  <si>
    <t>Kanalizační potrubí z tvrdého PVC jednovrstvé tuhost třídy SN4 DN 160</t>
  </si>
  <si>
    <t>-1831454768</t>
  </si>
  <si>
    <t>877355121</t>
  </si>
  <si>
    <t>Výřez a montáž tvarovek odbočných na potrubí z kanalizačních trub z PVC DN 200</t>
  </si>
  <si>
    <t>297421494</t>
  </si>
  <si>
    <t>286122221</t>
  </si>
  <si>
    <t>odbočka kanalizační plastová PVC KG DN 200x125</t>
  </si>
  <si>
    <t>-1061693755</t>
  </si>
  <si>
    <t>894812203</t>
  </si>
  <si>
    <t>Revizní a čistící šachta z PP šachtové dno DN 425/150 s přítokem tvaru T</t>
  </si>
  <si>
    <t>165583702</t>
  </si>
  <si>
    <t>894812231</t>
  </si>
  <si>
    <t>Revizní a čistící šachta z PP DN 425 šachtová roura korugovaná bez hrdla světlé hloubky 1500 mm</t>
  </si>
  <si>
    <t>1521661601</t>
  </si>
  <si>
    <t>894812249</t>
  </si>
  <si>
    <t>Příplatek k rourám revizní a čistící šachty z PP DN 425 za uříznutí šachtové roury</t>
  </si>
  <si>
    <t>-1223621179</t>
  </si>
  <si>
    <t>894812262</t>
  </si>
  <si>
    <t>Revizní a čistící šachta z PP DN 425 poklop litinový plný do teleskopické trubky pro třídu zatížení D400</t>
  </si>
  <si>
    <t>-1445621693</t>
  </si>
  <si>
    <t>713463312</t>
  </si>
  <si>
    <t>Montáž izolace tepelné potrubí potrubními pouzdry s Al fólií s přesahem Al páskou 1x D do 100 mm</t>
  </si>
  <si>
    <t>-2083476668</t>
  </si>
  <si>
    <t>"kanalizace"  5</t>
  </si>
  <si>
    <t>63154530</t>
  </si>
  <si>
    <t>pouzdro izolační potrubní s jednostrannou Al fólií max. 250/100 °C 22/30 mm</t>
  </si>
  <si>
    <t>-1554363902</t>
  </si>
  <si>
    <t>998713102</t>
  </si>
  <si>
    <t>Přesun hmot tonážní pro izolace tepelné v objektech v do 12 m</t>
  </si>
  <si>
    <t>-2031829802</t>
  </si>
  <si>
    <t>721</t>
  </si>
  <si>
    <t>Zdravotechnika - vnitřní kanalizace</t>
  </si>
  <si>
    <t>721110963</t>
  </si>
  <si>
    <t>Potrubí kameninové propojení potrubí DN 150</t>
  </si>
  <si>
    <t>632480078</t>
  </si>
  <si>
    <t>"propojení stáv. potrubí"  2</t>
  </si>
  <si>
    <t>721173401</t>
  </si>
  <si>
    <t>Potrubí kanalizační z PVC SN 4 svodné DN 110</t>
  </si>
  <si>
    <t>1783940983</t>
  </si>
  <si>
    <t>721173402</t>
  </si>
  <si>
    <t>Potrubí kanalizační z PVC SN 4 svodné DN 125</t>
  </si>
  <si>
    <t>1341458308</t>
  </si>
  <si>
    <t>721173403</t>
  </si>
  <si>
    <t>Potrubí kanalizační z PVC SN 4 svodné DN 160</t>
  </si>
  <si>
    <t>2003108503</t>
  </si>
  <si>
    <t>721174063</t>
  </si>
  <si>
    <t>Potrubí kanalizační z PP větrací DN 110</t>
  </si>
  <si>
    <t>-1254906765</t>
  </si>
  <si>
    <t>"odvětrání radonu"  12</t>
  </si>
  <si>
    <t>721175111</t>
  </si>
  <si>
    <t>Potrubí kanalizační z PP odpadní vysoce odhlučněné třívrstvé DN 75</t>
  </si>
  <si>
    <t>1376423334</t>
  </si>
  <si>
    <t>721175112</t>
  </si>
  <si>
    <t>Potrubí kanalizační z PP odpadní vysoce odhlučněné třívrstvé DN 110</t>
  </si>
  <si>
    <t>-1513081213</t>
  </si>
  <si>
    <t>721175202</t>
  </si>
  <si>
    <t>Potrubí kanalizační z PP připojovací odhlučněné třívrstvé DN 40</t>
  </si>
  <si>
    <t>151711484</t>
  </si>
  <si>
    <t>721175203</t>
  </si>
  <si>
    <t>Potrubí kanalizační z PP připojovací odhlučněné třívrstvé DN 50</t>
  </si>
  <si>
    <t>-1090502631</t>
  </si>
  <si>
    <t>721194104</t>
  </si>
  <si>
    <t>Vyvedení a upevnění odpadních výpustek DN 40</t>
  </si>
  <si>
    <t>1559578548</t>
  </si>
  <si>
    <t>721194105</t>
  </si>
  <si>
    <t>Vyvedení a upevnění odpadních výpustek DN 50</t>
  </si>
  <si>
    <t>1673793837</t>
  </si>
  <si>
    <t>721194109</t>
  </si>
  <si>
    <t>Vyvedení a upevnění odpadních výpustek DN 100</t>
  </si>
  <si>
    <t>-1981128313</t>
  </si>
  <si>
    <t>721211421</t>
  </si>
  <si>
    <t>Vpusť podlahová se svislým odtokem DN 50/75/110 mřížka nerez 115x115</t>
  </si>
  <si>
    <t>-1322853231</t>
  </si>
  <si>
    <t>721212123</t>
  </si>
  <si>
    <t>Odtokový sprchový žlab délky 800 mm s krycím roštem a zápachovou uzávěrkou</t>
  </si>
  <si>
    <t>820894001</t>
  </si>
  <si>
    <t>721226511R</t>
  </si>
  <si>
    <t>Zápachová uzávěrka i rpo suchý stav DN 40</t>
  </si>
  <si>
    <t>-69606674</t>
  </si>
  <si>
    <t>"ke kondenzátu od VZT" 3</t>
  </si>
  <si>
    <t>721241102</t>
  </si>
  <si>
    <t>Lapač střešních splavenin z litiny DN 125</t>
  </si>
  <si>
    <t>-1015137190</t>
  </si>
  <si>
    <t>721241102R</t>
  </si>
  <si>
    <t>Lapač střešních splavenin z litiny DN 100</t>
  </si>
  <si>
    <t>99236261</t>
  </si>
  <si>
    <t>721242803</t>
  </si>
  <si>
    <t>Demontáž lapače střešních splavenin DN 110</t>
  </si>
  <si>
    <t>-1698479588</t>
  </si>
  <si>
    <t>721242804</t>
  </si>
  <si>
    <t>Demontáž lapače střešních splavenin DN 125</t>
  </si>
  <si>
    <t>-1330762210</t>
  </si>
  <si>
    <t>721290111</t>
  </si>
  <si>
    <t>Zkouška těsnosti potrubí kanalizace vodou do DN 125</t>
  </si>
  <si>
    <t>1751624749</t>
  </si>
  <si>
    <t>721290112</t>
  </si>
  <si>
    <t>Zkouška těsnosti potrubí kanalizace vodou do DN 200</t>
  </si>
  <si>
    <t>-1039685074</t>
  </si>
  <si>
    <t>"ležatá kanalizace"  3,5</t>
  </si>
  <si>
    <t>"venkovní kanalizace"  19,5</t>
  </si>
  <si>
    <t>722174004R</t>
  </si>
  <si>
    <t>Potrubí  plastové PPR svar polyfuze PN 16 D 32 x 4,4 mm</t>
  </si>
  <si>
    <t>-1933247428</t>
  </si>
  <si>
    <t>"výtlak"  10</t>
  </si>
  <si>
    <t>7219001R</t>
  </si>
  <si>
    <t>Kompl. dod. + mtž. přečerpávač kondenzátu</t>
  </si>
  <si>
    <t>-184091188</t>
  </si>
  <si>
    <t>Poznámka k položce:
230V, vč. zpětné klapky č. výška 4,5 m, č. vzálenost 50 m</t>
  </si>
  <si>
    <t>998721102</t>
  </si>
  <si>
    <t>Přesun hmot tonážní pro vnitřní kanalizace v objektech v do 12 m</t>
  </si>
  <si>
    <t>-1441031986</t>
  </si>
  <si>
    <t>722</t>
  </si>
  <si>
    <t>Zdravotechnika - vnitřní vodovod</t>
  </si>
  <si>
    <t>722130234</t>
  </si>
  <si>
    <t>Potrubí vodovodní ocelové závitové pozinkované svařované běžné DN 32</t>
  </si>
  <si>
    <t>-2030315296</t>
  </si>
  <si>
    <t>722173916</t>
  </si>
  <si>
    <t>Potrubí plastové spoje svar polyfuze D do 50 mm</t>
  </si>
  <si>
    <t>2142140069</t>
  </si>
  <si>
    <t>"připojení stáv potrubí"  1</t>
  </si>
  <si>
    <t>722174022R</t>
  </si>
  <si>
    <t>Potrubí vodovodní plastové  PN 20, S 3,2 - PP-RCT třívrstvé s Al. folíí D 20 x 2,8 mm</t>
  </si>
  <si>
    <t>1716701963</t>
  </si>
  <si>
    <t>722174023R</t>
  </si>
  <si>
    <t>Potrubí vodovodní plastové PN 20, S 3,2 - PP-RCT třívrstvé s Al. folíí D 25 x 3,5 mm</t>
  </si>
  <si>
    <t>-788111142</t>
  </si>
  <si>
    <t>722174024R</t>
  </si>
  <si>
    <t>Potrubí vodovodní plastové PN 20, S 3,2 - PP-RCT třívrstvé s Al. folíí  D 32 x4,4 mm</t>
  </si>
  <si>
    <t>-509720125</t>
  </si>
  <si>
    <t>722174025R</t>
  </si>
  <si>
    <t>Potrubí vodovodní plastové PN 20, S 3,2 - PP-RCT třívrstvé s Al. folíí D 40 x 5,5 mm</t>
  </si>
  <si>
    <t>62853444</t>
  </si>
  <si>
    <t>722181221</t>
  </si>
  <si>
    <t>Ochrana vodovodního potrubí přilepenými termoizolačními trubicemi z PE tl do 9 mm DN do 22 mm</t>
  </si>
  <si>
    <t>-850906994</t>
  </si>
  <si>
    <t>722181222</t>
  </si>
  <si>
    <t>Ochrana vodovodního potrubí přilepenými termoizolačními trubicemi z PE tl do 9 mm DN do 45 mm</t>
  </si>
  <si>
    <t>-780757799</t>
  </si>
  <si>
    <t>722181251</t>
  </si>
  <si>
    <t>Ochrana vodovodního potrubí přilepenými termoizolačními trubicemi z PE tl do 25 mm DN do 22 mm</t>
  </si>
  <si>
    <t>1412231365</t>
  </si>
  <si>
    <t>722181252</t>
  </si>
  <si>
    <t>Ochrana vodovodního potrubí přilepenými termoizolačními trubicemi z PE tl do 25 mm DN do 45 mm</t>
  </si>
  <si>
    <t>-129059145</t>
  </si>
  <si>
    <t>722181253</t>
  </si>
  <si>
    <t>Ochrana vodovodního potrubí přilepenými termoizolačními trubicemi z PE tl do 25 mm DN do 63 mm</t>
  </si>
  <si>
    <t>-1358447185</t>
  </si>
  <si>
    <t>722190401</t>
  </si>
  <si>
    <t>Vyvedení a upevnění výpustku do DN 25</t>
  </si>
  <si>
    <t>464405746</t>
  </si>
  <si>
    <t>722220111</t>
  </si>
  <si>
    <t>Nástěnka pro výtokový ventil G 1/2 s jedním závitem</t>
  </si>
  <si>
    <t>2116263281</t>
  </si>
  <si>
    <t>722220121</t>
  </si>
  <si>
    <t>Nástěnka pro baterii G 1/2 s jedním závitem</t>
  </si>
  <si>
    <t>pár</t>
  </si>
  <si>
    <t>1781974784</t>
  </si>
  <si>
    <t>722224115</t>
  </si>
  <si>
    <t>Kohout plnicí nebo vypouštěcí G 1/2 PN 10 s jedním závitem</t>
  </si>
  <si>
    <t>-828257971</t>
  </si>
  <si>
    <t>722231073</t>
  </si>
  <si>
    <t>Ventil zpětný mosazný G 3/4 PN 10 do 110°C se dvěma závity</t>
  </si>
  <si>
    <t>938223279</t>
  </si>
  <si>
    <t>722231075</t>
  </si>
  <si>
    <t>Ventil zpětný mosazný G 5/4 PN 10 do 110°C se dvěma závity</t>
  </si>
  <si>
    <t>-1479408089</t>
  </si>
  <si>
    <t>722231222</t>
  </si>
  <si>
    <t>Ventil pojistný mosazný G 3/4 PN 6 do 100°C k bojleru s vnitřním x vnějším závitem</t>
  </si>
  <si>
    <t>-1880520018</t>
  </si>
  <si>
    <t>722232063</t>
  </si>
  <si>
    <t>Kohout kulový přímý G 1 PN 42 do 185°C vnitřní závit s vypouštěním</t>
  </si>
  <si>
    <t>-1642051620</t>
  </si>
  <si>
    <t>722232064</t>
  </si>
  <si>
    <t>Kohout kulový přímý G 5/4 PN 42 do 185°C vnitřní závit s vypouštěním</t>
  </si>
  <si>
    <t>936355157</t>
  </si>
  <si>
    <t>722232123</t>
  </si>
  <si>
    <t>Kohout kulový přímý G 3/4 PN 42 do 185°C plnoprůtokový vnitřní závit</t>
  </si>
  <si>
    <t>-691360348</t>
  </si>
  <si>
    <t>722232125</t>
  </si>
  <si>
    <t>Kohout kulový přímý G 5/4 PN 42 do 185°C plnoprůtokový vnitřní závit</t>
  </si>
  <si>
    <t>1713863225</t>
  </si>
  <si>
    <t>722234264</t>
  </si>
  <si>
    <t>Filtr mosazný G 3/4 PN 16 do 120°C s 2x vnitřním závitem</t>
  </si>
  <si>
    <t>1079469396</t>
  </si>
  <si>
    <t>722290226</t>
  </si>
  <si>
    <t>Zkouška těsnosti vodovodního potrubí závitového do DN 50</t>
  </si>
  <si>
    <t>-437961049</t>
  </si>
  <si>
    <t>722290234</t>
  </si>
  <si>
    <t>Proplach a dezinfekce vodovodního potrubí do DN 80</t>
  </si>
  <si>
    <t>1405751625</t>
  </si>
  <si>
    <t>7229001</t>
  </si>
  <si>
    <t>Kompl. dod. + mtž. žlab pro ptorubí vč. závěsů š. 300 mm</t>
  </si>
  <si>
    <t>-411325610</t>
  </si>
  <si>
    <t>7229002</t>
  </si>
  <si>
    <t>kompl. dod. + mtž. cirkulační čerpadlo se závitovým připojením Z-15C a s časovým modulem</t>
  </si>
  <si>
    <t>515454083</t>
  </si>
  <si>
    <t>7229003</t>
  </si>
  <si>
    <t>Kompl. dod. + mtž. manometr</t>
  </si>
  <si>
    <t>-479713281</t>
  </si>
  <si>
    <t>7229004</t>
  </si>
  <si>
    <t>Kompl. dod. + mtž. membránové expanzní nádoby soustavy pitné vody s průtočnou a rmaturou DD 12/10 s příslušenstvím</t>
  </si>
  <si>
    <t>181239598</t>
  </si>
  <si>
    <t>Poznámka k položce:
zvyšování talku vody a systémy ohřevu vody</t>
  </si>
  <si>
    <t>7229005</t>
  </si>
  <si>
    <t>Kompl. dod. + mtž. šroubení  VE 4300 - přímé G 5/4</t>
  </si>
  <si>
    <t>1516116578</t>
  </si>
  <si>
    <t>7229006</t>
  </si>
  <si>
    <t>Kompl. dod. + mtž. vyvažovací ventil PN 20 DN 20 (3/4")</t>
  </si>
  <si>
    <t>195063406</t>
  </si>
  <si>
    <t>Poznámka k položce:
s vypouštěním 3/4" umožňující přednastavení průtoku</t>
  </si>
  <si>
    <t>998722102</t>
  </si>
  <si>
    <t>Přesun hmot tonážní pro vnitřní vodovod v objektech v do 12 m</t>
  </si>
  <si>
    <t>-418485578</t>
  </si>
  <si>
    <t>724</t>
  </si>
  <si>
    <t>Zdravotechnika - strojní vybavení</t>
  </si>
  <si>
    <t>724242211</t>
  </si>
  <si>
    <t>Filtr domácí na studenou vodu G 3/4" se zpětným proplachem</t>
  </si>
  <si>
    <t>-1095760635</t>
  </si>
  <si>
    <t>725</t>
  </si>
  <si>
    <t>Zdravotechnika - zařizovací předměty</t>
  </si>
  <si>
    <t>725111132</t>
  </si>
  <si>
    <t>Splachovač nádržkový plastový nízkopoložený nebo vysokopoložený</t>
  </si>
  <si>
    <t>505721703</t>
  </si>
  <si>
    <t>725112015R</t>
  </si>
  <si>
    <t>Klozet keramický dětský standardní samostatně stojící s hlubokým splachováním odpad vodorovný</t>
  </si>
  <si>
    <t>-785289186</t>
  </si>
  <si>
    <t>725112022</t>
  </si>
  <si>
    <t>Klozet keramický závěsný na nosné stěny s hlubokým splachováním odpad vodorovný</t>
  </si>
  <si>
    <t>-1937216677</t>
  </si>
  <si>
    <t>725211615R</t>
  </si>
  <si>
    <t>Umyvadlo keramické bílé šířky 500 mm s krytem na sifon připevněné na stěnu šrouby - pro děti</t>
  </si>
  <si>
    <t>394585056</t>
  </si>
  <si>
    <t>725211622</t>
  </si>
  <si>
    <t>Umyvadlo keramické bílé šířky 550 mm se sloupem na sifon připevněné na stěnu šrouby</t>
  </si>
  <si>
    <t>2116668206</t>
  </si>
  <si>
    <t>725211703</t>
  </si>
  <si>
    <t>Umývátko keramické bílé stěnové šířky 450 mm připevněné na stěnu šrouby</t>
  </si>
  <si>
    <t>-1427781201</t>
  </si>
  <si>
    <t>725291511</t>
  </si>
  <si>
    <t>Doplňky zařízení koupelen a záchodů plastové dávkovač tekutého mýdla na 350 ml</t>
  </si>
  <si>
    <t>-500762890</t>
  </si>
  <si>
    <t>725291521</t>
  </si>
  <si>
    <t>Doplňky zařízení koupelen a záchodů plastové zásobník toaletních papírů</t>
  </si>
  <si>
    <t>-1811583969</t>
  </si>
  <si>
    <t>725291529</t>
  </si>
  <si>
    <t>Věšák na ručníky</t>
  </si>
  <si>
    <t>-894938479</t>
  </si>
  <si>
    <t>725331111</t>
  </si>
  <si>
    <t>Výlevka bez výtokových armatur keramická se sklopnou plastovou mřížkou 500 mm</t>
  </si>
  <si>
    <t>-1746174867</t>
  </si>
  <si>
    <t>725811115</t>
  </si>
  <si>
    <t>Ventil nástěnný pevný výtok G1/2x80 mm</t>
  </si>
  <si>
    <t>-1962979261</t>
  </si>
  <si>
    <t>725813111</t>
  </si>
  <si>
    <t>Ventil rohový bez připojovací trubičky nebo flexi hadičky G 1/2</t>
  </si>
  <si>
    <t>1563645325</t>
  </si>
  <si>
    <t>725813111R</t>
  </si>
  <si>
    <t>Ventil rohový s připojovací trubičkou G 1/2</t>
  </si>
  <si>
    <t>1149869590</t>
  </si>
  <si>
    <t>725821315</t>
  </si>
  <si>
    <t>Baterie  nástěnná páková s otáčivým plochým ústím a délkou ramínka 200 mm</t>
  </si>
  <si>
    <t>2101701793</t>
  </si>
  <si>
    <t>"ozn. U pro umyvadla"  7</t>
  </si>
  <si>
    <t>725821316</t>
  </si>
  <si>
    <t>Baterie  nástěnná páková s otáčivým plochým ústím a délkou ramínka 300 mm</t>
  </si>
  <si>
    <t>627638430</t>
  </si>
  <si>
    <t>"pro výkevku"  2</t>
  </si>
  <si>
    <t>725821325</t>
  </si>
  <si>
    <t>Baterie dřezová stojánková páková s otáčivým kulatým ústím a délkou ramínka 220 mm</t>
  </si>
  <si>
    <t>-1789186245</t>
  </si>
  <si>
    <t>725822611</t>
  </si>
  <si>
    <t>Baterie umyvadlová stojánková páková bez výpusti</t>
  </si>
  <si>
    <t>-865223228</t>
  </si>
  <si>
    <t>"ozn. U1"  3</t>
  </si>
  <si>
    <t>725822651R</t>
  </si>
  <si>
    <t>Baterie umyvadlová stojánková termostatická chromová, krátké otočné ramínko dl. 14,3 ozn. U2</t>
  </si>
  <si>
    <t>360766807</t>
  </si>
  <si>
    <t>725822654R</t>
  </si>
  <si>
    <t>Baterie umyvadlová nástěnná termostatická chromová ozn. U3</t>
  </si>
  <si>
    <t>-501630046</t>
  </si>
  <si>
    <t>725841351R</t>
  </si>
  <si>
    <t>Baterie sprchová nástěnná termostatická + sprchová sada</t>
  </si>
  <si>
    <t>-1490418386</t>
  </si>
  <si>
    <t>725862103</t>
  </si>
  <si>
    <t>Zápachová uzávěrka pro dřezy DN 40/50</t>
  </si>
  <si>
    <t>1963360516</t>
  </si>
  <si>
    <t>7259001</t>
  </si>
  <si>
    <t>Kompl. dod. + mtž. teleskopická rozpěrná tyč pro sprchový závěs 70-120 cm chrom</t>
  </si>
  <si>
    <t>-1849371394</t>
  </si>
  <si>
    <t>7259002</t>
  </si>
  <si>
    <t>Závěs do sprchy PVC vč. závěsů</t>
  </si>
  <si>
    <t>-1189846941</t>
  </si>
  <si>
    <t>7259003</t>
  </si>
  <si>
    <t>Propojení zásobníkových ohřívačů nepřímotopných 300l</t>
  </si>
  <si>
    <t>-1272783196</t>
  </si>
  <si>
    <t>725980123</t>
  </si>
  <si>
    <t>Dvířka 30/30</t>
  </si>
  <si>
    <t>-298927572</t>
  </si>
  <si>
    <t>"pro kanalizaci"  8</t>
  </si>
  <si>
    <t>998725102</t>
  </si>
  <si>
    <t>Přesun hmot tonážní pro zařizovací předměty v objektech v do 12 m</t>
  </si>
  <si>
    <t>172985844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</si>
  <si>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</si>
  <si>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</si>
  <si>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</si>
  <si>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</si>
  <si>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913845665</t>
  </si>
  <si>
    <t>7269001</t>
  </si>
  <si>
    <t>Kompl. dod. + mtž. podomítkový splachovací systém pro samostatně stojící klozety vř. ovlád. tlačítka zepředu</t>
  </si>
  <si>
    <t>652019678</t>
  </si>
  <si>
    <t>7269002</t>
  </si>
  <si>
    <t>Kompl. dod. + mtž. zvukoizolační souprava</t>
  </si>
  <si>
    <t>-791937537</t>
  </si>
  <si>
    <t>998726112</t>
  </si>
  <si>
    <t>Přesun hmot tonážní pro instalační prefabrikáty v objektech v do 12 m</t>
  </si>
  <si>
    <t>439764410</t>
  </si>
  <si>
    <t>demontáž rozvodů vody, kanalizace a zař. předmětů vč. likvidace suti</t>
  </si>
  <si>
    <t>262144</t>
  </si>
  <si>
    <t>1800392631</t>
  </si>
  <si>
    <t>stavební přípomoce</t>
  </si>
  <si>
    <t>209995998</t>
  </si>
  <si>
    <t>003 - Ústřední vytápění</t>
  </si>
  <si>
    <t>Úroveň 3:</t>
  </si>
  <si>
    <t>003-1 - Zdroj tepla</t>
  </si>
  <si>
    <t xml:space="preserve"> </t>
  </si>
  <si>
    <t>D1 - SO 01: Zdroj tepla</t>
  </si>
  <si>
    <t xml:space="preserve">    D2 - Zdroj tepla</t>
  </si>
  <si>
    <t xml:space="preserve">    D3 - Strojní zařízení</t>
  </si>
  <si>
    <t xml:space="preserve">    D4 - Armatury</t>
  </si>
  <si>
    <t xml:space="preserve">    D5 - Ocel. potrubí</t>
  </si>
  <si>
    <t xml:space="preserve">    D6 - Cu potrubí</t>
  </si>
  <si>
    <t xml:space="preserve">    D7 - PPR potrubí</t>
  </si>
  <si>
    <t xml:space="preserve">    D8 - Nátěr potrubí</t>
  </si>
  <si>
    <t xml:space="preserve">    D9 - Izolace</t>
  </si>
  <si>
    <t>D1</t>
  </si>
  <si>
    <t>SO 01: Zdroj tepla</t>
  </si>
  <si>
    <t>D2</t>
  </si>
  <si>
    <t>Pol163</t>
  </si>
  <si>
    <t>Výměníková stanice 35kW</t>
  </si>
  <si>
    <t>sb</t>
  </si>
  <si>
    <t>Poznámka k položce:
P: 130/70°C, dP=60kPa; S: 80/60°C, dP=8kPa</t>
  </si>
  <si>
    <t>Pol164</t>
  </si>
  <si>
    <t>Měření a regulace</t>
  </si>
  <si>
    <t>D3</t>
  </si>
  <si>
    <t>Strojní zařízení</t>
  </si>
  <si>
    <t>Pol165</t>
  </si>
  <si>
    <t>Stac. ohřívač vody tank-in-tank</t>
  </si>
  <si>
    <t>Poznámka k položce:
318/263l</t>
  </si>
  <si>
    <t>Pol166</t>
  </si>
  <si>
    <t>Komb. rozdělovač - sběrač, 6m3/h</t>
  </si>
  <si>
    <t>Poznámka k položce:
RS MINI 3.0</t>
  </si>
  <si>
    <t>Pol167</t>
  </si>
  <si>
    <t>Nástěnná konzola</t>
  </si>
  <si>
    <t>Poznámka k položce:
NK 80/150</t>
  </si>
  <si>
    <t>Pol168</t>
  </si>
  <si>
    <t>Oběhové čerpadlo el. regulace ot. - UT</t>
  </si>
  <si>
    <t>Poznámka k položce:
DN25, Q=0,67m3/h, dP=28kPa</t>
  </si>
  <si>
    <t>Pol169</t>
  </si>
  <si>
    <t>Oběhové čerpadlo el. regulace ot. - TV</t>
  </si>
  <si>
    <t>Poznámka k položce:
DN25, Q=1,76m3/h, dP=22kPa</t>
  </si>
  <si>
    <t>Pol170</t>
  </si>
  <si>
    <t>Membránová expanzní nádoba</t>
  </si>
  <si>
    <t>Poznámka k položce:
35l</t>
  </si>
  <si>
    <t>Pol171</t>
  </si>
  <si>
    <t>Kul. kohout se zajištěním</t>
  </si>
  <si>
    <t>Poznámka k položce:
G 3/4"</t>
  </si>
  <si>
    <t>Pol172</t>
  </si>
  <si>
    <t>Změkčovací patrona</t>
  </si>
  <si>
    <t>Poznámka k položce:
2l</t>
  </si>
  <si>
    <t>Pol173</t>
  </si>
  <si>
    <t>Náhradní náplň změkčovací pryskyřice</t>
  </si>
  <si>
    <t>Pol174</t>
  </si>
  <si>
    <t>Filtr mechanických nečistot</t>
  </si>
  <si>
    <t>Pol175</t>
  </si>
  <si>
    <t>Potrubní oddělovač</t>
  </si>
  <si>
    <t>Pol257</t>
  </si>
  <si>
    <t>Měřič tepla</t>
  </si>
  <si>
    <t>Poznámka k položce:
DN25 (pouze montáž)</t>
  </si>
  <si>
    <t>D4</t>
  </si>
  <si>
    <t>Armatury</t>
  </si>
  <si>
    <t>Pol176</t>
  </si>
  <si>
    <t>Reg. ventil Kvs=2,5m3/h + pohon 230V, 3B</t>
  </si>
  <si>
    <t>Poznámka k položce:
DN15</t>
  </si>
  <si>
    <t>Pol177</t>
  </si>
  <si>
    <t>Kulový kohout - voda - FF, plnoprůtokový</t>
  </si>
  <si>
    <t>Poznámka k položce:
G 1"</t>
  </si>
  <si>
    <t>Pol178</t>
  </si>
  <si>
    <t>Poznámka k položce:
G 5/4"</t>
  </si>
  <si>
    <t>Pol179</t>
  </si>
  <si>
    <t>Poznámka k položce:
G 6/4"</t>
  </si>
  <si>
    <t>Pol180</t>
  </si>
  <si>
    <t>Filtr typ "Y" - FF</t>
  </si>
  <si>
    <t>Pol181</t>
  </si>
  <si>
    <t>Pol182</t>
  </si>
  <si>
    <t>Zpětný ventil - FF</t>
  </si>
  <si>
    <t>Pol183</t>
  </si>
  <si>
    <t>Pol184</t>
  </si>
  <si>
    <t>Aut. odvzduš ventil</t>
  </si>
  <si>
    <t>Poznámka k položce:
G 1/2"</t>
  </si>
  <si>
    <t>Pol185</t>
  </si>
  <si>
    <t>Zpětná klapka k OV</t>
  </si>
  <si>
    <t>Poznámka k položce:
G 1/2"x1/2"</t>
  </si>
  <si>
    <t>Pol186</t>
  </si>
  <si>
    <t>Vypouštěcí kul. kohout</t>
  </si>
  <si>
    <t>Pol187</t>
  </si>
  <si>
    <t>Tlakoměr def. radiální, D63mm</t>
  </si>
  <si>
    <t>Poznámka k položce:
D63mm 0…6Bar</t>
  </si>
  <si>
    <t>Pol188</t>
  </si>
  <si>
    <t>Zpětná klapka</t>
  </si>
  <si>
    <t>Poznámka k položce:
1/2"Fx1/2"M</t>
  </si>
  <si>
    <t>Pol189</t>
  </si>
  <si>
    <t>Kohout manometrový zkušební</t>
  </si>
  <si>
    <t>Poznámka k položce:
M20x1,5mm</t>
  </si>
  <si>
    <t>Pol258</t>
  </si>
  <si>
    <t>Manopřechodka</t>
  </si>
  <si>
    <t>Poznámka k položce:
M20x1,5/G 1/2"</t>
  </si>
  <si>
    <t>Pol259</t>
  </si>
  <si>
    <t>Odvzdušňovací ventil</t>
  </si>
  <si>
    <t>Poznámka k položce:
DN15, PN25</t>
  </si>
  <si>
    <t>D5</t>
  </si>
  <si>
    <t>Ocel. potrubí</t>
  </si>
  <si>
    <t>Pol191</t>
  </si>
  <si>
    <t>Trubka ocel. závit. tř. 11 353</t>
  </si>
  <si>
    <t>Poznámka k položce:
1"</t>
  </si>
  <si>
    <t>Pol192</t>
  </si>
  <si>
    <t>Spojovací materiál - strojovny</t>
  </si>
  <si>
    <t>Poznámka k položce:
do D32; (délky potrubí a počty tvarovek byly odečteny z výkresové části, cena potrubí je včetně uchycení ke stavební konstrukci)</t>
  </si>
  <si>
    <t>D6</t>
  </si>
  <si>
    <t>Cu potrubí</t>
  </si>
  <si>
    <t>Pol193</t>
  </si>
  <si>
    <t>Trubka Cu</t>
  </si>
  <si>
    <t>Poznámka k položce:
D22x1,0mm</t>
  </si>
  <si>
    <t>Pol194</t>
  </si>
  <si>
    <t>Poznámka k položce:
D28x1,5mm</t>
  </si>
  <si>
    <t>Pol195</t>
  </si>
  <si>
    <t>Poznámka k položce:
D35x1,5mm</t>
  </si>
  <si>
    <t>Pol196</t>
  </si>
  <si>
    <t>Spojovací fitinky Cu - lisovací</t>
  </si>
  <si>
    <t>Poznámka k položce:
do D35; (délky potrubí a počty tvarovek byly odečteny z výkresové části, cena potrubí je včetně uchycení ke stavební konstrukci)</t>
  </si>
  <si>
    <t>D7</t>
  </si>
  <si>
    <t>PPR potrubí</t>
  </si>
  <si>
    <t>Pol197</t>
  </si>
  <si>
    <t>Trubka PPR PN16</t>
  </si>
  <si>
    <t>Poznámka k položce:
D25x3,5</t>
  </si>
  <si>
    <t>Pol198</t>
  </si>
  <si>
    <t>Spojovací fitinky PPR</t>
  </si>
  <si>
    <t>D8</t>
  </si>
  <si>
    <t>Nátěr potrubí</t>
  </si>
  <si>
    <t>Pol199</t>
  </si>
  <si>
    <t>Nátěr potrubí Z</t>
  </si>
  <si>
    <t>Poznámka k položce:
do DN50</t>
  </si>
  <si>
    <t>D9</t>
  </si>
  <si>
    <t>Izolace</t>
  </si>
  <si>
    <t>Pol200</t>
  </si>
  <si>
    <t>Tepelná izolace z pěněného PE</t>
  </si>
  <si>
    <t>Poznámka k položce:
20x28</t>
  </si>
  <si>
    <t>Pol201</t>
  </si>
  <si>
    <t>Tepelná izolace z min. vláken s ochrannou Al</t>
  </si>
  <si>
    <t>Poznámka k položce:
25x21</t>
  </si>
  <si>
    <t>Pol202</t>
  </si>
  <si>
    <t>Poznámka k položce:
30x27</t>
  </si>
  <si>
    <t>Pol203</t>
  </si>
  <si>
    <t>Poznámka k položce:
30x35</t>
  </si>
  <si>
    <t>Pol204</t>
  </si>
  <si>
    <t>Poznámka k položce:
pás tl. 100mm</t>
  </si>
  <si>
    <t>Pol205</t>
  </si>
  <si>
    <t>Spojovací a montážní materiál</t>
  </si>
  <si>
    <t>Poznámka k položce:
(délky byly odečteny z výkresové části, cena izolace je včetně spojovacího materiálu)</t>
  </si>
  <si>
    <t>003-2 - Topný systém</t>
  </si>
  <si>
    <t>D1 - SO 01: Topný systém</t>
  </si>
  <si>
    <t xml:space="preserve">    D2 - Armatury</t>
  </si>
  <si>
    <t xml:space="preserve">    D3 - Otopná tělesa</t>
  </si>
  <si>
    <t xml:space="preserve">    D4 - Rozvody k tělesům</t>
  </si>
  <si>
    <t xml:space="preserve">    D5 - Cu potrubí</t>
  </si>
  <si>
    <t xml:space="preserve">    D6 - Izolace</t>
  </si>
  <si>
    <t>SO 01: Topný systém</t>
  </si>
  <si>
    <t>Pol206</t>
  </si>
  <si>
    <t>Rad. ventil Kvs=0,67</t>
  </si>
  <si>
    <t>Poznámka k položce:
DN15, rohový</t>
  </si>
  <si>
    <t>Pol207</t>
  </si>
  <si>
    <t>Rad. šroubení Kvs=1,31</t>
  </si>
  <si>
    <t>Poznámka k položce:
DN15, rohové</t>
  </si>
  <si>
    <t>Pol208</t>
  </si>
  <si>
    <t>Svorné šroubení pro Cu potrubí</t>
  </si>
  <si>
    <t>Poznámka k položce:
pro Cu 15</t>
  </si>
  <si>
    <t>Pol209</t>
  </si>
  <si>
    <t>Uz. H šroubení Heimeier Kvs=1,48</t>
  </si>
  <si>
    <t>Poznámka k položce:
DN15/20, rohové</t>
  </si>
  <si>
    <t>Pol210</t>
  </si>
  <si>
    <t>Pol211</t>
  </si>
  <si>
    <t>Termostat. hlavice s kap. čidlem pro veřejné prostory</t>
  </si>
  <si>
    <t>Poznámka k položce:
bílá</t>
  </si>
  <si>
    <t>Otopná tělesa</t>
  </si>
  <si>
    <t>Pol212</t>
  </si>
  <si>
    <t>Deskové otopné těleso, spodní přípojení, int. ventil</t>
  </si>
  <si>
    <t>Poznámka k položce:
typ 11 500x400</t>
  </si>
  <si>
    <t>Pol213</t>
  </si>
  <si>
    <t>Poznámka k položce:
typ 21 500x600</t>
  </si>
  <si>
    <t>Pol214</t>
  </si>
  <si>
    <t>Deskové otopné těleso, spodní přípojení, int. Ventil</t>
  </si>
  <si>
    <t>Poznámka k položce:
typ 21 500x700</t>
  </si>
  <si>
    <t>Pol215</t>
  </si>
  <si>
    <t>Poznámka k položce:
typ 21 500x800</t>
  </si>
  <si>
    <t>Pol216</t>
  </si>
  <si>
    <t>Poznámka k položce:
typ 22 500x800</t>
  </si>
  <si>
    <t>Pol217</t>
  </si>
  <si>
    <t>Poznámka k položce:
typ 22 500x900</t>
  </si>
  <si>
    <t>Poznámka k položce:
typ 21 500x800 levé přip.</t>
  </si>
  <si>
    <t>Pol218</t>
  </si>
  <si>
    <t>typ KRT 1820x600mm</t>
  </si>
  <si>
    <t>Poznámka k položce:
typ KRT; ( typ tělesa značí: první číslo počet desek, druhé číslo počet přídavných přestupních ploch, dále jsou uváděny rozměry: VxŠ v mm)</t>
  </si>
  <si>
    <t>Rozvody k tělesům</t>
  </si>
  <si>
    <t>Pol219</t>
  </si>
  <si>
    <t>Trubka PE-RT/Al/PE-HD</t>
  </si>
  <si>
    <t>Poznámka k položce:
D16x2</t>
  </si>
  <si>
    <t>Pol220</t>
  </si>
  <si>
    <t>Poznámka k položce:
D18x2</t>
  </si>
  <si>
    <t>Pol221</t>
  </si>
  <si>
    <t>Poznámka k položce:
D20x2</t>
  </si>
  <si>
    <t>Pol222</t>
  </si>
  <si>
    <t>Poznámka k položce:
D26x3</t>
  </si>
  <si>
    <t>Pol223</t>
  </si>
  <si>
    <t>Poznámka k položce:
D32x3</t>
  </si>
  <si>
    <t>Pol224</t>
  </si>
  <si>
    <t>Připojovací press-koncový kus</t>
  </si>
  <si>
    <t>Poznámka k položce:
typ L 16/300</t>
  </si>
  <si>
    <t>Pol225</t>
  </si>
  <si>
    <t>Spojovací a přechodové press-fitinky</t>
  </si>
  <si>
    <t>Poznámka k položce:
do D26; (délky potrubí a počty tvarovek byly odečteny z výkresové části, cena potrubí je včetně uchycení ke stavební konstrukci)</t>
  </si>
  <si>
    <t>Pol226</t>
  </si>
  <si>
    <t>Pol227</t>
  </si>
  <si>
    <t>Poznámka k položce:
20x18</t>
  </si>
  <si>
    <t>Pol228</t>
  </si>
  <si>
    <t>Poznámka k položce:
20x22</t>
  </si>
  <si>
    <t>Pol229</t>
  </si>
  <si>
    <t>Poznámka k položce:
20x35</t>
  </si>
  <si>
    <t>Pol230</t>
  </si>
  <si>
    <t>Pol231</t>
  </si>
  <si>
    <t>003-3 - Ostatní</t>
  </si>
  <si>
    <t>Pol155</t>
  </si>
  <si>
    <t>Podružný materiál</t>
  </si>
  <si>
    <t>Pol156</t>
  </si>
  <si>
    <t>Pol157</t>
  </si>
  <si>
    <t>Vyregulování topného systému</t>
  </si>
  <si>
    <t>h</t>
  </si>
  <si>
    <t>Pol158</t>
  </si>
  <si>
    <t>Tlaková zkouška</t>
  </si>
  <si>
    <t>Pol159</t>
  </si>
  <si>
    <t>Topná zkouška</t>
  </si>
  <si>
    <t>Pol160</t>
  </si>
  <si>
    <t>Revize zařízení</t>
  </si>
  <si>
    <t>Pol161</t>
  </si>
  <si>
    <t>Uvedení do provozu</t>
  </si>
  <si>
    <t>Pol162</t>
  </si>
  <si>
    <t>Stavební přípomoci</t>
  </si>
  <si>
    <t>004 - Elektroinstalace a hromosvod</t>
  </si>
  <si>
    <t>004-1 - Elektroinstalace</t>
  </si>
  <si>
    <t>D1 - Materiál svítidla</t>
  </si>
  <si>
    <t>D3 - Materiál</t>
  </si>
  <si>
    <t xml:space="preserve">    D4 - Elektroinstalační materiál</t>
  </si>
  <si>
    <t xml:space="preserve">    D5 - Instalační krabice</t>
  </si>
  <si>
    <t xml:space="preserve">    D6 - Nosné prvky pro uložení vodičů</t>
  </si>
  <si>
    <t xml:space="preserve">    D7 - Vodiče</t>
  </si>
  <si>
    <t xml:space="preserve">    D8 - Vypínače</t>
  </si>
  <si>
    <t xml:space="preserve">    D9 - Zásuvky</t>
  </si>
  <si>
    <t xml:space="preserve">    D10 - Slaboproud-DT</t>
  </si>
  <si>
    <t xml:space="preserve">    D11 - Zemnění, hromosvod</t>
  </si>
  <si>
    <t>D12 - Montáž</t>
  </si>
  <si>
    <t xml:space="preserve">    D13 - Montáž hromosvodu a uzemnění</t>
  </si>
  <si>
    <t xml:space="preserve">    D14 - Montáž slaboproudu-DT</t>
  </si>
  <si>
    <t xml:space="preserve">    D15 - Montáže</t>
  </si>
  <si>
    <t xml:space="preserve">    D16 - Stavební práce</t>
  </si>
  <si>
    <t xml:space="preserve">    D17 - Zemní práce</t>
  </si>
  <si>
    <t>Materiál svítidla</t>
  </si>
  <si>
    <t>Pol1</t>
  </si>
  <si>
    <t>Sv.zář.celoplastové 1x36W, IP65 vč.zdroje</t>
  </si>
  <si>
    <t>Pol2</t>
  </si>
  <si>
    <t>Sv.zář. bílá mřížka,2x36W,vč.zdroje</t>
  </si>
  <si>
    <t>Pol3</t>
  </si>
  <si>
    <t>Sv.zář. leštěná mřížka, 2x36W vč.zdroje</t>
  </si>
  <si>
    <t>Pol4</t>
  </si>
  <si>
    <t>Sv.zář.celoplastové 2x36W, IP65 vč.zdroje</t>
  </si>
  <si>
    <t>Pol5</t>
  </si>
  <si>
    <t>Sv.zář., 1x13W. G24d1 pr.260, vč.zdroje</t>
  </si>
  <si>
    <t>Pol6</t>
  </si>
  <si>
    <t>Sv.zář., 2x13W. G24d1 pr.365, vč.zdroje</t>
  </si>
  <si>
    <t>Pol6a</t>
  </si>
  <si>
    <t>Sv.zář., 2x26W vestav. kruhové, vč.zdroje</t>
  </si>
  <si>
    <t>-1065043116</t>
  </si>
  <si>
    <t>Pol7</t>
  </si>
  <si>
    <t>Sv.zář., do linky s vyp. 2x11W vč.zdroje</t>
  </si>
  <si>
    <t>Pol8</t>
  </si>
  <si>
    <t>Sv.nouzové ATN-3h 1x8W dočas.</t>
  </si>
  <si>
    <t>Materiál</t>
  </si>
  <si>
    <t>Elektroinstalační materiál</t>
  </si>
  <si>
    <t>Pol9</t>
  </si>
  <si>
    <t>EI HMOŽDINKA + VRUT  8 X 60</t>
  </si>
  <si>
    <t>Pol10</t>
  </si>
  <si>
    <t>EI HMOŽDINKA + VRUT  6 X 40</t>
  </si>
  <si>
    <t>Instalační krabice</t>
  </si>
  <si>
    <t>Pol11</t>
  </si>
  <si>
    <t>Krabice iniversal. přístrojová pr.68</t>
  </si>
  <si>
    <t>Pol12</t>
  </si>
  <si>
    <t>Krabice rozbočovací  vč. svorkovnice</t>
  </si>
  <si>
    <t>Pol13</t>
  </si>
  <si>
    <t>Krabice lištová LK80</t>
  </si>
  <si>
    <t>Pol153</t>
  </si>
  <si>
    <t>Krabice KO125 vč.víčka</t>
  </si>
  <si>
    <t>Nosné prvky pro uložení vodičů</t>
  </si>
  <si>
    <t>Pol15</t>
  </si>
  <si>
    <t>Oc.profil L  35x35x3</t>
  </si>
  <si>
    <t>Pol16</t>
  </si>
  <si>
    <t>Oc.profil  30x3</t>
  </si>
  <si>
    <t>Pol17</t>
  </si>
  <si>
    <t>Oc.profil L  25x25x3</t>
  </si>
  <si>
    <t>Pol18</t>
  </si>
  <si>
    <t>Lišta vkládací LV24x22</t>
  </si>
  <si>
    <t>Pol19</t>
  </si>
  <si>
    <t>Trubka ohebná 2323PVC</t>
  </si>
  <si>
    <t>Vodiče</t>
  </si>
  <si>
    <t>Pol20</t>
  </si>
  <si>
    <t>KABEL CYKY  5C X 2.5</t>
  </si>
  <si>
    <t>Pol21</t>
  </si>
  <si>
    <t>KABEL CYKY  3D X 1.5</t>
  </si>
  <si>
    <t>Pol22</t>
  </si>
  <si>
    <t>KABEL CYKY  3C X 2.5</t>
  </si>
  <si>
    <t>Pol23</t>
  </si>
  <si>
    <t>KABEL CYKY  3C X 1.5</t>
  </si>
  <si>
    <t>Pol24</t>
  </si>
  <si>
    <t>KABEL CYKY  3A X 1.5</t>
  </si>
  <si>
    <t>Pol25</t>
  </si>
  <si>
    <t>KABEL CYKY  2A X 1.5</t>
  </si>
  <si>
    <t>Pol26</t>
  </si>
  <si>
    <t>KABEL CYKY  4B X 10</t>
  </si>
  <si>
    <t>Pol27</t>
  </si>
  <si>
    <t>KABEL CYKY  5C X 6</t>
  </si>
  <si>
    <t>Pol28</t>
  </si>
  <si>
    <t>KABEL CYKY  5C X 1,5</t>
  </si>
  <si>
    <t>Pol29</t>
  </si>
  <si>
    <t>VODIČ HO7 V-U  6   ZL/Z  (CY)</t>
  </si>
  <si>
    <t>Pol30</t>
  </si>
  <si>
    <t>VODIČ HO7 V-U  4   ZL/Z  (CY)</t>
  </si>
  <si>
    <t>Pol31</t>
  </si>
  <si>
    <t>VODIČ HO7 V-K16   ZL/Z  (CY)</t>
  </si>
  <si>
    <t>Vypínače</t>
  </si>
  <si>
    <t>Pol32</t>
  </si>
  <si>
    <t>Vypínač 01. se sig.(komplet) barva - bílá</t>
  </si>
  <si>
    <t>Pol33</t>
  </si>
  <si>
    <t>Tlač. s orient.(komplet) barva - bílá</t>
  </si>
  <si>
    <t>Pol34</t>
  </si>
  <si>
    <t>Přepínač 05 (komplet) barva - bílá</t>
  </si>
  <si>
    <t>Pol35</t>
  </si>
  <si>
    <t>Vypínač 01 (komplet) barva - bílá</t>
  </si>
  <si>
    <t>Pol36</t>
  </si>
  <si>
    <t>Přepínač 06 (komplet) barva - bílá</t>
  </si>
  <si>
    <t>Zásuvky</t>
  </si>
  <si>
    <t>Pol37</t>
  </si>
  <si>
    <t>Jednoduchá  zásuvka bílá 230V/16A</t>
  </si>
  <si>
    <t>Pol38</t>
  </si>
  <si>
    <t>Dvojitá  zásuvka bílá 230V/16A</t>
  </si>
  <si>
    <t>D10</t>
  </si>
  <si>
    <t>Slaboproud-DT</t>
  </si>
  <si>
    <t>Pol39</t>
  </si>
  <si>
    <t>SKYLINE panel 3okének,Série4,130x199mm</t>
  </si>
  <si>
    <t>Pol40</t>
  </si>
  <si>
    <t>Instalační krab.pod om.pro panel série4</t>
  </si>
  <si>
    <t>Pol41</t>
  </si>
  <si>
    <t>Povětrnostní kryt panelů řady 4</t>
  </si>
  <si>
    <t>Pol42</t>
  </si>
  <si>
    <t>SKYLINE VDS modul audio W</t>
  </si>
  <si>
    <t>Pol43</t>
  </si>
  <si>
    <t>SKYLINE modul záslepka</t>
  </si>
  <si>
    <t>Pol44</t>
  </si>
  <si>
    <t>SKYLINE VDS modul,4dvojité tlačítka,204W</t>
  </si>
  <si>
    <t>Pol45</t>
  </si>
  <si>
    <t>Napájecí zdroj 18Vss/3,5A,6DIN modulů</t>
  </si>
  <si>
    <t>Pol46</t>
  </si>
  <si>
    <t>Loft telefon VDS,1tlač.reg.hlasitosti</t>
  </si>
  <si>
    <t>Pol47</t>
  </si>
  <si>
    <t>Elektrický otvírač 12V, standard stav.střelka</t>
  </si>
  <si>
    <t>Pol48</t>
  </si>
  <si>
    <t>Zvonkové tlačítko</t>
  </si>
  <si>
    <t>D11</t>
  </si>
  <si>
    <t>Zemnění, hromosvod</t>
  </si>
  <si>
    <t>Pol49</t>
  </si>
  <si>
    <t>Ekvip.svorkovnice EPS1+kryt</t>
  </si>
  <si>
    <t>Pol50</t>
  </si>
  <si>
    <t>Svorka univerzální SU</t>
  </si>
  <si>
    <t>Pol51</t>
  </si>
  <si>
    <t>Svorka zkušební SZa</t>
  </si>
  <si>
    <t>Pol52</t>
  </si>
  <si>
    <t>Svorka okapová SO</t>
  </si>
  <si>
    <t>Pol53</t>
  </si>
  <si>
    <t>Svorka k jímacím a zem.tyčím SJ01,2xM8</t>
  </si>
  <si>
    <t>Pol54</t>
  </si>
  <si>
    <t>Svorka zemní, pásek-drát SR03</t>
  </si>
  <si>
    <t>Pol55</t>
  </si>
  <si>
    <t>Svorka spojovací SS</t>
  </si>
  <si>
    <t>Pol56</t>
  </si>
  <si>
    <t>VO-podpěra do zdiva pro zatep.PV3P-55</t>
  </si>
  <si>
    <t>Pol57</t>
  </si>
  <si>
    <t>Podpěra pod krytinu PV11</t>
  </si>
  <si>
    <t>Pol58</t>
  </si>
  <si>
    <t>Podpěra na vrcholu krovu PV15</t>
  </si>
  <si>
    <t>Pol59</t>
  </si>
  <si>
    <t>VO-označovací štítek</t>
  </si>
  <si>
    <t>Pol60</t>
  </si>
  <si>
    <t>VO-ochranný úhelník OU1,7</t>
  </si>
  <si>
    <t>Pol61</t>
  </si>
  <si>
    <t>VO-FeZn drát pr.8</t>
  </si>
  <si>
    <t>Pol62</t>
  </si>
  <si>
    <t>VO-FeZn drát pr.10</t>
  </si>
  <si>
    <t>Pol63</t>
  </si>
  <si>
    <t>VO-30/4 FeZn pasovina</t>
  </si>
  <si>
    <t>Pol64</t>
  </si>
  <si>
    <t>VO-svorka křížová SK</t>
  </si>
  <si>
    <t>Pol65</t>
  </si>
  <si>
    <t>Jímací tyč 2m,pr.20mm-JP20</t>
  </si>
  <si>
    <t>D12</t>
  </si>
  <si>
    <t>Montáž</t>
  </si>
  <si>
    <t>D13</t>
  </si>
  <si>
    <t>Montáž hromosvodu a uzemnění</t>
  </si>
  <si>
    <t>Pol66</t>
  </si>
  <si>
    <t>Práce na uzemnění  v zemi vč.svorek aj.</t>
  </si>
  <si>
    <t>Pol67</t>
  </si>
  <si>
    <t>Položení svodového vodiče FeZn do  10mm</t>
  </si>
  <si>
    <t>Pol68</t>
  </si>
  <si>
    <t>Montáž ochr.úhelníku nebo trubky s držáky do zdiva</t>
  </si>
  <si>
    <t>Pol69</t>
  </si>
  <si>
    <t>Tvarováni mont. dílu-jímače,ochran.trubky, úhelníky</t>
  </si>
  <si>
    <t>Pol70</t>
  </si>
  <si>
    <t>Montáž svorky hromosvodové</t>
  </si>
  <si>
    <t>Pol71</t>
  </si>
  <si>
    <t>Upevnění jímací tyče do 3m délky</t>
  </si>
  <si>
    <t>D14</t>
  </si>
  <si>
    <t>Montáž slaboproudu-DT</t>
  </si>
  <si>
    <t>Pol72</t>
  </si>
  <si>
    <t>SKYLINE panel3okének,Série4,130x199mm</t>
  </si>
  <si>
    <t>Pol73</t>
  </si>
  <si>
    <t>Pol74</t>
  </si>
  <si>
    <t>Pol75</t>
  </si>
  <si>
    <t>Pol76</t>
  </si>
  <si>
    <t>Pol77</t>
  </si>
  <si>
    <t>Pol78</t>
  </si>
  <si>
    <t>Pol79</t>
  </si>
  <si>
    <t>Pol80</t>
  </si>
  <si>
    <t>Pol81</t>
  </si>
  <si>
    <t>Oživení domácího telefonu</t>
  </si>
  <si>
    <t>Pol82</t>
  </si>
  <si>
    <t>D15</t>
  </si>
  <si>
    <t>Montáže</t>
  </si>
  <si>
    <t>Pol83</t>
  </si>
  <si>
    <t>Vyhledávání vodičů,zjišťování kabel.tras</t>
  </si>
  <si>
    <t>hod</t>
  </si>
  <si>
    <t>Pol84</t>
  </si>
  <si>
    <t>Úpravy a přepojování rozvaděčů</t>
  </si>
  <si>
    <t>Pol85</t>
  </si>
  <si>
    <t>Natažení kabelu do 5x4 pod omítku</t>
  </si>
  <si>
    <t>Pol86</t>
  </si>
  <si>
    <t>Natažení kabelu do 5x4 pevně</t>
  </si>
  <si>
    <t>Pol87</t>
  </si>
  <si>
    <t>Natažení kabelu do 5x16 pevně</t>
  </si>
  <si>
    <t>Pol88</t>
  </si>
  <si>
    <t>Montáž lišty vkládací</t>
  </si>
  <si>
    <t>Pol89</t>
  </si>
  <si>
    <t>Zatažení kabelu do trubky</t>
  </si>
  <si>
    <t>Pol90</t>
  </si>
  <si>
    <t>Zatažení kabelu slp. 0,5-16mm2</t>
  </si>
  <si>
    <t>Pol91</t>
  </si>
  <si>
    <t>Montáž oceloplech.rozvodnic do 50kg</t>
  </si>
  <si>
    <t>Pol92</t>
  </si>
  <si>
    <t>Montáž regulátorů a čidel</t>
  </si>
  <si>
    <t>Pol93</t>
  </si>
  <si>
    <t>Zapojení zásuvky 10/16A 250V 2P+Z</t>
  </si>
  <si>
    <t>Pol94</t>
  </si>
  <si>
    <t>Zapojení vypínače zapuštěného</t>
  </si>
  <si>
    <t>Pol95</t>
  </si>
  <si>
    <t>Montáž krab.odboč.s víčkem kruh. vč.zap</t>
  </si>
  <si>
    <t>Pol96</t>
  </si>
  <si>
    <t>Montáž krab.KO125 vč.víčka</t>
  </si>
  <si>
    <t>Pol97</t>
  </si>
  <si>
    <t>Montáž krab.přístrojové bez zap.</t>
  </si>
  <si>
    <t>Pol98</t>
  </si>
  <si>
    <t>Položení jednožilového vodiče do 16 mm2 pevně</t>
  </si>
  <si>
    <t>Pol99</t>
  </si>
  <si>
    <t>Ukončení kabelové smrště zákl.do 5x4 mm2</t>
  </si>
  <si>
    <t>Pol100</t>
  </si>
  <si>
    <t>Ukončení kabelové smrště zákl.do 5x16 mm2</t>
  </si>
  <si>
    <t>Pol101</t>
  </si>
  <si>
    <t>Ukončení 1 žil.vodičů do 16mm2</t>
  </si>
  <si>
    <t>Pol102</t>
  </si>
  <si>
    <t>Upevnění konstrukce klasické</t>
  </si>
  <si>
    <t>Pol103</t>
  </si>
  <si>
    <t>Převzetí pracoviště</t>
  </si>
  <si>
    <t>Pol104</t>
  </si>
  <si>
    <t>pomocné práce,kompletace</t>
  </si>
  <si>
    <t>Pol105</t>
  </si>
  <si>
    <t>Označení kabelu popisným štítkem</t>
  </si>
  <si>
    <t>Pol106</t>
  </si>
  <si>
    <t>Koordinace s profesemi</t>
  </si>
  <si>
    <t>Pol107</t>
  </si>
  <si>
    <t>Zhotovení protipož. ucpávky, pr.stěnou tl. 30cm</t>
  </si>
  <si>
    <t>Pol108</t>
  </si>
  <si>
    <t>Odvíčkování a zavíčkování víčka na šruby</t>
  </si>
  <si>
    <t>Pol109</t>
  </si>
  <si>
    <t>Upevnění nosné konstr. pro zař. o váze do 10 kg</t>
  </si>
  <si>
    <t>Pol110</t>
  </si>
  <si>
    <t>Zapojení ventilátoru do 3 kW</t>
  </si>
  <si>
    <t>Pol111</t>
  </si>
  <si>
    <t>Zapojení elektrospotřebiče do 16 kW</t>
  </si>
  <si>
    <t>Pol112</t>
  </si>
  <si>
    <t>Montáž svítidla - zářivkové přisazené</t>
  </si>
  <si>
    <t>Pol112a</t>
  </si>
  <si>
    <t>Montáž svítidla - zářivkové vestavné</t>
  </si>
  <si>
    <t>-1858621659</t>
  </si>
  <si>
    <t>Pol113</t>
  </si>
  <si>
    <t>Montáž svítidla  - nouzové</t>
  </si>
  <si>
    <t>D16</t>
  </si>
  <si>
    <t>Stavební práce</t>
  </si>
  <si>
    <t>Pol114</t>
  </si>
  <si>
    <t>Vysekání rýhy do stěny, omítka-cem.š.do 30mm</t>
  </si>
  <si>
    <t>Pol115</t>
  </si>
  <si>
    <t>Sekání zdi cihlové, kapsy-krab.&lt;100x100x50mm</t>
  </si>
  <si>
    <t>D17</t>
  </si>
  <si>
    <t>Pol116</t>
  </si>
  <si>
    <t>Vyhloubení kab. rýhy 50cm/šíř. 80cm/hl. zem.tř.4</t>
  </si>
  <si>
    <t>Pol117</t>
  </si>
  <si>
    <t>Zřízení lože/kop.písk.zakr.tl.10cm cihl.napříč 35cm</t>
  </si>
  <si>
    <t>Pol118</t>
  </si>
  <si>
    <t>Ruční zához kab.rýhy 50cm šíř.80cm hl.zem.tř.4</t>
  </si>
  <si>
    <t>Pol154</t>
  </si>
  <si>
    <t>Provizorní úprava terénu zem.tř.4</t>
  </si>
  <si>
    <t>demontáže</t>
  </si>
  <si>
    <t>559771230</t>
  </si>
  <si>
    <t>PPV z materiálu</t>
  </si>
  <si>
    <t>1007816386</t>
  </si>
  <si>
    <t>PPV z montáže</t>
  </si>
  <si>
    <t>2068829693</t>
  </si>
  <si>
    <t>378058071</t>
  </si>
  <si>
    <t>Výchozí revize</t>
  </si>
  <si>
    <t>HZS</t>
  </si>
  <si>
    <t>-1071172549</t>
  </si>
  <si>
    <t>006</t>
  </si>
  <si>
    <t>Pomocné práce</t>
  </si>
  <si>
    <t>2112058781</t>
  </si>
  <si>
    <t>004-2 - Rozvaděč R1</t>
  </si>
  <si>
    <t>D1 - Materiál</t>
  </si>
  <si>
    <t xml:space="preserve">    D2 - Přístrojová náplň</t>
  </si>
  <si>
    <t xml:space="preserve">    D3 - Rozvaděče,přístrojová náplň</t>
  </si>
  <si>
    <t xml:space="preserve">    D4 - Rozvaděčové skříně, příslušenství</t>
  </si>
  <si>
    <t xml:space="preserve">    D5 - Celkem za: Materiál</t>
  </si>
  <si>
    <t>D6 - Montáž</t>
  </si>
  <si>
    <t>Přístrojová náplň</t>
  </si>
  <si>
    <t>Pol120</t>
  </si>
  <si>
    <t>ŘADOVÁ SVORKA RSA 2,5</t>
  </si>
  <si>
    <t>Pol121</t>
  </si>
  <si>
    <t>ŘADOVÁ SVORKA RSA 6</t>
  </si>
  <si>
    <t>Pol122</t>
  </si>
  <si>
    <t>ŘADOVÁ SVORKA RSA 10</t>
  </si>
  <si>
    <t>Pol123</t>
  </si>
  <si>
    <t>Držák  sběrny</t>
  </si>
  <si>
    <t>Pol124</t>
  </si>
  <si>
    <t>Nulová  sběrnice</t>
  </si>
  <si>
    <t>Pol125</t>
  </si>
  <si>
    <t>Zemnící  sběrnice</t>
  </si>
  <si>
    <t>Rozvaděče,přístrojová náplň</t>
  </si>
  <si>
    <t>Pol126</t>
  </si>
  <si>
    <t>Jistič NBN 106T-6A char.B</t>
  </si>
  <si>
    <t>Pol127</t>
  </si>
  <si>
    <t>Jistič NBN 110T-10A char.B</t>
  </si>
  <si>
    <t>Pol128</t>
  </si>
  <si>
    <t>Jistič NBN 116T-16A char.B</t>
  </si>
  <si>
    <t>Pol129</t>
  </si>
  <si>
    <t>Jistič NBN316T-16A char. B</t>
  </si>
  <si>
    <t>Pol130</t>
  </si>
  <si>
    <t>Jistič NBN320T-20A char. B</t>
  </si>
  <si>
    <t>Pol131</t>
  </si>
  <si>
    <t>Vypínač 3.pól. 25A</t>
  </si>
  <si>
    <t>Rozvaděčové skříně, příslušenství</t>
  </si>
  <si>
    <t>Pol132</t>
  </si>
  <si>
    <t>Proudový chránič  4.pól. 25/0,03A</t>
  </si>
  <si>
    <t>Pol133</t>
  </si>
  <si>
    <t>Svodič přepětí T1 (B+C),3.pól.</t>
  </si>
  <si>
    <t>Pol134</t>
  </si>
  <si>
    <t>Imp.rele,1 spin.,16A, 230/110V</t>
  </si>
  <si>
    <t>Pol135</t>
  </si>
  <si>
    <t>Rozvaděč 950x300, 5řad,72mod.</t>
  </si>
  <si>
    <t>Pol136</t>
  </si>
  <si>
    <t>Krycí rám pro skříň 950x300mm</t>
  </si>
  <si>
    <t>Celkem za: Materiál</t>
  </si>
  <si>
    <t>Pol137</t>
  </si>
  <si>
    <t>Montáž chrániče</t>
  </si>
  <si>
    <t>Pol138</t>
  </si>
  <si>
    <t>Úpravy,pomocný materiál</t>
  </si>
  <si>
    <t>Pol139</t>
  </si>
  <si>
    <t>Kompletace rozvaděče (hod)</t>
  </si>
  <si>
    <t>Pol140</t>
  </si>
  <si>
    <t>Zapojení pomocných obvodů</t>
  </si>
  <si>
    <t>Pol141</t>
  </si>
  <si>
    <t>Montáž přepěťové ochrany</t>
  </si>
  <si>
    <t>Pol142</t>
  </si>
  <si>
    <t>Montáž jističe 3-pól.</t>
  </si>
  <si>
    <t>Pol143</t>
  </si>
  <si>
    <t>Montáž jističe 1-pól.</t>
  </si>
  <si>
    <t>Pol144</t>
  </si>
  <si>
    <t>Montáž relé, stykače</t>
  </si>
  <si>
    <t>Pol145</t>
  </si>
  <si>
    <t>Montáž vypínače</t>
  </si>
  <si>
    <t>004-3 - Rozvaděč R2</t>
  </si>
  <si>
    <t>Pol146</t>
  </si>
  <si>
    <t>Svodič přepětí T2 (C),4.pól.</t>
  </si>
  <si>
    <t>004-4 - Rozvaděč RE</t>
  </si>
  <si>
    <t xml:space="preserve">    D2 - Rozvaděče,přístrojová náplň</t>
  </si>
  <si>
    <t xml:space="preserve">    D3 - Rozvaděčové skříně, příslušenství</t>
  </si>
  <si>
    <t>D4 - Montáž</t>
  </si>
  <si>
    <t>Pol147</t>
  </si>
  <si>
    <t>Jistič NBN325T-25A, char.B</t>
  </si>
  <si>
    <t>Pol148</t>
  </si>
  <si>
    <t>Skříň pro 1 přímé jednosaz.měření</t>
  </si>
  <si>
    <t>Poznámka k položce:
vestavná PER1/3f/40 3.1.1</t>
  </si>
  <si>
    <t>Pol149</t>
  </si>
  <si>
    <t>Elektroměrová sada</t>
  </si>
  <si>
    <t>Pol150</t>
  </si>
  <si>
    <t>Pol151</t>
  </si>
  <si>
    <t>Montáž elektroměru 3.fáz</t>
  </si>
  <si>
    <t>Pol152</t>
  </si>
  <si>
    <t>005 - Vzduchotechnika</t>
  </si>
  <si>
    <t xml:space="preserve">DÍL 728 - VZDUCHOTECHNIKA  ZŘÍZENÍ   - CENA ZA </t>
  </si>
  <si>
    <t xml:space="preserve">    D1 - Zařízení č.1- Větrání místností 1.09-WC ženy a 1.10-umývárna + WC,úklid v 1.NP</t>
  </si>
  <si>
    <t xml:space="preserve">    D2 - Zařízení č.2-Větrání místnosti 1.08-WC muži v 1.NP</t>
  </si>
  <si>
    <t xml:space="preserve">    D3 - Zařízení č.3 Větrání místností 1.05 sklad  a 1.06-WC děti v 1.NP</t>
  </si>
  <si>
    <t xml:space="preserve">    D4 - Zařízení č.4 Větrání místnosti 2.02 WC muži ve 2.NP</t>
  </si>
  <si>
    <t xml:space="preserve">    D5 - Zařízení č.5 Odsávání od kuchyňské digestoře -m.č.2.05 kuchyně ve 2.NP</t>
  </si>
  <si>
    <t xml:space="preserve">    D6 - Zařízení č.6 Větrání místnosti 3.03 předsíň WC a 3.04 WC ženy v podkroví</t>
  </si>
  <si>
    <t xml:space="preserve">    D7 - Zařízení č.7 Větrání místnosti 3.07 úklid v podkroví</t>
  </si>
  <si>
    <t>Díl 429 - ZAŘÍZENÍ VZDUCHOTECHNICKÁ -  CENA ZA MATERIÁL-DODÁVKA</t>
  </si>
  <si>
    <t xml:space="preserve">    D8 - Zařízení č.2- Větrání místnosti 1.08-WC muži v 1.NP</t>
  </si>
  <si>
    <t>Díl 005 - VEDLEJŠÍ A OSTATNÍ NÁKLADY</t>
  </si>
  <si>
    <t>DÍL 728</t>
  </si>
  <si>
    <t xml:space="preserve">VZDUCHOTECHNIKA  ZŘÍZENÍ   - CENA ZA </t>
  </si>
  <si>
    <t>Zařízení č.1- Větrání místností 1.09-WC ženy a 1.10-umývárna + WC,úklid v 1.NP</t>
  </si>
  <si>
    <t>728 1.1</t>
  </si>
  <si>
    <t>Diagonální ventilátor do kruhového potrubí s nastavitelným doběhem 1-30 min, Qv=500m3/hod,N=0,010kW,I=0,45,U=230V+rychloupínací spony  D200 mm-přívod vzduchu-cena za montáž</t>
  </si>
  <si>
    <t>728 1.2</t>
  </si>
  <si>
    <t>Protidešťová žaluzie D250 mm-cena za montáž</t>
  </si>
  <si>
    <t>728 1.3</t>
  </si>
  <si>
    <t>Zpětná klapka D200 mm-cena za montáž</t>
  </si>
  <si>
    <t>728 1.4</t>
  </si>
  <si>
    <t>Plastový talířový ventil univerzální D200 mm + rámeček-cena za montáž</t>
  </si>
  <si>
    <t>728 1.5</t>
  </si>
  <si>
    <t>Plastový talířový ventil univerzální D125 mm + rámeček-cena za montáž</t>
  </si>
  <si>
    <t>728 1.6</t>
  </si>
  <si>
    <t>Ohebná hadice s tepelnou a hlukovou izolací D203 mm-cena za montáž</t>
  </si>
  <si>
    <t>bm</t>
  </si>
  <si>
    <t>728 1.7</t>
  </si>
  <si>
    <t>Ohebná hadice s tepelnou a hlukovou izolací D127 mm-cena za montáž</t>
  </si>
  <si>
    <t>728 1.8</t>
  </si>
  <si>
    <t>Kruhové potrubí D200 mm-cena za montáž</t>
  </si>
  <si>
    <t>728 1.9</t>
  </si>
  <si>
    <t>Kruhové potrubí D125 mm-cena za montáž</t>
  </si>
  <si>
    <t>Zařízení č.2-Větrání místnosti 1.08-WC muži v 1.NP</t>
  </si>
  <si>
    <t>728 2.1</t>
  </si>
  <si>
    <t>Nástěnný axiální ventilátor s nastavitelným doběhem 1-30 min, Qv=50 m3/hod, N=0,008kW,U=230V, I=0,04A-odvod  vzduchu-cena za montáž</t>
  </si>
  <si>
    <t>728 2.2</t>
  </si>
  <si>
    <t>Plastová klapka D100 mm-cena za montáž</t>
  </si>
  <si>
    <t>728 2.3</t>
  </si>
  <si>
    <t>Kruhové potrubí D100 mm-cena za montáž</t>
  </si>
  <si>
    <t>Zařízení č.3 Větrání místností 1.05 sklad  a 1.06-WC děti v 1.NP</t>
  </si>
  <si>
    <t>728 3.1</t>
  </si>
  <si>
    <t>Diagonální ventilátor do kruhového potrubí s nastavitelným doběhem 1-30 min, Qv=100m3/hod,N=0,026kW,I=0,11,U=230V+rychloupínací spony  D125 mm-přívod vzduchu-cena za montáž</t>
  </si>
  <si>
    <t>728 3.2</t>
  </si>
  <si>
    <t>Protidešťová žaluzie D160 mm-cena za montáž</t>
  </si>
  <si>
    <t>728 3.3</t>
  </si>
  <si>
    <t>Zpětná klapka D125 mm-cena za montáž</t>
  </si>
  <si>
    <t>728 3.4</t>
  </si>
  <si>
    <t>Plastový talířový ventil univerzální D125 mm-cena za montáž</t>
  </si>
  <si>
    <t>728 3.5</t>
  </si>
  <si>
    <t>Zařízení č.4 Větrání místnosti 2.02 WC muži ve 2.NP</t>
  </si>
  <si>
    <t>728 4.1</t>
  </si>
  <si>
    <t>728 4.2</t>
  </si>
  <si>
    <t>728 4.3</t>
  </si>
  <si>
    <t>Zařízení č.5 Odsávání od kuchyňské digestoře -m.č.2.05 kuchyně ve 2.NP</t>
  </si>
  <si>
    <t>728 5.1</t>
  </si>
  <si>
    <t>728 5.2</t>
  </si>
  <si>
    <t>728 5.3</t>
  </si>
  <si>
    <t>Gumová ohebná hadice DN127-cena za montáž</t>
  </si>
  <si>
    <t>728 5.4</t>
  </si>
  <si>
    <t>Zařízení č.6 Větrání místnosti 3.03 předsíň WC a 3.04 WC ženy v podkroví</t>
  </si>
  <si>
    <t>728 6.1</t>
  </si>
  <si>
    <t>Diagonální ventilátor do kruhového potrubí s nastavitelným doběhem 1-30 min, Qv=100m3/hod,N=0,029kW,I=0,17,U=230V+rychloupínací spony  D100 mm-přívod vzduchu-cena za montáž</t>
  </si>
  <si>
    <t>728 6.2</t>
  </si>
  <si>
    <t>Výfukový kus D100-cena za montáž</t>
  </si>
  <si>
    <t>728 6.3</t>
  </si>
  <si>
    <t>728 6.4</t>
  </si>
  <si>
    <t>Plastový talířový ventil univerzální D100 mm + rámeček-cena za montáž</t>
  </si>
  <si>
    <t>728 6.5</t>
  </si>
  <si>
    <t>Zpětná klapka D100 mm-cena za montáž</t>
  </si>
  <si>
    <t>729 6.6</t>
  </si>
  <si>
    <t>Nátěr ve výrobě před montáží ,pol.728 6.2-výfukový kus  a pol.729 6.3-VZT potrubí D100/ 900 mm, prostupují střechou,barva střešní krytiny-cena za práce</t>
  </si>
  <si>
    <t>Zařízení č.7 Větrání místnosti 3.07 úklid v podkroví</t>
  </si>
  <si>
    <t>728 7.1</t>
  </si>
  <si>
    <t>728 7.2</t>
  </si>
  <si>
    <t>Výfukový kus D100 mm-cena za montáž</t>
  </si>
  <si>
    <t>728 7.3</t>
  </si>
  <si>
    <t>728 7.4</t>
  </si>
  <si>
    <t>729 7.5</t>
  </si>
  <si>
    <t>Nátěr ve výrobě před montáží ,pol.728 7.2-výfukový kus  a pol.728 7.3-VZT potrubí D100/ 900 mm, prostupují střechou,barva střešní krytiny-cena za práce</t>
  </si>
  <si>
    <t>Díl 429</t>
  </si>
  <si>
    <t>ZAŘÍZENÍ VZDUCHOTECHNICKÁ -  CENA ZA MATERIÁL-DODÁVKA</t>
  </si>
  <si>
    <t>429 1.1</t>
  </si>
  <si>
    <t>Diagonální ventilátor do kruhového potrubí s nastavitelným doběhem 1-30 min, Qv=500m3/hod,N=0,010kW,I=0,45,U=230V+rychloupínací spony  D200 mm-přívod vzduchu-cena za materiál</t>
  </si>
  <si>
    <t>429 1.2</t>
  </si>
  <si>
    <t>Protidešťová žaluzie D250 mm-cena za materiál</t>
  </si>
  <si>
    <t>429 1.3</t>
  </si>
  <si>
    <t>Zpětná klapka D200 mm-cena za materiál</t>
  </si>
  <si>
    <t>429 1.4</t>
  </si>
  <si>
    <t>Plastový talířový ventil univerzální D200 mm + rámeček-cena za materiál</t>
  </si>
  <si>
    <t>429 1.5</t>
  </si>
  <si>
    <t>Plastový talířový ventil univerzální D125 mm + rámeček-cena za materiál</t>
  </si>
  <si>
    <t>429 1.6</t>
  </si>
  <si>
    <t>Ohebná hadice s tepelnou a hlukovou izolací D203 mm-cena za materiál</t>
  </si>
  <si>
    <t>429 1.7</t>
  </si>
  <si>
    <t>Ohebná hadice s tepelnou a hlukovou izolací D127 mm-cena za materiál</t>
  </si>
  <si>
    <t>429 1.8</t>
  </si>
  <si>
    <t>Kruhové potrubí D200 mm-cena za materiál</t>
  </si>
  <si>
    <t>429 1.9</t>
  </si>
  <si>
    <t>Kruhové potrubí D125 mm-cena za materiál</t>
  </si>
  <si>
    <t>Zařízení č.2- Větrání místnosti 1.08-WC muži v 1.NP</t>
  </si>
  <si>
    <t>429 2.1</t>
  </si>
  <si>
    <t>Nástěnný axiální ventilátor s nastavitelným doběhem 1-30 min, Qv=50 m3/hod, N=0,008kW,U=230V,I=0,04A-odvod  vzduchu-cena za materiál</t>
  </si>
  <si>
    <t>429 2.2</t>
  </si>
  <si>
    <t>Plastová klapka D100 mm-cena za materál</t>
  </si>
  <si>
    <t>429 2.3</t>
  </si>
  <si>
    <t>Kruhové potrubí D100 mm-cena za materál</t>
  </si>
  <si>
    <t>429 3.1</t>
  </si>
  <si>
    <t>Diagonální ventilátor do kruhového potrubí s nastavitelným doběhem 1-30 min, Qv=100m3/hod,N=0,026kW,I=0,11A,U=230V+rychloupínací spony  D125 mm-přívod vzduchu-cena za materiál</t>
  </si>
  <si>
    <t>429 3.2</t>
  </si>
  <si>
    <t>Protidešťová žaluzie D160 mm-cena za materiál</t>
  </si>
  <si>
    <t>429 3.3</t>
  </si>
  <si>
    <t>Zpětná klapka D125 mm-cena za materiál</t>
  </si>
  <si>
    <t>429 3.4</t>
  </si>
  <si>
    <t>Plastový talířový ventil univerzální D125 mm-cena za materiál</t>
  </si>
  <si>
    <t>429 3.5</t>
  </si>
  <si>
    <t>429 4.1</t>
  </si>
  <si>
    <t>Nástěnný axiální ventilátor s nastavitelným doběhem 1-30 min, Qv=50 m3/hod, N=0,008kW,U=230V, I=0,04A-odvod  vzduchu-cena za materiál</t>
  </si>
  <si>
    <t>429 4.2</t>
  </si>
  <si>
    <t>Plastová klapka D100 mm-cena za materiál</t>
  </si>
  <si>
    <t>429 4.3</t>
  </si>
  <si>
    <t>Kruhové potrubí D100 mm-cena za materiál</t>
  </si>
  <si>
    <t>429 5.1</t>
  </si>
  <si>
    <t>429 5.2</t>
  </si>
  <si>
    <t>429 5.3</t>
  </si>
  <si>
    <t>Gumová ohebná hadice DN127-cena za materiál</t>
  </si>
  <si>
    <t>429 5.4</t>
  </si>
  <si>
    <t>429 6.1</t>
  </si>
  <si>
    <t>Diagonální ventilátor do kruhového s nastavitelným doběhem 1-30 min, Qv=100m3/hod,N=0,029kW,I=0,17A,U=230V+rychloupínací spony  D100 mm-přívod vzduchu-cena za materiál</t>
  </si>
  <si>
    <t>429 6.2</t>
  </si>
  <si>
    <t>Výfukový kus D100 mm-cena za materiál</t>
  </si>
  <si>
    <t>429 6.3</t>
  </si>
  <si>
    <t>429 6.4</t>
  </si>
  <si>
    <t>Plastový talířový ventil univerzální D100 mm-cena za materiál</t>
  </si>
  <si>
    <t>429 6.5</t>
  </si>
  <si>
    <t>Zpětná klapka D100 mm-cena za materiál</t>
  </si>
  <si>
    <t>430 6.6</t>
  </si>
  <si>
    <t>Nátěr ve výrobě před montáží ,pol.429 6.2-výfukový kus  a pol.429 6.3-VZT potrubí D100/ 900 mm, prostupují střechou,barva střešní krytiny -cena za materiál</t>
  </si>
  <si>
    <t>429 7.1</t>
  </si>
  <si>
    <t>429 7.2</t>
  </si>
  <si>
    <t>Výfukový kus D100-cena za materiál</t>
  </si>
  <si>
    <t>429 7.3</t>
  </si>
  <si>
    <t>429 7.4</t>
  </si>
  <si>
    <t>Ohebná hadice s tepelnou a hlukovou izolací D102 mm-cena za materiál</t>
  </si>
  <si>
    <t>430 7.5</t>
  </si>
  <si>
    <t>Nátěr ve výrobě před montáží ,pol.429 7.2-výfukový kus  a pol.429 7.3-VZT potrubí D100/ 900 mm, prostupují střechou,barva střešní krytiny-cena za materiál</t>
  </si>
  <si>
    <t>Díl 005</t>
  </si>
  <si>
    <t>VEDLEJŠÍ A OSTATNÍ NÁKLADY</t>
  </si>
  <si>
    <t>00 5.1</t>
  </si>
  <si>
    <t>Spojovací a montážní materiál -dodávka a montáž</t>
  </si>
  <si>
    <t>sada</t>
  </si>
  <si>
    <t>00 5.2</t>
  </si>
  <si>
    <t>00 5.3</t>
  </si>
  <si>
    <t>Zaregulování VZT</t>
  </si>
  <si>
    <t>00 5..4</t>
  </si>
  <si>
    <t>Zkoušky zařízení,uvedení do provozu,předání</t>
  </si>
  <si>
    <t>00 5.5</t>
  </si>
  <si>
    <t>Lešení</t>
  </si>
  <si>
    <t>00 5.6</t>
  </si>
  <si>
    <t>Stavební přípomoce</t>
  </si>
  <si>
    <t>SO 02 - Horkovodní přípojka</t>
  </si>
  <si>
    <t>D1 - SO 02: Horkovodní přípojka</t>
  </si>
  <si>
    <t xml:space="preserve">    D2 - Zemní práce</t>
  </si>
  <si>
    <t xml:space="preserve">    D3 - Předizolované potrubí</t>
  </si>
  <si>
    <t>SO 02: Horkovodní přípojka</t>
  </si>
  <si>
    <t>Pol232</t>
  </si>
  <si>
    <t>Výkop v zemině tř. 3</t>
  </si>
  <si>
    <t>Poznámka k položce:
ŠxH=0,82x1,2m</t>
  </si>
  <si>
    <t>Pol233</t>
  </si>
  <si>
    <t>Pískové lože, obsyp potrubí fr. 0-4mm</t>
  </si>
  <si>
    <t>Poznámka k položce:
ŠxH=0,82x0,31m</t>
  </si>
  <si>
    <t>Pol234</t>
  </si>
  <si>
    <t>Zásyp a hutnění výkopu</t>
  </si>
  <si>
    <t>Pol235</t>
  </si>
  <si>
    <t>Úprava povrchu - tráva</t>
  </si>
  <si>
    <t>Poznámka k položce:
š. 1,2m</t>
  </si>
  <si>
    <t>Pol236</t>
  </si>
  <si>
    <t>Úprava povrchu - štěrk</t>
  </si>
  <si>
    <t>Pol237</t>
  </si>
  <si>
    <t>Dočasné zajištění kabelů</t>
  </si>
  <si>
    <t>Pol238</t>
  </si>
  <si>
    <t>Přemístění výkopku do 10km</t>
  </si>
  <si>
    <t>Pol239</t>
  </si>
  <si>
    <t>Odkrytí kolektoru</t>
  </si>
  <si>
    <t>Pol240</t>
  </si>
  <si>
    <t>Vybourání otvorů</t>
  </si>
  <si>
    <t>Pol241</t>
  </si>
  <si>
    <t>Vyspravení a zakrytí kolektoru</t>
  </si>
  <si>
    <t>Předizolované potrubí</t>
  </si>
  <si>
    <t>Pol242</t>
  </si>
  <si>
    <t>Přediz. rovná trubka s detekcí Nordic</t>
  </si>
  <si>
    <t>Poznámka k položce:
DN25/110, l=6m</t>
  </si>
  <si>
    <t>Pol243</t>
  </si>
  <si>
    <t>Přediz. oblouk R=3D</t>
  </si>
  <si>
    <t>Poznámka k položce:
DN25/110, 90°</t>
  </si>
  <si>
    <t>Pol244</t>
  </si>
  <si>
    <t>Montážní sada</t>
  </si>
  <si>
    <t>Poznámka k položce:
D110</t>
  </si>
  <si>
    <t>Pol245</t>
  </si>
  <si>
    <t>Krycí smrštitelné pouzdro</t>
  </si>
  <si>
    <t>Poznámka k položce:
D110, l=600mm</t>
  </si>
  <si>
    <t>Pol246</t>
  </si>
  <si>
    <t>Směsné lahve</t>
  </si>
  <si>
    <t>Poznámka k položce:
DN20,25/110</t>
  </si>
  <si>
    <t>Pol247</t>
  </si>
  <si>
    <t>Koncové těsnění</t>
  </si>
  <si>
    <t>Pol248</t>
  </si>
  <si>
    <t>Připoj. kanálová trubka</t>
  </si>
  <si>
    <t>Poznámka k položce:
DN25-40/110, l=1300mm</t>
  </si>
  <si>
    <t>Pol249</t>
  </si>
  <si>
    <t>Uzavírací páska</t>
  </si>
  <si>
    <t>Poznámka k položce:
100x153</t>
  </si>
  <si>
    <t>Pol250</t>
  </si>
  <si>
    <t>Stahovací objímka</t>
  </si>
  <si>
    <t>Poznámka k položce:
PEHD 90-315mm</t>
  </si>
  <si>
    <t>Pol251</t>
  </si>
  <si>
    <t>Gumová průchodka stěnou</t>
  </si>
  <si>
    <t>Poznámka k položce:
DN80, D160mm</t>
  </si>
  <si>
    <t>Pol252</t>
  </si>
  <si>
    <t>Poznámka k položce:
DN32,40, D110mm</t>
  </si>
  <si>
    <t>Pol253</t>
  </si>
  <si>
    <t>Dilatační polštář</t>
  </si>
  <si>
    <t>Poznámka k položce:
120x1000x40mm</t>
  </si>
  <si>
    <t>Pol254</t>
  </si>
  <si>
    <t>Signalizační fólie</t>
  </si>
  <si>
    <t>Poznámka k položce:
š.220mm, zelená, text TEPLOVOD</t>
  </si>
  <si>
    <t>Pol255</t>
  </si>
  <si>
    <t>Navrtávkový ventil</t>
  </si>
  <si>
    <t>Poznámka k položce:
DN25</t>
  </si>
  <si>
    <t>Pol256</t>
  </si>
  <si>
    <t>Kul. kohout přivařovací</t>
  </si>
  <si>
    <t>Poznámka k položce:
DN25, PN40</t>
  </si>
  <si>
    <t>-1949854023</t>
  </si>
  <si>
    <t>-627073603</t>
  </si>
  <si>
    <t>Tlaková zkouška, předehřev</t>
  </si>
  <si>
    <t>1737052324</t>
  </si>
  <si>
    <t>-717073440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</si>
</sst>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42</v>
      </c>
      <c r="E29" s="46"/>
      <c r="F29" s="32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52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53</v>
      </c>
      <c r="AI60" s="41"/>
      <c r="AJ60" s="41"/>
      <c r="AK60" s="41"/>
      <c r="AL60" s="41"/>
      <c r="AM60" s="60" t="s">
        <v>54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56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53</v>
      </c>
      <c r="AI75" s="41"/>
      <c r="AJ75" s="41"/>
      <c r="AK75" s="41"/>
      <c r="AL75" s="41"/>
      <c r="AM75" s="60" t="s">
        <v>54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001776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Rekonstrukce čp. 73 Horská ul. Trutnov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21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Trutnov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23</v>
      </c>
      <c r="AJ87" s="39"/>
      <c r="AK87" s="39"/>
      <c r="AL87" s="39"/>
      <c r="AM87" s="74" t="str">
        <f>IF(AN8="","",AN8)</f>
        <v>10. 1. 2019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25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Trutnov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31</v>
      </c>
      <c r="AJ89" s="39"/>
      <c r="AK89" s="39"/>
      <c r="AL89" s="39"/>
      <c r="AM89" s="75" t="str">
        <f>IF(E17="","",E17)</f>
        <v>Ing. Arch. Zdeněk Gottwald</v>
      </c>
      <c r="AN89" s="66"/>
      <c r="AO89" s="66"/>
      <c r="AP89" s="66"/>
      <c r="AQ89" s="39"/>
      <c r="AR89" s="43"/>
      <c r="AS89" s="76" t="s">
        <v>58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29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34</v>
      </c>
      <c r="AJ90" s="39"/>
      <c r="AK90" s="39"/>
      <c r="AL90" s="39"/>
      <c r="AM90" s="75" t="str">
        <f>IF(E20="","",E20)</f>
        <v>Ing. Lenka Kasperová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59</v>
      </c>
      <c r="D92" s="89"/>
      <c r="E92" s="89"/>
      <c r="F92" s="89"/>
      <c r="G92" s="89"/>
      <c r="H92" s="90"/>
      <c r="I92" s="91" t="s">
        <v>60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61</v>
      </c>
      <c r="AH92" s="89"/>
      <c r="AI92" s="89"/>
      <c r="AJ92" s="89"/>
      <c r="AK92" s="89"/>
      <c r="AL92" s="89"/>
      <c r="AM92" s="89"/>
      <c r="AN92" s="91" t="s">
        <v>62</v>
      </c>
      <c r="AO92" s="89"/>
      <c r="AP92" s="93"/>
      <c r="AQ92" s="94" t="s">
        <v>63</v>
      </c>
      <c r="AR92" s="43"/>
      <c r="AS92" s="95" t="s">
        <v>64</v>
      </c>
      <c r="AT92" s="96" t="s">
        <v>65</v>
      </c>
      <c r="AU92" s="96" t="s">
        <v>66</v>
      </c>
      <c r="AV92" s="96" t="s">
        <v>67</v>
      </c>
      <c r="AW92" s="96" t="s">
        <v>68</v>
      </c>
      <c r="AX92" s="96" t="s">
        <v>69</v>
      </c>
      <c r="AY92" s="96" t="s">
        <v>70</v>
      </c>
      <c r="AZ92" s="96" t="s">
        <v>71</v>
      </c>
      <c r="BA92" s="96" t="s">
        <v>72</v>
      </c>
      <c r="BB92" s="96" t="s">
        <v>73</v>
      </c>
      <c r="BC92" s="96" t="s">
        <v>74</v>
      </c>
      <c r="BD92" s="97" t="s">
        <v>75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76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ROUND(AG95+AG96+AG109,2)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ROUND(AS95+AS96+AS109,2)</f>
        <v>0</v>
      </c>
      <c r="AT94" s="109">
        <f>ROUND(SUM(AV94:AW94),2)</f>
        <v>0</v>
      </c>
      <c r="AU94" s="110">
        <f>ROUND(AU95+AU96+AU109,5)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ROUND(AZ95+AZ96+AZ109,2)</f>
        <v>0</v>
      </c>
      <c r="BA94" s="109">
        <f>ROUND(BA95+BA96+BA109,2)</f>
        <v>0</v>
      </c>
      <c r="BB94" s="109">
        <f>ROUND(BB95+BB96+BB109,2)</f>
        <v>0</v>
      </c>
      <c r="BC94" s="109">
        <f>ROUND(BC95+BC96+BC109,2)</f>
        <v>0</v>
      </c>
      <c r="BD94" s="111">
        <f>ROUND(BD95+BD96+BD109,2)</f>
        <v>0</v>
      </c>
      <c r="BS94" s="112" t="s">
        <v>77</v>
      </c>
      <c r="BT94" s="112" t="s">
        <v>78</v>
      </c>
      <c r="BU94" s="113" t="s">
        <v>79</v>
      </c>
      <c r="BV94" s="112" t="s">
        <v>80</v>
      </c>
      <c r="BW94" s="112" t="s">
        <v>5</v>
      </c>
      <c r="BX94" s="112" t="s">
        <v>81</v>
      </c>
      <c r="CL94" s="112" t="s">
        <v>19</v>
      </c>
    </row>
    <row r="95" spans="1:91" s="6" customFormat="1" ht="16.5" customHeight="1">
      <c r="A95" s="114" t="s">
        <v>82</v>
      </c>
      <c r="B95" s="115"/>
      <c r="C95" s="116"/>
      <c r="D95" s="117" t="s">
        <v>83</v>
      </c>
      <c r="E95" s="117"/>
      <c r="F95" s="117"/>
      <c r="G95" s="117"/>
      <c r="H95" s="117"/>
      <c r="I95" s="118"/>
      <c r="J95" s="117" t="s">
        <v>84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'000 - Vedlejší a ostatní 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85</v>
      </c>
      <c r="AR95" s="121"/>
      <c r="AS95" s="122">
        <v>0</v>
      </c>
      <c r="AT95" s="123">
        <f>ROUND(SUM(AV95:AW95),2)</f>
        <v>0</v>
      </c>
      <c r="AU95" s="124">
        <f>'000 - Vedlejší a ostatní ...'!P121</f>
        <v>0</v>
      </c>
      <c r="AV95" s="123">
        <f>'000 - Vedlejší a ostatní ...'!J33</f>
        <v>0</v>
      </c>
      <c r="AW95" s="123">
        <f>'000 - Vedlejší a ostatní ...'!J34</f>
        <v>0</v>
      </c>
      <c r="AX95" s="123">
        <f>'000 - Vedlejší a ostatní ...'!J35</f>
        <v>0</v>
      </c>
      <c r="AY95" s="123">
        <f>'000 - Vedlejší a ostatní ...'!J36</f>
        <v>0</v>
      </c>
      <c r="AZ95" s="123">
        <f>'000 - Vedlejší a ostatní ...'!F33</f>
        <v>0</v>
      </c>
      <c r="BA95" s="123">
        <f>'000 - Vedlejší a ostatní ...'!F34</f>
        <v>0</v>
      </c>
      <c r="BB95" s="123">
        <f>'000 - Vedlejší a ostatní ...'!F35</f>
        <v>0</v>
      </c>
      <c r="BC95" s="123">
        <f>'000 - Vedlejší a ostatní ...'!F36</f>
        <v>0</v>
      </c>
      <c r="BD95" s="125">
        <f>'000 - Vedlejší a ostatní ...'!F37</f>
        <v>0</v>
      </c>
      <c r="BT95" s="126" t="s">
        <v>86</v>
      </c>
      <c r="BV95" s="126" t="s">
        <v>80</v>
      </c>
      <c r="BW95" s="126" t="s">
        <v>87</v>
      </c>
      <c r="BX95" s="126" t="s">
        <v>5</v>
      </c>
      <c r="CL95" s="126" t="s">
        <v>19</v>
      </c>
      <c r="CM95" s="126" t="s">
        <v>88</v>
      </c>
    </row>
    <row r="96" spans="2:91" s="6" customFormat="1" ht="16.5" customHeight="1">
      <c r="B96" s="115"/>
      <c r="C96" s="116"/>
      <c r="D96" s="117" t="s">
        <v>89</v>
      </c>
      <c r="E96" s="117"/>
      <c r="F96" s="117"/>
      <c r="G96" s="117"/>
      <c r="H96" s="117"/>
      <c r="I96" s="118"/>
      <c r="J96" s="117" t="s">
        <v>90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27">
        <f>ROUND(AG97+AG98+AG99+AG103+AG108,2)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91</v>
      </c>
      <c r="AR96" s="121"/>
      <c r="AS96" s="122">
        <f>ROUND(AS97+AS98+AS99+AS103+AS108,2)</f>
        <v>0</v>
      </c>
      <c r="AT96" s="123">
        <f>ROUND(SUM(AV96:AW96),2)</f>
        <v>0</v>
      </c>
      <c r="AU96" s="124">
        <f>ROUND(AU97+AU98+AU99+AU103+AU108,5)</f>
        <v>0</v>
      </c>
      <c r="AV96" s="123">
        <f>ROUND(AZ96*L29,2)</f>
        <v>0</v>
      </c>
      <c r="AW96" s="123">
        <f>ROUND(BA96*L30,2)</f>
        <v>0</v>
      </c>
      <c r="AX96" s="123">
        <f>ROUND(BB96*L29,2)</f>
        <v>0</v>
      </c>
      <c r="AY96" s="123">
        <f>ROUND(BC96*L30,2)</f>
        <v>0</v>
      </c>
      <c r="AZ96" s="123">
        <f>ROUND(AZ97+AZ98+AZ99+AZ103+AZ108,2)</f>
        <v>0</v>
      </c>
      <c r="BA96" s="123">
        <f>ROUND(BA97+BA98+BA99+BA103+BA108,2)</f>
        <v>0</v>
      </c>
      <c r="BB96" s="123">
        <f>ROUND(BB97+BB98+BB99+BB103+BB108,2)</f>
        <v>0</v>
      </c>
      <c r="BC96" s="123">
        <f>ROUND(BC97+BC98+BC99+BC103+BC108,2)</f>
        <v>0</v>
      </c>
      <c r="BD96" s="125">
        <f>ROUND(BD97+BD98+BD99+BD103+BD108,2)</f>
        <v>0</v>
      </c>
      <c r="BS96" s="126" t="s">
        <v>77</v>
      </c>
      <c r="BT96" s="126" t="s">
        <v>86</v>
      </c>
      <c r="BU96" s="126" t="s">
        <v>79</v>
      </c>
      <c r="BV96" s="126" t="s">
        <v>80</v>
      </c>
      <c r="BW96" s="126" t="s">
        <v>92</v>
      </c>
      <c r="BX96" s="126" t="s">
        <v>5</v>
      </c>
      <c r="CL96" s="126" t="s">
        <v>19</v>
      </c>
      <c r="CM96" s="126" t="s">
        <v>88</v>
      </c>
    </row>
    <row r="97" spans="1:90" s="3" customFormat="1" ht="16.5" customHeight="1">
      <c r="A97" s="114" t="s">
        <v>82</v>
      </c>
      <c r="B97" s="65"/>
      <c r="C97" s="128"/>
      <c r="D97" s="128"/>
      <c r="E97" s="129" t="s">
        <v>93</v>
      </c>
      <c r="F97" s="129"/>
      <c r="G97" s="129"/>
      <c r="H97" s="129"/>
      <c r="I97" s="129"/>
      <c r="J97" s="128"/>
      <c r="K97" s="129" t="s">
        <v>94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30">
        <f>'001 - Stavební část'!J32</f>
        <v>0</v>
      </c>
      <c r="AH97" s="128"/>
      <c r="AI97" s="128"/>
      <c r="AJ97" s="128"/>
      <c r="AK97" s="128"/>
      <c r="AL97" s="128"/>
      <c r="AM97" s="128"/>
      <c r="AN97" s="130">
        <f>SUM(AG97,AT97)</f>
        <v>0</v>
      </c>
      <c r="AO97" s="128"/>
      <c r="AP97" s="128"/>
      <c r="AQ97" s="131" t="s">
        <v>95</v>
      </c>
      <c r="AR97" s="67"/>
      <c r="AS97" s="132">
        <v>0</v>
      </c>
      <c r="AT97" s="133">
        <f>ROUND(SUM(AV97:AW97),2)</f>
        <v>0</v>
      </c>
      <c r="AU97" s="134">
        <f>'001 - Stavební část'!P145</f>
        <v>0</v>
      </c>
      <c r="AV97" s="133">
        <f>'001 - Stavební část'!J35</f>
        <v>0</v>
      </c>
      <c r="AW97" s="133">
        <f>'001 - Stavební část'!J36</f>
        <v>0</v>
      </c>
      <c r="AX97" s="133">
        <f>'001 - Stavební část'!J37</f>
        <v>0</v>
      </c>
      <c r="AY97" s="133">
        <f>'001 - Stavební část'!J38</f>
        <v>0</v>
      </c>
      <c r="AZ97" s="133">
        <f>'001 - Stavební část'!F35</f>
        <v>0</v>
      </c>
      <c r="BA97" s="133">
        <f>'001 - Stavební část'!F36</f>
        <v>0</v>
      </c>
      <c r="BB97" s="133">
        <f>'001 - Stavební část'!F37</f>
        <v>0</v>
      </c>
      <c r="BC97" s="133">
        <f>'001 - Stavební část'!F38</f>
        <v>0</v>
      </c>
      <c r="BD97" s="135">
        <f>'001 - Stavební část'!F39</f>
        <v>0</v>
      </c>
      <c r="BT97" s="136" t="s">
        <v>88</v>
      </c>
      <c r="BV97" s="136" t="s">
        <v>80</v>
      </c>
      <c r="BW97" s="136" t="s">
        <v>96</v>
      </c>
      <c r="BX97" s="136" t="s">
        <v>92</v>
      </c>
      <c r="CL97" s="136" t="s">
        <v>19</v>
      </c>
    </row>
    <row r="98" spans="1:90" s="3" customFormat="1" ht="16.5" customHeight="1">
      <c r="A98" s="114" t="s">
        <v>82</v>
      </c>
      <c r="B98" s="65"/>
      <c r="C98" s="128"/>
      <c r="D98" s="128"/>
      <c r="E98" s="129" t="s">
        <v>97</v>
      </c>
      <c r="F98" s="129"/>
      <c r="G98" s="129"/>
      <c r="H98" s="129"/>
      <c r="I98" s="129"/>
      <c r="J98" s="128"/>
      <c r="K98" s="129" t="s">
        <v>98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30">
        <f>'002 - Zdravotní technika'!J32</f>
        <v>0</v>
      </c>
      <c r="AH98" s="128"/>
      <c r="AI98" s="128"/>
      <c r="AJ98" s="128"/>
      <c r="AK98" s="128"/>
      <c r="AL98" s="128"/>
      <c r="AM98" s="128"/>
      <c r="AN98" s="130">
        <f>SUM(AG98,AT98)</f>
        <v>0</v>
      </c>
      <c r="AO98" s="128"/>
      <c r="AP98" s="128"/>
      <c r="AQ98" s="131" t="s">
        <v>95</v>
      </c>
      <c r="AR98" s="67"/>
      <c r="AS98" s="132">
        <v>0</v>
      </c>
      <c r="AT98" s="133">
        <f>ROUND(SUM(AV98:AW98),2)</f>
        <v>0</v>
      </c>
      <c r="AU98" s="134">
        <f>'002 - Zdravotní technika'!P134</f>
        <v>0</v>
      </c>
      <c r="AV98" s="133">
        <f>'002 - Zdravotní technika'!J35</f>
        <v>0</v>
      </c>
      <c r="AW98" s="133">
        <f>'002 - Zdravotní technika'!J36</f>
        <v>0</v>
      </c>
      <c r="AX98" s="133">
        <f>'002 - Zdravotní technika'!J37</f>
        <v>0</v>
      </c>
      <c r="AY98" s="133">
        <f>'002 - Zdravotní technika'!J38</f>
        <v>0</v>
      </c>
      <c r="AZ98" s="133">
        <f>'002 - Zdravotní technika'!F35</f>
        <v>0</v>
      </c>
      <c r="BA98" s="133">
        <f>'002 - Zdravotní technika'!F36</f>
        <v>0</v>
      </c>
      <c r="BB98" s="133">
        <f>'002 - Zdravotní technika'!F37</f>
        <v>0</v>
      </c>
      <c r="BC98" s="133">
        <f>'002 - Zdravotní technika'!F38</f>
        <v>0</v>
      </c>
      <c r="BD98" s="135">
        <f>'002 - Zdravotní technika'!F39</f>
        <v>0</v>
      </c>
      <c r="BT98" s="136" t="s">
        <v>88</v>
      </c>
      <c r="BV98" s="136" t="s">
        <v>80</v>
      </c>
      <c r="BW98" s="136" t="s">
        <v>99</v>
      </c>
      <c r="BX98" s="136" t="s">
        <v>92</v>
      </c>
      <c r="CL98" s="136" t="s">
        <v>19</v>
      </c>
    </row>
    <row r="99" spans="2:90" s="3" customFormat="1" ht="16.5" customHeight="1">
      <c r="B99" s="65"/>
      <c r="C99" s="128"/>
      <c r="D99" s="128"/>
      <c r="E99" s="129" t="s">
        <v>100</v>
      </c>
      <c r="F99" s="129"/>
      <c r="G99" s="129"/>
      <c r="H99" s="129"/>
      <c r="I99" s="129"/>
      <c r="J99" s="128"/>
      <c r="K99" s="129" t="s">
        <v>101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37">
        <f>ROUND(SUM(AG100:AG102),2)</f>
        <v>0</v>
      </c>
      <c r="AH99" s="128"/>
      <c r="AI99" s="128"/>
      <c r="AJ99" s="128"/>
      <c r="AK99" s="128"/>
      <c r="AL99" s="128"/>
      <c r="AM99" s="128"/>
      <c r="AN99" s="130">
        <f>SUM(AG99,AT99)</f>
        <v>0</v>
      </c>
      <c r="AO99" s="128"/>
      <c r="AP99" s="128"/>
      <c r="AQ99" s="131" t="s">
        <v>95</v>
      </c>
      <c r="AR99" s="67"/>
      <c r="AS99" s="132">
        <f>ROUND(SUM(AS100:AS102),2)</f>
        <v>0</v>
      </c>
      <c r="AT99" s="133">
        <f>ROUND(SUM(AV99:AW99),2)</f>
        <v>0</v>
      </c>
      <c r="AU99" s="134">
        <f>ROUND(SUM(AU100:AU102),5)</f>
        <v>0</v>
      </c>
      <c r="AV99" s="133">
        <f>ROUND(AZ99*L29,2)</f>
        <v>0</v>
      </c>
      <c r="AW99" s="133">
        <f>ROUND(BA99*L30,2)</f>
        <v>0</v>
      </c>
      <c r="AX99" s="133">
        <f>ROUND(BB99*L29,2)</f>
        <v>0</v>
      </c>
      <c r="AY99" s="133">
        <f>ROUND(BC99*L30,2)</f>
        <v>0</v>
      </c>
      <c r="AZ99" s="133">
        <f>ROUND(SUM(AZ100:AZ102),2)</f>
        <v>0</v>
      </c>
      <c r="BA99" s="133">
        <f>ROUND(SUM(BA100:BA102),2)</f>
        <v>0</v>
      </c>
      <c r="BB99" s="133">
        <f>ROUND(SUM(BB100:BB102),2)</f>
        <v>0</v>
      </c>
      <c r="BC99" s="133">
        <f>ROUND(SUM(BC100:BC102),2)</f>
        <v>0</v>
      </c>
      <c r="BD99" s="135">
        <f>ROUND(SUM(BD100:BD102),2)</f>
        <v>0</v>
      </c>
      <c r="BS99" s="136" t="s">
        <v>77</v>
      </c>
      <c r="BT99" s="136" t="s">
        <v>88</v>
      </c>
      <c r="BU99" s="136" t="s">
        <v>79</v>
      </c>
      <c r="BV99" s="136" t="s">
        <v>80</v>
      </c>
      <c r="BW99" s="136" t="s">
        <v>102</v>
      </c>
      <c r="BX99" s="136" t="s">
        <v>92</v>
      </c>
      <c r="CL99" s="136" t="s">
        <v>19</v>
      </c>
    </row>
    <row r="100" spans="1:90" s="3" customFormat="1" ht="16.5" customHeight="1">
      <c r="A100" s="114" t="s">
        <v>82</v>
      </c>
      <c r="B100" s="65"/>
      <c r="C100" s="128"/>
      <c r="D100" s="128"/>
      <c r="E100" s="128"/>
      <c r="F100" s="129" t="s">
        <v>103</v>
      </c>
      <c r="G100" s="129"/>
      <c r="H100" s="129"/>
      <c r="I100" s="129"/>
      <c r="J100" s="129"/>
      <c r="K100" s="128"/>
      <c r="L100" s="129" t="s">
        <v>104</v>
      </c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0">
        <f>'003-1 - Zdroj tepla'!J34</f>
        <v>0</v>
      </c>
      <c r="AH100" s="128"/>
      <c r="AI100" s="128"/>
      <c r="AJ100" s="128"/>
      <c r="AK100" s="128"/>
      <c r="AL100" s="128"/>
      <c r="AM100" s="128"/>
      <c r="AN100" s="130">
        <f>SUM(AG100,AT100)</f>
        <v>0</v>
      </c>
      <c r="AO100" s="128"/>
      <c r="AP100" s="128"/>
      <c r="AQ100" s="131" t="s">
        <v>95</v>
      </c>
      <c r="AR100" s="67"/>
      <c r="AS100" s="132">
        <v>0</v>
      </c>
      <c r="AT100" s="133">
        <f>ROUND(SUM(AV100:AW100),2)</f>
        <v>0</v>
      </c>
      <c r="AU100" s="134">
        <f>'003-1 - Zdroj tepla'!P133</f>
        <v>0</v>
      </c>
      <c r="AV100" s="133">
        <f>'003-1 - Zdroj tepla'!J37</f>
        <v>0</v>
      </c>
      <c r="AW100" s="133">
        <f>'003-1 - Zdroj tepla'!J38</f>
        <v>0</v>
      </c>
      <c r="AX100" s="133">
        <f>'003-1 - Zdroj tepla'!J39</f>
        <v>0</v>
      </c>
      <c r="AY100" s="133">
        <f>'003-1 - Zdroj tepla'!J40</f>
        <v>0</v>
      </c>
      <c r="AZ100" s="133">
        <f>'003-1 - Zdroj tepla'!F37</f>
        <v>0</v>
      </c>
      <c r="BA100" s="133">
        <f>'003-1 - Zdroj tepla'!F38</f>
        <v>0</v>
      </c>
      <c r="BB100" s="133">
        <f>'003-1 - Zdroj tepla'!F39</f>
        <v>0</v>
      </c>
      <c r="BC100" s="133">
        <f>'003-1 - Zdroj tepla'!F40</f>
        <v>0</v>
      </c>
      <c r="BD100" s="135">
        <f>'003-1 - Zdroj tepla'!F41</f>
        <v>0</v>
      </c>
      <c r="BT100" s="136" t="s">
        <v>105</v>
      </c>
      <c r="BV100" s="136" t="s">
        <v>80</v>
      </c>
      <c r="BW100" s="136" t="s">
        <v>106</v>
      </c>
      <c r="BX100" s="136" t="s">
        <v>102</v>
      </c>
      <c r="CL100" s="136" t="s">
        <v>1</v>
      </c>
    </row>
    <row r="101" spans="1:90" s="3" customFormat="1" ht="16.5" customHeight="1">
      <c r="A101" s="114" t="s">
        <v>82</v>
      </c>
      <c r="B101" s="65"/>
      <c r="C101" s="128"/>
      <c r="D101" s="128"/>
      <c r="E101" s="128"/>
      <c r="F101" s="129" t="s">
        <v>107</v>
      </c>
      <c r="G101" s="129"/>
      <c r="H101" s="129"/>
      <c r="I101" s="129"/>
      <c r="J101" s="129"/>
      <c r="K101" s="128"/>
      <c r="L101" s="129" t="s">
        <v>108</v>
      </c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30">
        <f>'003-2 - Topný systém'!J34</f>
        <v>0</v>
      </c>
      <c r="AH101" s="128"/>
      <c r="AI101" s="128"/>
      <c r="AJ101" s="128"/>
      <c r="AK101" s="128"/>
      <c r="AL101" s="128"/>
      <c r="AM101" s="128"/>
      <c r="AN101" s="130">
        <f>SUM(AG101,AT101)</f>
        <v>0</v>
      </c>
      <c r="AO101" s="128"/>
      <c r="AP101" s="128"/>
      <c r="AQ101" s="131" t="s">
        <v>95</v>
      </c>
      <c r="AR101" s="67"/>
      <c r="AS101" s="132">
        <v>0</v>
      </c>
      <c r="AT101" s="133">
        <f>ROUND(SUM(AV101:AW101),2)</f>
        <v>0</v>
      </c>
      <c r="AU101" s="134">
        <f>'003-2 - Topný systém'!P130</f>
        <v>0</v>
      </c>
      <c r="AV101" s="133">
        <f>'003-2 - Topný systém'!J37</f>
        <v>0</v>
      </c>
      <c r="AW101" s="133">
        <f>'003-2 - Topný systém'!J38</f>
        <v>0</v>
      </c>
      <c r="AX101" s="133">
        <f>'003-2 - Topný systém'!J39</f>
        <v>0</v>
      </c>
      <c r="AY101" s="133">
        <f>'003-2 - Topný systém'!J40</f>
        <v>0</v>
      </c>
      <c r="AZ101" s="133">
        <f>'003-2 - Topný systém'!F37</f>
        <v>0</v>
      </c>
      <c r="BA101" s="133">
        <f>'003-2 - Topný systém'!F38</f>
        <v>0</v>
      </c>
      <c r="BB101" s="133">
        <f>'003-2 - Topný systém'!F39</f>
        <v>0</v>
      </c>
      <c r="BC101" s="133">
        <f>'003-2 - Topný systém'!F40</f>
        <v>0</v>
      </c>
      <c r="BD101" s="135">
        <f>'003-2 - Topný systém'!F41</f>
        <v>0</v>
      </c>
      <c r="BT101" s="136" t="s">
        <v>105</v>
      </c>
      <c r="BV101" s="136" t="s">
        <v>80</v>
      </c>
      <c r="BW101" s="136" t="s">
        <v>109</v>
      </c>
      <c r="BX101" s="136" t="s">
        <v>102</v>
      </c>
      <c r="CL101" s="136" t="s">
        <v>1</v>
      </c>
    </row>
    <row r="102" spans="1:90" s="3" customFormat="1" ht="16.5" customHeight="1">
      <c r="A102" s="114" t="s">
        <v>82</v>
      </c>
      <c r="B102" s="65"/>
      <c r="C102" s="128"/>
      <c r="D102" s="128"/>
      <c r="E102" s="128"/>
      <c r="F102" s="129" t="s">
        <v>110</v>
      </c>
      <c r="G102" s="129"/>
      <c r="H102" s="129"/>
      <c r="I102" s="129"/>
      <c r="J102" s="129"/>
      <c r="K102" s="128"/>
      <c r="L102" s="129" t="s">
        <v>111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0">
        <f>'003-3 - Ostatní'!J34</f>
        <v>0</v>
      </c>
      <c r="AH102" s="128"/>
      <c r="AI102" s="128"/>
      <c r="AJ102" s="128"/>
      <c r="AK102" s="128"/>
      <c r="AL102" s="128"/>
      <c r="AM102" s="128"/>
      <c r="AN102" s="130">
        <f>SUM(AG102,AT102)</f>
        <v>0</v>
      </c>
      <c r="AO102" s="128"/>
      <c r="AP102" s="128"/>
      <c r="AQ102" s="131" t="s">
        <v>95</v>
      </c>
      <c r="AR102" s="67"/>
      <c r="AS102" s="132">
        <v>0</v>
      </c>
      <c r="AT102" s="133">
        <f>ROUND(SUM(AV102:AW102),2)</f>
        <v>0</v>
      </c>
      <c r="AU102" s="134">
        <f>'003-3 - Ostatní'!P125</f>
        <v>0</v>
      </c>
      <c r="AV102" s="133">
        <f>'003-3 - Ostatní'!J37</f>
        <v>0</v>
      </c>
      <c r="AW102" s="133">
        <f>'003-3 - Ostatní'!J38</f>
        <v>0</v>
      </c>
      <c r="AX102" s="133">
        <f>'003-3 - Ostatní'!J39</f>
        <v>0</v>
      </c>
      <c r="AY102" s="133">
        <f>'003-3 - Ostatní'!J40</f>
        <v>0</v>
      </c>
      <c r="AZ102" s="133">
        <f>'003-3 - Ostatní'!F37</f>
        <v>0</v>
      </c>
      <c r="BA102" s="133">
        <f>'003-3 - Ostatní'!F38</f>
        <v>0</v>
      </c>
      <c r="BB102" s="133">
        <f>'003-3 - Ostatní'!F39</f>
        <v>0</v>
      </c>
      <c r="BC102" s="133">
        <f>'003-3 - Ostatní'!F40</f>
        <v>0</v>
      </c>
      <c r="BD102" s="135">
        <f>'003-3 - Ostatní'!F41</f>
        <v>0</v>
      </c>
      <c r="BT102" s="136" t="s">
        <v>105</v>
      </c>
      <c r="BV102" s="136" t="s">
        <v>80</v>
      </c>
      <c r="BW102" s="136" t="s">
        <v>112</v>
      </c>
      <c r="BX102" s="136" t="s">
        <v>102</v>
      </c>
      <c r="CL102" s="136" t="s">
        <v>1</v>
      </c>
    </row>
    <row r="103" spans="2:90" s="3" customFormat="1" ht="16.5" customHeight="1">
      <c r="B103" s="65"/>
      <c r="C103" s="128"/>
      <c r="D103" s="128"/>
      <c r="E103" s="129" t="s">
        <v>113</v>
      </c>
      <c r="F103" s="129"/>
      <c r="G103" s="129"/>
      <c r="H103" s="129"/>
      <c r="I103" s="129"/>
      <c r="J103" s="128"/>
      <c r="K103" s="129" t="s">
        <v>114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7">
        <f>ROUND(SUM(AG104:AG107),2)</f>
        <v>0</v>
      </c>
      <c r="AH103" s="128"/>
      <c r="AI103" s="128"/>
      <c r="AJ103" s="128"/>
      <c r="AK103" s="128"/>
      <c r="AL103" s="128"/>
      <c r="AM103" s="128"/>
      <c r="AN103" s="130">
        <f>SUM(AG103,AT103)</f>
        <v>0</v>
      </c>
      <c r="AO103" s="128"/>
      <c r="AP103" s="128"/>
      <c r="AQ103" s="131" t="s">
        <v>95</v>
      </c>
      <c r="AR103" s="67"/>
      <c r="AS103" s="132">
        <f>ROUND(SUM(AS104:AS107),2)</f>
        <v>0</v>
      </c>
      <c r="AT103" s="133">
        <f>ROUND(SUM(AV103:AW103),2)</f>
        <v>0</v>
      </c>
      <c r="AU103" s="134">
        <f>ROUND(SUM(AU104:AU107),5)</f>
        <v>0</v>
      </c>
      <c r="AV103" s="133">
        <f>ROUND(AZ103*L29,2)</f>
        <v>0</v>
      </c>
      <c r="AW103" s="133">
        <f>ROUND(BA103*L30,2)</f>
        <v>0</v>
      </c>
      <c r="AX103" s="133">
        <f>ROUND(BB103*L29,2)</f>
        <v>0</v>
      </c>
      <c r="AY103" s="133">
        <f>ROUND(BC103*L30,2)</f>
        <v>0</v>
      </c>
      <c r="AZ103" s="133">
        <f>ROUND(SUM(AZ104:AZ107),2)</f>
        <v>0</v>
      </c>
      <c r="BA103" s="133">
        <f>ROUND(SUM(BA104:BA107),2)</f>
        <v>0</v>
      </c>
      <c r="BB103" s="133">
        <f>ROUND(SUM(BB104:BB107),2)</f>
        <v>0</v>
      </c>
      <c r="BC103" s="133">
        <f>ROUND(SUM(BC104:BC107),2)</f>
        <v>0</v>
      </c>
      <c r="BD103" s="135">
        <f>ROUND(SUM(BD104:BD107),2)</f>
        <v>0</v>
      </c>
      <c r="BS103" s="136" t="s">
        <v>77</v>
      </c>
      <c r="BT103" s="136" t="s">
        <v>88</v>
      </c>
      <c r="BU103" s="136" t="s">
        <v>79</v>
      </c>
      <c r="BV103" s="136" t="s">
        <v>80</v>
      </c>
      <c r="BW103" s="136" t="s">
        <v>115</v>
      </c>
      <c r="BX103" s="136" t="s">
        <v>92</v>
      </c>
      <c r="CL103" s="136" t="s">
        <v>1</v>
      </c>
    </row>
    <row r="104" spans="1:90" s="3" customFormat="1" ht="16.5" customHeight="1">
      <c r="A104" s="114" t="s">
        <v>82</v>
      </c>
      <c r="B104" s="65"/>
      <c r="C104" s="128"/>
      <c r="D104" s="128"/>
      <c r="E104" s="128"/>
      <c r="F104" s="129" t="s">
        <v>116</v>
      </c>
      <c r="G104" s="129"/>
      <c r="H104" s="129"/>
      <c r="I104" s="129"/>
      <c r="J104" s="129"/>
      <c r="K104" s="128"/>
      <c r="L104" s="129" t="s">
        <v>117</v>
      </c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0">
        <f>'004-1 - Elektroinstalace'!J34</f>
        <v>0</v>
      </c>
      <c r="AH104" s="128"/>
      <c r="AI104" s="128"/>
      <c r="AJ104" s="128"/>
      <c r="AK104" s="128"/>
      <c r="AL104" s="128"/>
      <c r="AM104" s="128"/>
      <c r="AN104" s="130">
        <f>SUM(AG104,AT104)</f>
        <v>0</v>
      </c>
      <c r="AO104" s="128"/>
      <c r="AP104" s="128"/>
      <c r="AQ104" s="131" t="s">
        <v>95</v>
      </c>
      <c r="AR104" s="67"/>
      <c r="AS104" s="132">
        <v>0</v>
      </c>
      <c r="AT104" s="133">
        <f>ROUND(SUM(AV104:AW104),2)</f>
        <v>0</v>
      </c>
      <c r="AU104" s="134">
        <f>'004-1 - Elektroinstalace'!P141</f>
        <v>0</v>
      </c>
      <c r="AV104" s="133">
        <f>'004-1 - Elektroinstalace'!J37</f>
        <v>0</v>
      </c>
      <c r="AW104" s="133">
        <f>'004-1 - Elektroinstalace'!J38</f>
        <v>0</v>
      </c>
      <c r="AX104" s="133">
        <f>'004-1 - Elektroinstalace'!J39</f>
        <v>0</v>
      </c>
      <c r="AY104" s="133">
        <f>'004-1 - Elektroinstalace'!J40</f>
        <v>0</v>
      </c>
      <c r="AZ104" s="133">
        <f>'004-1 - Elektroinstalace'!F37</f>
        <v>0</v>
      </c>
      <c r="BA104" s="133">
        <f>'004-1 - Elektroinstalace'!F38</f>
        <v>0</v>
      </c>
      <c r="BB104" s="133">
        <f>'004-1 - Elektroinstalace'!F39</f>
        <v>0</v>
      </c>
      <c r="BC104" s="133">
        <f>'004-1 - Elektroinstalace'!F40</f>
        <v>0</v>
      </c>
      <c r="BD104" s="135">
        <f>'004-1 - Elektroinstalace'!F41</f>
        <v>0</v>
      </c>
      <c r="BT104" s="136" t="s">
        <v>105</v>
      </c>
      <c r="BV104" s="136" t="s">
        <v>80</v>
      </c>
      <c r="BW104" s="136" t="s">
        <v>118</v>
      </c>
      <c r="BX104" s="136" t="s">
        <v>115</v>
      </c>
      <c r="CL104" s="136" t="s">
        <v>1</v>
      </c>
    </row>
    <row r="105" spans="1:90" s="3" customFormat="1" ht="16.5" customHeight="1">
      <c r="A105" s="114" t="s">
        <v>82</v>
      </c>
      <c r="B105" s="65"/>
      <c r="C105" s="128"/>
      <c r="D105" s="128"/>
      <c r="E105" s="128"/>
      <c r="F105" s="129" t="s">
        <v>119</v>
      </c>
      <c r="G105" s="129"/>
      <c r="H105" s="129"/>
      <c r="I105" s="129"/>
      <c r="J105" s="129"/>
      <c r="K105" s="128"/>
      <c r="L105" s="129" t="s">
        <v>120</v>
      </c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0">
        <f>'004-2 - Rozvaděč R1'!J34</f>
        <v>0</v>
      </c>
      <c r="AH105" s="128"/>
      <c r="AI105" s="128"/>
      <c r="AJ105" s="128"/>
      <c r="AK105" s="128"/>
      <c r="AL105" s="128"/>
      <c r="AM105" s="128"/>
      <c r="AN105" s="130">
        <f>SUM(AG105,AT105)</f>
        <v>0</v>
      </c>
      <c r="AO105" s="128"/>
      <c r="AP105" s="128"/>
      <c r="AQ105" s="131" t="s">
        <v>95</v>
      </c>
      <c r="AR105" s="67"/>
      <c r="AS105" s="132">
        <v>0</v>
      </c>
      <c r="AT105" s="133">
        <f>ROUND(SUM(AV105:AW105),2)</f>
        <v>0</v>
      </c>
      <c r="AU105" s="134">
        <f>'004-2 - Rozvaděč R1'!P130</f>
        <v>0</v>
      </c>
      <c r="AV105" s="133">
        <f>'004-2 - Rozvaděč R1'!J37</f>
        <v>0</v>
      </c>
      <c r="AW105" s="133">
        <f>'004-2 - Rozvaděč R1'!J38</f>
        <v>0</v>
      </c>
      <c r="AX105" s="133">
        <f>'004-2 - Rozvaděč R1'!J39</f>
        <v>0</v>
      </c>
      <c r="AY105" s="133">
        <f>'004-2 - Rozvaděč R1'!J40</f>
        <v>0</v>
      </c>
      <c r="AZ105" s="133">
        <f>'004-2 - Rozvaděč R1'!F37</f>
        <v>0</v>
      </c>
      <c r="BA105" s="133">
        <f>'004-2 - Rozvaděč R1'!F38</f>
        <v>0</v>
      </c>
      <c r="BB105" s="133">
        <f>'004-2 - Rozvaděč R1'!F39</f>
        <v>0</v>
      </c>
      <c r="BC105" s="133">
        <f>'004-2 - Rozvaděč R1'!F40</f>
        <v>0</v>
      </c>
      <c r="BD105" s="135">
        <f>'004-2 - Rozvaděč R1'!F41</f>
        <v>0</v>
      </c>
      <c r="BT105" s="136" t="s">
        <v>105</v>
      </c>
      <c r="BV105" s="136" t="s">
        <v>80</v>
      </c>
      <c r="BW105" s="136" t="s">
        <v>121</v>
      </c>
      <c r="BX105" s="136" t="s">
        <v>115</v>
      </c>
      <c r="CL105" s="136" t="s">
        <v>1</v>
      </c>
    </row>
    <row r="106" spans="1:90" s="3" customFormat="1" ht="16.5" customHeight="1">
      <c r="A106" s="114" t="s">
        <v>82</v>
      </c>
      <c r="B106" s="65"/>
      <c r="C106" s="128"/>
      <c r="D106" s="128"/>
      <c r="E106" s="128"/>
      <c r="F106" s="129" t="s">
        <v>122</v>
      </c>
      <c r="G106" s="129"/>
      <c r="H106" s="129"/>
      <c r="I106" s="129"/>
      <c r="J106" s="129"/>
      <c r="K106" s="128"/>
      <c r="L106" s="129" t="s">
        <v>123</v>
      </c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0">
        <f>'004-3 - Rozvaděč R2'!J34</f>
        <v>0</v>
      </c>
      <c r="AH106" s="128"/>
      <c r="AI106" s="128"/>
      <c r="AJ106" s="128"/>
      <c r="AK106" s="128"/>
      <c r="AL106" s="128"/>
      <c r="AM106" s="128"/>
      <c r="AN106" s="130">
        <f>SUM(AG106,AT106)</f>
        <v>0</v>
      </c>
      <c r="AO106" s="128"/>
      <c r="AP106" s="128"/>
      <c r="AQ106" s="131" t="s">
        <v>95</v>
      </c>
      <c r="AR106" s="67"/>
      <c r="AS106" s="132">
        <v>0</v>
      </c>
      <c r="AT106" s="133">
        <f>ROUND(SUM(AV106:AW106),2)</f>
        <v>0</v>
      </c>
      <c r="AU106" s="134">
        <f>'004-3 - Rozvaděč R2'!P130</f>
        <v>0</v>
      </c>
      <c r="AV106" s="133">
        <f>'004-3 - Rozvaděč R2'!J37</f>
        <v>0</v>
      </c>
      <c r="AW106" s="133">
        <f>'004-3 - Rozvaděč R2'!J38</f>
        <v>0</v>
      </c>
      <c r="AX106" s="133">
        <f>'004-3 - Rozvaděč R2'!J39</f>
        <v>0</v>
      </c>
      <c r="AY106" s="133">
        <f>'004-3 - Rozvaděč R2'!J40</f>
        <v>0</v>
      </c>
      <c r="AZ106" s="133">
        <f>'004-3 - Rozvaděč R2'!F37</f>
        <v>0</v>
      </c>
      <c r="BA106" s="133">
        <f>'004-3 - Rozvaděč R2'!F38</f>
        <v>0</v>
      </c>
      <c r="BB106" s="133">
        <f>'004-3 - Rozvaděč R2'!F39</f>
        <v>0</v>
      </c>
      <c r="BC106" s="133">
        <f>'004-3 - Rozvaděč R2'!F40</f>
        <v>0</v>
      </c>
      <c r="BD106" s="135">
        <f>'004-3 - Rozvaděč R2'!F41</f>
        <v>0</v>
      </c>
      <c r="BT106" s="136" t="s">
        <v>105</v>
      </c>
      <c r="BV106" s="136" t="s">
        <v>80</v>
      </c>
      <c r="BW106" s="136" t="s">
        <v>124</v>
      </c>
      <c r="BX106" s="136" t="s">
        <v>115</v>
      </c>
      <c r="CL106" s="136" t="s">
        <v>1</v>
      </c>
    </row>
    <row r="107" spans="1:90" s="3" customFormat="1" ht="16.5" customHeight="1">
      <c r="A107" s="114" t="s">
        <v>82</v>
      </c>
      <c r="B107" s="65"/>
      <c r="C107" s="128"/>
      <c r="D107" s="128"/>
      <c r="E107" s="128"/>
      <c r="F107" s="129" t="s">
        <v>125</v>
      </c>
      <c r="G107" s="129"/>
      <c r="H107" s="129"/>
      <c r="I107" s="129"/>
      <c r="J107" s="129"/>
      <c r="K107" s="128"/>
      <c r="L107" s="129" t="s">
        <v>126</v>
      </c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30">
        <f>'004-4 - Rozvaděč RE'!J34</f>
        <v>0</v>
      </c>
      <c r="AH107" s="128"/>
      <c r="AI107" s="128"/>
      <c r="AJ107" s="128"/>
      <c r="AK107" s="128"/>
      <c r="AL107" s="128"/>
      <c r="AM107" s="128"/>
      <c r="AN107" s="130">
        <f>SUM(AG107,AT107)</f>
        <v>0</v>
      </c>
      <c r="AO107" s="128"/>
      <c r="AP107" s="128"/>
      <c r="AQ107" s="131" t="s">
        <v>95</v>
      </c>
      <c r="AR107" s="67"/>
      <c r="AS107" s="132">
        <v>0</v>
      </c>
      <c r="AT107" s="133">
        <f>ROUND(SUM(AV107:AW107),2)</f>
        <v>0</v>
      </c>
      <c r="AU107" s="134">
        <f>'004-4 - Rozvaděč RE'!P128</f>
        <v>0</v>
      </c>
      <c r="AV107" s="133">
        <f>'004-4 - Rozvaděč RE'!J37</f>
        <v>0</v>
      </c>
      <c r="AW107" s="133">
        <f>'004-4 - Rozvaděč RE'!J38</f>
        <v>0</v>
      </c>
      <c r="AX107" s="133">
        <f>'004-4 - Rozvaděč RE'!J39</f>
        <v>0</v>
      </c>
      <c r="AY107" s="133">
        <f>'004-4 - Rozvaděč RE'!J40</f>
        <v>0</v>
      </c>
      <c r="AZ107" s="133">
        <f>'004-4 - Rozvaděč RE'!F37</f>
        <v>0</v>
      </c>
      <c r="BA107" s="133">
        <f>'004-4 - Rozvaděč RE'!F38</f>
        <v>0</v>
      </c>
      <c r="BB107" s="133">
        <f>'004-4 - Rozvaděč RE'!F39</f>
        <v>0</v>
      </c>
      <c r="BC107" s="133">
        <f>'004-4 - Rozvaděč RE'!F40</f>
        <v>0</v>
      </c>
      <c r="BD107" s="135">
        <f>'004-4 - Rozvaděč RE'!F41</f>
        <v>0</v>
      </c>
      <c r="BT107" s="136" t="s">
        <v>105</v>
      </c>
      <c r="BV107" s="136" t="s">
        <v>80</v>
      </c>
      <c r="BW107" s="136" t="s">
        <v>127</v>
      </c>
      <c r="BX107" s="136" t="s">
        <v>115</v>
      </c>
      <c r="CL107" s="136" t="s">
        <v>1</v>
      </c>
    </row>
    <row r="108" spans="1:90" s="3" customFormat="1" ht="16.5" customHeight="1">
      <c r="A108" s="114" t="s">
        <v>82</v>
      </c>
      <c r="B108" s="65"/>
      <c r="C108" s="128"/>
      <c r="D108" s="128"/>
      <c r="E108" s="129" t="s">
        <v>128</v>
      </c>
      <c r="F108" s="129"/>
      <c r="G108" s="129"/>
      <c r="H108" s="129"/>
      <c r="I108" s="129"/>
      <c r="J108" s="128"/>
      <c r="K108" s="129" t="s">
        <v>129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30">
        <f>'005 - Vzduchotechnika'!J32</f>
        <v>0</v>
      </c>
      <c r="AH108" s="128"/>
      <c r="AI108" s="128"/>
      <c r="AJ108" s="128"/>
      <c r="AK108" s="128"/>
      <c r="AL108" s="128"/>
      <c r="AM108" s="128"/>
      <c r="AN108" s="130">
        <f>SUM(AG108,AT108)</f>
        <v>0</v>
      </c>
      <c r="AO108" s="128"/>
      <c r="AP108" s="128"/>
      <c r="AQ108" s="131" t="s">
        <v>95</v>
      </c>
      <c r="AR108" s="67"/>
      <c r="AS108" s="132">
        <v>0</v>
      </c>
      <c r="AT108" s="133">
        <f>ROUND(SUM(AV108:AW108),2)</f>
        <v>0</v>
      </c>
      <c r="AU108" s="134">
        <f>'005 - Vzduchotechnika'!P137</f>
        <v>0</v>
      </c>
      <c r="AV108" s="133">
        <f>'005 - Vzduchotechnika'!J35</f>
        <v>0</v>
      </c>
      <c r="AW108" s="133">
        <f>'005 - Vzduchotechnika'!J36</f>
        <v>0</v>
      </c>
      <c r="AX108" s="133">
        <f>'005 - Vzduchotechnika'!J37</f>
        <v>0</v>
      </c>
      <c r="AY108" s="133">
        <f>'005 - Vzduchotechnika'!J38</f>
        <v>0</v>
      </c>
      <c r="AZ108" s="133">
        <f>'005 - Vzduchotechnika'!F35</f>
        <v>0</v>
      </c>
      <c r="BA108" s="133">
        <f>'005 - Vzduchotechnika'!F36</f>
        <v>0</v>
      </c>
      <c r="BB108" s="133">
        <f>'005 - Vzduchotechnika'!F37</f>
        <v>0</v>
      </c>
      <c r="BC108" s="133">
        <f>'005 - Vzduchotechnika'!F38</f>
        <v>0</v>
      </c>
      <c r="BD108" s="135">
        <f>'005 - Vzduchotechnika'!F39</f>
        <v>0</v>
      </c>
      <c r="BT108" s="136" t="s">
        <v>88</v>
      </c>
      <c r="BV108" s="136" t="s">
        <v>80</v>
      </c>
      <c r="BW108" s="136" t="s">
        <v>130</v>
      </c>
      <c r="BX108" s="136" t="s">
        <v>92</v>
      </c>
      <c r="CL108" s="136" t="s">
        <v>1</v>
      </c>
    </row>
    <row r="109" spans="1:91" s="6" customFormat="1" ht="16.5" customHeight="1">
      <c r="A109" s="114" t="s">
        <v>82</v>
      </c>
      <c r="B109" s="115"/>
      <c r="C109" s="116"/>
      <c r="D109" s="117" t="s">
        <v>131</v>
      </c>
      <c r="E109" s="117"/>
      <c r="F109" s="117"/>
      <c r="G109" s="117"/>
      <c r="H109" s="117"/>
      <c r="I109" s="118"/>
      <c r="J109" s="117" t="s">
        <v>132</v>
      </c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9">
        <f>'SO 02 - Horkovodní přípojka'!J30</f>
        <v>0</v>
      </c>
      <c r="AH109" s="118"/>
      <c r="AI109" s="118"/>
      <c r="AJ109" s="118"/>
      <c r="AK109" s="118"/>
      <c r="AL109" s="118"/>
      <c r="AM109" s="118"/>
      <c r="AN109" s="119">
        <f>SUM(AG109,AT109)</f>
        <v>0</v>
      </c>
      <c r="AO109" s="118"/>
      <c r="AP109" s="118"/>
      <c r="AQ109" s="120" t="s">
        <v>91</v>
      </c>
      <c r="AR109" s="121"/>
      <c r="AS109" s="138">
        <v>0</v>
      </c>
      <c r="AT109" s="139">
        <f>ROUND(SUM(AV109:AW109),2)</f>
        <v>0</v>
      </c>
      <c r="AU109" s="140">
        <f>'SO 02 - Horkovodní přípojka'!P121</f>
        <v>0</v>
      </c>
      <c r="AV109" s="139">
        <f>'SO 02 - Horkovodní přípojka'!J33</f>
        <v>0</v>
      </c>
      <c r="AW109" s="139">
        <f>'SO 02 - Horkovodní přípojka'!J34</f>
        <v>0</v>
      </c>
      <c r="AX109" s="139">
        <f>'SO 02 - Horkovodní přípojka'!J35</f>
        <v>0</v>
      </c>
      <c r="AY109" s="139">
        <f>'SO 02 - Horkovodní přípojka'!J36</f>
        <v>0</v>
      </c>
      <c r="AZ109" s="139">
        <f>'SO 02 - Horkovodní přípojka'!F33</f>
        <v>0</v>
      </c>
      <c r="BA109" s="139">
        <f>'SO 02 - Horkovodní přípojka'!F34</f>
        <v>0</v>
      </c>
      <c r="BB109" s="139">
        <f>'SO 02 - Horkovodní přípojka'!F35</f>
        <v>0</v>
      </c>
      <c r="BC109" s="139">
        <f>'SO 02 - Horkovodní přípojka'!F36</f>
        <v>0</v>
      </c>
      <c r="BD109" s="141">
        <f>'SO 02 - Horkovodní přípojka'!F37</f>
        <v>0</v>
      </c>
      <c r="BT109" s="126" t="s">
        <v>86</v>
      </c>
      <c r="BV109" s="126" t="s">
        <v>80</v>
      </c>
      <c r="BW109" s="126" t="s">
        <v>133</v>
      </c>
      <c r="BX109" s="126" t="s">
        <v>5</v>
      </c>
      <c r="CL109" s="126" t="s">
        <v>1</v>
      </c>
      <c r="CM109" s="126" t="s">
        <v>88</v>
      </c>
    </row>
    <row r="110" spans="2:44" s="1" customFormat="1" ht="30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43"/>
    </row>
    <row r="111" spans="2:44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43"/>
    </row>
  </sheetData>
  <sheetProtection password="CC35" sheet="1" objects="1" scenarios="1" formatColumns="0" formatRows="0"/>
  <mergeCells count="9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F102:J102"/>
    <mergeCell ref="D95:H95"/>
    <mergeCell ref="D96:H96"/>
    <mergeCell ref="E97:I97"/>
    <mergeCell ref="E98:I98"/>
    <mergeCell ref="E99:I99"/>
    <mergeCell ref="F100:J100"/>
    <mergeCell ref="F101:J101"/>
    <mergeCell ref="E103:I103"/>
    <mergeCell ref="F104:J104"/>
    <mergeCell ref="F105:J105"/>
    <mergeCell ref="F106:J106"/>
    <mergeCell ref="F107:J107"/>
    <mergeCell ref="E108:I108"/>
    <mergeCell ref="D109:H109"/>
    <mergeCell ref="AG104:AM104"/>
    <mergeCell ref="AG103:AM103"/>
    <mergeCell ref="AG105:AM105"/>
    <mergeCell ref="AG106:AM106"/>
    <mergeCell ref="AG107:AM107"/>
    <mergeCell ref="AG108:AM108"/>
    <mergeCell ref="AG109:AM109"/>
    <mergeCell ref="J109:AF109"/>
    <mergeCell ref="K108:AF108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K97:AF97"/>
    <mergeCell ref="K98:AF98"/>
    <mergeCell ref="K99:AF99"/>
    <mergeCell ref="L100:AF100"/>
    <mergeCell ref="L101:AF101"/>
    <mergeCell ref="L102:AF102"/>
    <mergeCell ref="K103:AF103"/>
    <mergeCell ref="L104:AF104"/>
    <mergeCell ref="L105:AF105"/>
    <mergeCell ref="L106:AF106"/>
    <mergeCell ref="L107:AF107"/>
  </mergeCells>
  <hyperlinks>
    <hyperlink ref="A95" location="'000 - Vedlejší a ostatní ...'!C2" display="/"/>
    <hyperlink ref="A97" location="'001 - Stavební část'!C2" display="/"/>
    <hyperlink ref="A98" location="'002 - Zdravotní technika'!C2" display="/"/>
    <hyperlink ref="A100" location="'003-1 - Zdroj tepla'!C2" display="/"/>
    <hyperlink ref="A101" location="'003-2 - Topný systém'!C2" display="/"/>
    <hyperlink ref="A102" location="'003-3 - Ostatní'!C2" display="/"/>
    <hyperlink ref="A104" location="'004-1 - Elektroinstalace'!C2" display="/"/>
    <hyperlink ref="A105" location="'004-2 - Rozvaděč R1'!C2" display="/"/>
    <hyperlink ref="A106" location="'004-3 - Rozvaděč R2'!C2" display="/"/>
    <hyperlink ref="A107" location="'004-4 - Rozvaděč RE'!C2" display="/"/>
    <hyperlink ref="A108" location="'005 - Vzduchotechnika'!C2" display="/"/>
    <hyperlink ref="A109" location="'SO 02 - Horkovodní přípoj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124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2835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3188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ROUND(J130,2)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ROUND((SUM(BE130:BE159)),2)</f>
        <v>0</v>
      </c>
      <c r="I37" s="164">
        <v>0.21</v>
      </c>
      <c r="J37" s="163">
        <f>ROUND(((SUM(BE130:BE159))*I37),2)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ROUND((SUM(BF130:BF159)),2)</f>
        <v>0</v>
      </c>
      <c r="I38" s="164">
        <v>0.15</v>
      </c>
      <c r="J38" s="163">
        <f>ROUND(((SUM(BF130:BF159))*I38),2)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ROUND((SUM(BG130:BG159)),2)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ROUND((SUM(BH130:BH159)),2)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ROUND((SUM(BI130:BI159)),2)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2835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004-3 - Rozvaděč R2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J130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3126</v>
      </c>
      <c r="E101" s="196"/>
      <c r="F101" s="196"/>
      <c r="G101" s="196"/>
      <c r="H101" s="196"/>
      <c r="I101" s="197"/>
      <c r="J101" s="198">
        <f>J131</f>
        <v>0</v>
      </c>
      <c r="K101" s="194"/>
      <c r="L101" s="199"/>
    </row>
    <row r="102" spans="2:12" s="9" customFormat="1" ht="19.9" customHeight="1">
      <c r="B102" s="200"/>
      <c r="C102" s="128"/>
      <c r="D102" s="201" t="s">
        <v>3127</v>
      </c>
      <c r="E102" s="202"/>
      <c r="F102" s="202"/>
      <c r="G102" s="202"/>
      <c r="H102" s="202"/>
      <c r="I102" s="203"/>
      <c r="J102" s="204">
        <f>J132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3128</v>
      </c>
      <c r="E103" s="202"/>
      <c r="F103" s="202"/>
      <c r="G103" s="202"/>
      <c r="H103" s="202"/>
      <c r="I103" s="203"/>
      <c r="J103" s="204">
        <f>J138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3129</v>
      </c>
      <c r="E104" s="202"/>
      <c r="F104" s="202"/>
      <c r="G104" s="202"/>
      <c r="H104" s="202"/>
      <c r="I104" s="203"/>
      <c r="J104" s="204">
        <f>J143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3130</v>
      </c>
      <c r="E105" s="202"/>
      <c r="F105" s="202"/>
      <c r="G105" s="202"/>
      <c r="H105" s="202"/>
      <c r="I105" s="203"/>
      <c r="J105" s="204">
        <f>J149</f>
        <v>0</v>
      </c>
      <c r="K105" s="128"/>
      <c r="L105" s="205"/>
    </row>
    <row r="106" spans="2:12" s="8" customFormat="1" ht="24.95" customHeight="1">
      <c r="B106" s="193"/>
      <c r="C106" s="194"/>
      <c r="D106" s="195" t="s">
        <v>3131</v>
      </c>
      <c r="E106" s="196"/>
      <c r="F106" s="196"/>
      <c r="G106" s="196"/>
      <c r="H106" s="196"/>
      <c r="I106" s="197"/>
      <c r="J106" s="198">
        <f>J150</f>
        <v>0</v>
      </c>
      <c r="K106" s="194"/>
      <c r="L106" s="199"/>
    </row>
    <row r="107" spans="2:12" s="1" customFormat="1" ht="21.8" customHeight="1">
      <c r="B107" s="38"/>
      <c r="C107" s="39"/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83"/>
      <c r="J108" s="62"/>
      <c r="K108" s="62"/>
      <c r="L108" s="43"/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86"/>
      <c r="J112" s="64"/>
      <c r="K112" s="64"/>
      <c r="L112" s="43"/>
    </row>
    <row r="113" spans="2:12" s="1" customFormat="1" ht="24.95" customHeight="1">
      <c r="B113" s="38"/>
      <c r="C113" s="23" t="s">
        <v>147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2" t="s">
        <v>16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6.5" customHeight="1">
      <c r="B116" s="38"/>
      <c r="C116" s="39"/>
      <c r="D116" s="39"/>
      <c r="E116" s="187" t="str">
        <f>E7</f>
        <v>Rekonstrukce čp. 73 Horská ul. Trutnov</v>
      </c>
      <c r="F116" s="32"/>
      <c r="G116" s="32"/>
      <c r="H116" s="32"/>
      <c r="I116" s="150"/>
      <c r="J116" s="39"/>
      <c r="K116" s="39"/>
      <c r="L116" s="43"/>
    </row>
    <row r="117" spans="2:12" ht="12" customHeight="1">
      <c r="B117" s="21"/>
      <c r="C117" s="32" t="s">
        <v>135</v>
      </c>
      <c r="D117" s="22"/>
      <c r="E117" s="22"/>
      <c r="F117" s="22"/>
      <c r="G117" s="22"/>
      <c r="H117" s="22"/>
      <c r="I117" s="142"/>
      <c r="J117" s="22"/>
      <c r="K117" s="22"/>
      <c r="L117" s="20"/>
    </row>
    <row r="118" spans="2:12" ht="16.5" customHeight="1">
      <c r="B118" s="21"/>
      <c r="C118" s="22"/>
      <c r="D118" s="22"/>
      <c r="E118" s="187" t="s">
        <v>212</v>
      </c>
      <c r="F118" s="22"/>
      <c r="G118" s="22"/>
      <c r="H118" s="22"/>
      <c r="I118" s="142"/>
      <c r="J118" s="22"/>
      <c r="K118" s="22"/>
      <c r="L118" s="20"/>
    </row>
    <row r="119" spans="2:12" ht="12" customHeight="1">
      <c r="B119" s="21"/>
      <c r="C119" s="32" t="s">
        <v>215</v>
      </c>
      <c r="D119" s="22"/>
      <c r="E119" s="22"/>
      <c r="F119" s="22"/>
      <c r="G119" s="22"/>
      <c r="H119" s="22"/>
      <c r="I119" s="142"/>
      <c r="J119" s="22"/>
      <c r="K119" s="22"/>
      <c r="L119" s="20"/>
    </row>
    <row r="120" spans="2:12" s="1" customFormat="1" ht="16.5" customHeight="1">
      <c r="B120" s="38"/>
      <c r="C120" s="39"/>
      <c r="D120" s="39"/>
      <c r="E120" s="309" t="s">
        <v>2835</v>
      </c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2" t="s">
        <v>2602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6.5" customHeight="1">
      <c r="B122" s="38"/>
      <c r="C122" s="39"/>
      <c r="D122" s="39"/>
      <c r="E122" s="71" t="str">
        <f>E13</f>
        <v>004-3 - Rozvaděč R2</v>
      </c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2" t="s">
        <v>21</v>
      </c>
      <c r="D124" s="39"/>
      <c r="E124" s="39"/>
      <c r="F124" s="27" t="str">
        <f>F16</f>
        <v xml:space="preserve"> </v>
      </c>
      <c r="G124" s="39"/>
      <c r="H124" s="39"/>
      <c r="I124" s="152" t="s">
        <v>23</v>
      </c>
      <c r="J124" s="74" t="str">
        <f>IF(J16="","",J16)</f>
        <v>10. 1. 2019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27.9" customHeight="1">
      <c r="B126" s="38"/>
      <c r="C126" s="32" t="s">
        <v>25</v>
      </c>
      <c r="D126" s="39"/>
      <c r="E126" s="39"/>
      <c r="F126" s="27" t="str">
        <f>E19</f>
        <v>Město Trutnov</v>
      </c>
      <c r="G126" s="39"/>
      <c r="H126" s="39"/>
      <c r="I126" s="152" t="s">
        <v>31</v>
      </c>
      <c r="J126" s="36" t="str">
        <f>E25</f>
        <v>Ing. Arch. Zdeněk Gottwald</v>
      </c>
      <c r="K126" s="39"/>
      <c r="L126" s="43"/>
    </row>
    <row r="127" spans="2:12" s="1" customFormat="1" ht="27.9" customHeight="1">
      <c r="B127" s="38"/>
      <c r="C127" s="32" t="s">
        <v>29</v>
      </c>
      <c r="D127" s="39"/>
      <c r="E127" s="39"/>
      <c r="F127" s="27" t="str">
        <f>IF(E22="","",E22)</f>
        <v>Vyplň údaj</v>
      </c>
      <c r="G127" s="39"/>
      <c r="H127" s="39"/>
      <c r="I127" s="152" t="s">
        <v>34</v>
      </c>
      <c r="J127" s="36" t="str">
        <f>E28</f>
        <v>Ing. Lenka Kasperová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20" s="10" customFormat="1" ht="29.25" customHeight="1">
      <c r="B129" s="206"/>
      <c r="C129" s="207" t="s">
        <v>148</v>
      </c>
      <c r="D129" s="208" t="s">
        <v>63</v>
      </c>
      <c r="E129" s="208" t="s">
        <v>59</v>
      </c>
      <c r="F129" s="208" t="s">
        <v>60</v>
      </c>
      <c r="G129" s="208" t="s">
        <v>149</v>
      </c>
      <c r="H129" s="208" t="s">
        <v>150</v>
      </c>
      <c r="I129" s="209" t="s">
        <v>151</v>
      </c>
      <c r="J129" s="208" t="s">
        <v>139</v>
      </c>
      <c r="K129" s="210" t="s">
        <v>152</v>
      </c>
      <c r="L129" s="211"/>
      <c r="M129" s="95" t="s">
        <v>1</v>
      </c>
      <c r="N129" s="96" t="s">
        <v>42</v>
      </c>
      <c r="O129" s="96" t="s">
        <v>153</v>
      </c>
      <c r="P129" s="96" t="s">
        <v>154</v>
      </c>
      <c r="Q129" s="96" t="s">
        <v>155</v>
      </c>
      <c r="R129" s="96" t="s">
        <v>156</v>
      </c>
      <c r="S129" s="96" t="s">
        <v>157</v>
      </c>
      <c r="T129" s="97" t="s">
        <v>158</v>
      </c>
    </row>
    <row r="130" spans="2:63" s="1" customFormat="1" ht="22.8" customHeight="1">
      <c r="B130" s="38"/>
      <c r="C130" s="102" t="s">
        <v>159</v>
      </c>
      <c r="D130" s="39"/>
      <c r="E130" s="39"/>
      <c r="F130" s="39"/>
      <c r="G130" s="39"/>
      <c r="H130" s="39"/>
      <c r="I130" s="150"/>
      <c r="J130" s="212">
        <f>BK130</f>
        <v>0</v>
      </c>
      <c r="K130" s="39"/>
      <c r="L130" s="43"/>
      <c r="M130" s="98"/>
      <c r="N130" s="99"/>
      <c r="O130" s="99"/>
      <c r="P130" s="213">
        <f>P131+P150</f>
        <v>0</v>
      </c>
      <c r="Q130" s="99"/>
      <c r="R130" s="213">
        <f>R131+R150</f>
        <v>0</v>
      </c>
      <c r="S130" s="99"/>
      <c r="T130" s="214">
        <f>T131+T150</f>
        <v>0</v>
      </c>
      <c r="AT130" s="17" t="s">
        <v>77</v>
      </c>
      <c r="AU130" s="17" t="s">
        <v>141</v>
      </c>
      <c r="BK130" s="215">
        <f>BK131+BK150</f>
        <v>0</v>
      </c>
    </row>
    <row r="131" spans="2:63" s="11" customFormat="1" ht="25.9" customHeight="1">
      <c r="B131" s="216"/>
      <c r="C131" s="217"/>
      <c r="D131" s="218" t="s">
        <v>77</v>
      </c>
      <c r="E131" s="219" t="s">
        <v>2614</v>
      </c>
      <c r="F131" s="219" t="s">
        <v>2873</v>
      </c>
      <c r="G131" s="217"/>
      <c r="H131" s="217"/>
      <c r="I131" s="220"/>
      <c r="J131" s="221">
        <f>BK131</f>
        <v>0</v>
      </c>
      <c r="K131" s="217"/>
      <c r="L131" s="222"/>
      <c r="M131" s="223"/>
      <c r="N131" s="224"/>
      <c r="O131" s="224"/>
      <c r="P131" s="225">
        <f>P132+P138+P143+P149</f>
        <v>0</v>
      </c>
      <c r="Q131" s="224"/>
      <c r="R131" s="225">
        <f>R132+R138+R143+R149</f>
        <v>0</v>
      </c>
      <c r="S131" s="224"/>
      <c r="T131" s="226">
        <f>T132+T138+T143+T149</f>
        <v>0</v>
      </c>
      <c r="AR131" s="227" t="s">
        <v>88</v>
      </c>
      <c r="AT131" s="228" t="s">
        <v>77</v>
      </c>
      <c r="AU131" s="228" t="s">
        <v>78</v>
      </c>
      <c r="AY131" s="227" t="s">
        <v>163</v>
      </c>
      <c r="BK131" s="229">
        <f>BK132+BK138+BK143+BK149</f>
        <v>0</v>
      </c>
    </row>
    <row r="132" spans="2:63" s="11" customFormat="1" ht="22.8" customHeight="1">
      <c r="B132" s="216"/>
      <c r="C132" s="217"/>
      <c r="D132" s="218" t="s">
        <v>77</v>
      </c>
      <c r="E132" s="230" t="s">
        <v>2616</v>
      </c>
      <c r="F132" s="230" t="s">
        <v>3132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SUM(P133:P137)</f>
        <v>0</v>
      </c>
      <c r="Q132" s="224"/>
      <c r="R132" s="225">
        <f>SUM(R133:R137)</f>
        <v>0</v>
      </c>
      <c r="S132" s="224"/>
      <c r="T132" s="226">
        <f>SUM(T133:T137)</f>
        <v>0</v>
      </c>
      <c r="AR132" s="227" t="s">
        <v>88</v>
      </c>
      <c r="AT132" s="228" t="s">
        <v>77</v>
      </c>
      <c r="AU132" s="228" t="s">
        <v>86</v>
      </c>
      <c r="AY132" s="227" t="s">
        <v>163</v>
      </c>
      <c r="BK132" s="229">
        <f>SUM(BK133:BK137)</f>
        <v>0</v>
      </c>
    </row>
    <row r="133" spans="2:65" s="1" customFormat="1" ht="16.5" customHeight="1">
      <c r="B133" s="38"/>
      <c r="C133" s="298" t="s">
        <v>78</v>
      </c>
      <c r="D133" s="298" t="s">
        <v>549</v>
      </c>
      <c r="E133" s="299" t="s">
        <v>3133</v>
      </c>
      <c r="F133" s="300" t="s">
        <v>3134</v>
      </c>
      <c r="G133" s="301" t="s">
        <v>1168</v>
      </c>
      <c r="H133" s="302">
        <v>45</v>
      </c>
      <c r="I133" s="303"/>
      <c r="J133" s="304">
        <f>ROUND(I133*H133,2)</f>
        <v>0</v>
      </c>
      <c r="K133" s="300" t="s">
        <v>1</v>
      </c>
      <c r="L133" s="305"/>
      <c r="M133" s="306" t="s">
        <v>1</v>
      </c>
      <c r="N133" s="307" t="s">
        <v>43</v>
      </c>
      <c r="O133" s="86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501</v>
      </c>
      <c r="AT133" s="243" t="s">
        <v>549</v>
      </c>
      <c r="AU133" s="243" t="s">
        <v>88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395</v>
      </c>
      <c r="BM133" s="243" t="s">
        <v>88</v>
      </c>
    </row>
    <row r="134" spans="2:65" s="1" customFormat="1" ht="16.5" customHeight="1">
      <c r="B134" s="38"/>
      <c r="C134" s="298" t="s">
        <v>78</v>
      </c>
      <c r="D134" s="298" t="s">
        <v>549</v>
      </c>
      <c r="E134" s="299" t="s">
        <v>3135</v>
      </c>
      <c r="F134" s="300" t="s">
        <v>3136</v>
      </c>
      <c r="G134" s="301" t="s">
        <v>1168</v>
      </c>
      <c r="H134" s="302">
        <v>3</v>
      </c>
      <c r="I134" s="303"/>
      <c r="J134" s="304">
        <f>ROUND(I134*H134,2)</f>
        <v>0</v>
      </c>
      <c r="K134" s="300" t="s">
        <v>1</v>
      </c>
      <c r="L134" s="305"/>
      <c r="M134" s="306" t="s">
        <v>1</v>
      </c>
      <c r="N134" s="307" t="s">
        <v>43</v>
      </c>
      <c r="O134" s="86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501</v>
      </c>
      <c r="AT134" s="243" t="s">
        <v>549</v>
      </c>
      <c r="AU134" s="243" t="s">
        <v>88</v>
      </c>
      <c r="AY134" s="17" t="s">
        <v>163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7" t="s">
        <v>86</v>
      </c>
      <c r="BK134" s="244">
        <f>ROUND(I134*H134,2)</f>
        <v>0</v>
      </c>
      <c r="BL134" s="17" t="s">
        <v>395</v>
      </c>
      <c r="BM134" s="243" t="s">
        <v>181</v>
      </c>
    </row>
    <row r="135" spans="2:65" s="1" customFormat="1" ht="16.5" customHeight="1">
      <c r="B135" s="38"/>
      <c r="C135" s="298" t="s">
        <v>78</v>
      </c>
      <c r="D135" s="298" t="s">
        <v>549</v>
      </c>
      <c r="E135" s="299" t="s">
        <v>3139</v>
      </c>
      <c r="F135" s="300" t="s">
        <v>3140</v>
      </c>
      <c r="G135" s="301" t="s">
        <v>1168</v>
      </c>
      <c r="H135" s="302">
        <v>4</v>
      </c>
      <c r="I135" s="303"/>
      <c r="J135" s="304">
        <f>ROUND(I135*H135,2)</f>
        <v>0</v>
      </c>
      <c r="K135" s="300" t="s">
        <v>1</v>
      </c>
      <c r="L135" s="305"/>
      <c r="M135" s="306" t="s">
        <v>1</v>
      </c>
      <c r="N135" s="307" t="s">
        <v>43</v>
      </c>
      <c r="O135" s="86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501</v>
      </c>
      <c r="AT135" s="243" t="s">
        <v>549</v>
      </c>
      <c r="AU135" s="243" t="s">
        <v>88</v>
      </c>
      <c r="AY135" s="17" t="s">
        <v>163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7" t="s">
        <v>86</v>
      </c>
      <c r="BK135" s="244">
        <f>ROUND(I135*H135,2)</f>
        <v>0</v>
      </c>
      <c r="BL135" s="17" t="s">
        <v>395</v>
      </c>
      <c r="BM135" s="243" t="s">
        <v>194</v>
      </c>
    </row>
    <row r="136" spans="2:65" s="1" customFormat="1" ht="16.5" customHeight="1">
      <c r="B136" s="38"/>
      <c r="C136" s="298" t="s">
        <v>78</v>
      </c>
      <c r="D136" s="298" t="s">
        <v>549</v>
      </c>
      <c r="E136" s="299" t="s">
        <v>3141</v>
      </c>
      <c r="F136" s="300" t="s">
        <v>3142</v>
      </c>
      <c r="G136" s="301" t="s">
        <v>1168</v>
      </c>
      <c r="H136" s="302">
        <v>1</v>
      </c>
      <c r="I136" s="303"/>
      <c r="J136" s="304">
        <f>ROUND(I136*H136,2)</f>
        <v>0</v>
      </c>
      <c r="K136" s="300" t="s">
        <v>1</v>
      </c>
      <c r="L136" s="305"/>
      <c r="M136" s="306" t="s">
        <v>1</v>
      </c>
      <c r="N136" s="307" t="s">
        <v>43</v>
      </c>
      <c r="O136" s="86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501</v>
      </c>
      <c r="AT136" s="243" t="s">
        <v>549</v>
      </c>
      <c r="AU136" s="243" t="s">
        <v>88</v>
      </c>
      <c r="AY136" s="17" t="s">
        <v>163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7" t="s">
        <v>86</v>
      </c>
      <c r="BK136" s="244">
        <f>ROUND(I136*H136,2)</f>
        <v>0</v>
      </c>
      <c r="BL136" s="17" t="s">
        <v>395</v>
      </c>
      <c r="BM136" s="243" t="s">
        <v>346</v>
      </c>
    </row>
    <row r="137" spans="2:65" s="1" customFormat="1" ht="16.5" customHeight="1">
      <c r="B137" s="38"/>
      <c r="C137" s="298" t="s">
        <v>78</v>
      </c>
      <c r="D137" s="298" t="s">
        <v>549</v>
      </c>
      <c r="E137" s="299" t="s">
        <v>3143</v>
      </c>
      <c r="F137" s="300" t="s">
        <v>3144</v>
      </c>
      <c r="G137" s="301" t="s">
        <v>1168</v>
      </c>
      <c r="H137" s="302">
        <v>1</v>
      </c>
      <c r="I137" s="303"/>
      <c r="J137" s="304">
        <f>ROUND(I137*H137,2)</f>
        <v>0</v>
      </c>
      <c r="K137" s="300" t="s">
        <v>1</v>
      </c>
      <c r="L137" s="305"/>
      <c r="M137" s="306" t="s">
        <v>1</v>
      </c>
      <c r="N137" s="307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501</v>
      </c>
      <c r="AT137" s="243" t="s">
        <v>549</v>
      </c>
      <c r="AU137" s="243" t="s">
        <v>88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395</v>
      </c>
      <c r="BM137" s="243" t="s">
        <v>360</v>
      </c>
    </row>
    <row r="138" spans="2:63" s="11" customFormat="1" ht="22.8" customHeight="1">
      <c r="B138" s="216"/>
      <c r="C138" s="217"/>
      <c r="D138" s="218" t="s">
        <v>77</v>
      </c>
      <c r="E138" s="230" t="s">
        <v>2623</v>
      </c>
      <c r="F138" s="230" t="s">
        <v>3145</v>
      </c>
      <c r="G138" s="217"/>
      <c r="H138" s="217"/>
      <c r="I138" s="220"/>
      <c r="J138" s="231">
        <f>BK138</f>
        <v>0</v>
      </c>
      <c r="K138" s="217"/>
      <c r="L138" s="222"/>
      <c r="M138" s="223"/>
      <c r="N138" s="224"/>
      <c r="O138" s="224"/>
      <c r="P138" s="225">
        <f>SUM(P139:P142)</f>
        <v>0</v>
      </c>
      <c r="Q138" s="224"/>
      <c r="R138" s="225">
        <f>SUM(R139:R142)</f>
        <v>0</v>
      </c>
      <c r="S138" s="224"/>
      <c r="T138" s="226">
        <f>SUM(T139:T142)</f>
        <v>0</v>
      </c>
      <c r="AR138" s="227" t="s">
        <v>88</v>
      </c>
      <c r="AT138" s="228" t="s">
        <v>77</v>
      </c>
      <c r="AU138" s="228" t="s">
        <v>86</v>
      </c>
      <c r="AY138" s="227" t="s">
        <v>163</v>
      </c>
      <c r="BK138" s="229">
        <f>SUM(BK139:BK142)</f>
        <v>0</v>
      </c>
    </row>
    <row r="139" spans="2:65" s="1" customFormat="1" ht="16.5" customHeight="1">
      <c r="B139" s="38"/>
      <c r="C139" s="298" t="s">
        <v>78</v>
      </c>
      <c r="D139" s="298" t="s">
        <v>549</v>
      </c>
      <c r="E139" s="299" t="s">
        <v>3148</v>
      </c>
      <c r="F139" s="300" t="s">
        <v>3149</v>
      </c>
      <c r="G139" s="301" t="s">
        <v>1168</v>
      </c>
      <c r="H139" s="302">
        <v>6</v>
      </c>
      <c r="I139" s="303"/>
      <c r="J139" s="304">
        <f>ROUND(I139*H139,2)</f>
        <v>0</v>
      </c>
      <c r="K139" s="300" t="s">
        <v>1</v>
      </c>
      <c r="L139" s="305"/>
      <c r="M139" s="306" t="s">
        <v>1</v>
      </c>
      <c r="N139" s="307" t="s">
        <v>43</v>
      </c>
      <c r="O139" s="86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501</v>
      </c>
      <c r="AT139" s="243" t="s">
        <v>549</v>
      </c>
      <c r="AU139" s="243" t="s">
        <v>88</v>
      </c>
      <c r="AY139" s="17" t="s">
        <v>163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7" t="s">
        <v>86</v>
      </c>
      <c r="BK139" s="244">
        <f>ROUND(I139*H139,2)</f>
        <v>0</v>
      </c>
      <c r="BL139" s="17" t="s">
        <v>395</v>
      </c>
      <c r="BM139" s="243" t="s">
        <v>374</v>
      </c>
    </row>
    <row r="140" spans="2:65" s="1" customFormat="1" ht="16.5" customHeight="1">
      <c r="B140" s="38"/>
      <c r="C140" s="298" t="s">
        <v>78</v>
      </c>
      <c r="D140" s="298" t="s">
        <v>549</v>
      </c>
      <c r="E140" s="299" t="s">
        <v>3150</v>
      </c>
      <c r="F140" s="300" t="s">
        <v>3151</v>
      </c>
      <c r="G140" s="301" t="s">
        <v>1168</v>
      </c>
      <c r="H140" s="302">
        <v>20</v>
      </c>
      <c r="I140" s="303"/>
      <c r="J140" s="304">
        <f>ROUND(I140*H140,2)</f>
        <v>0</v>
      </c>
      <c r="K140" s="300" t="s">
        <v>1</v>
      </c>
      <c r="L140" s="305"/>
      <c r="M140" s="306" t="s">
        <v>1</v>
      </c>
      <c r="N140" s="307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501</v>
      </c>
      <c r="AT140" s="243" t="s">
        <v>549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395</v>
      </c>
      <c r="BM140" s="243" t="s">
        <v>385</v>
      </c>
    </row>
    <row r="141" spans="2:65" s="1" customFormat="1" ht="16.5" customHeight="1">
      <c r="B141" s="38"/>
      <c r="C141" s="298" t="s">
        <v>78</v>
      </c>
      <c r="D141" s="298" t="s">
        <v>549</v>
      </c>
      <c r="E141" s="299" t="s">
        <v>3152</v>
      </c>
      <c r="F141" s="300" t="s">
        <v>3153</v>
      </c>
      <c r="G141" s="301" t="s">
        <v>1168</v>
      </c>
      <c r="H141" s="302">
        <v>1</v>
      </c>
      <c r="I141" s="303"/>
      <c r="J141" s="304">
        <f>ROUND(I141*H141,2)</f>
        <v>0</v>
      </c>
      <c r="K141" s="300" t="s">
        <v>1</v>
      </c>
      <c r="L141" s="305"/>
      <c r="M141" s="306" t="s">
        <v>1</v>
      </c>
      <c r="N141" s="307" t="s">
        <v>43</v>
      </c>
      <c r="O141" s="86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AR141" s="243" t="s">
        <v>501</v>
      </c>
      <c r="AT141" s="243" t="s">
        <v>549</v>
      </c>
      <c r="AU141" s="243" t="s">
        <v>88</v>
      </c>
      <c r="AY141" s="17" t="s">
        <v>163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7" t="s">
        <v>86</v>
      </c>
      <c r="BK141" s="244">
        <f>ROUND(I141*H141,2)</f>
        <v>0</v>
      </c>
      <c r="BL141" s="17" t="s">
        <v>395</v>
      </c>
      <c r="BM141" s="243" t="s">
        <v>395</v>
      </c>
    </row>
    <row r="142" spans="2:65" s="1" customFormat="1" ht="16.5" customHeight="1">
      <c r="B142" s="38"/>
      <c r="C142" s="298" t="s">
        <v>78</v>
      </c>
      <c r="D142" s="298" t="s">
        <v>549</v>
      </c>
      <c r="E142" s="299" t="s">
        <v>3156</v>
      </c>
      <c r="F142" s="300" t="s">
        <v>3157</v>
      </c>
      <c r="G142" s="301" t="s">
        <v>1168</v>
      </c>
      <c r="H142" s="302">
        <v>1</v>
      </c>
      <c r="I142" s="303"/>
      <c r="J142" s="304">
        <f>ROUND(I142*H142,2)</f>
        <v>0</v>
      </c>
      <c r="K142" s="300" t="s">
        <v>1</v>
      </c>
      <c r="L142" s="305"/>
      <c r="M142" s="306" t="s">
        <v>1</v>
      </c>
      <c r="N142" s="307" t="s">
        <v>43</v>
      </c>
      <c r="O142" s="86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501</v>
      </c>
      <c r="AT142" s="243" t="s">
        <v>549</v>
      </c>
      <c r="AU142" s="243" t="s">
        <v>88</v>
      </c>
      <c r="AY142" s="17" t="s">
        <v>163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7" t="s">
        <v>86</v>
      </c>
      <c r="BK142" s="244">
        <f>ROUND(I142*H142,2)</f>
        <v>0</v>
      </c>
      <c r="BL142" s="17" t="s">
        <v>395</v>
      </c>
      <c r="BM142" s="243" t="s">
        <v>405</v>
      </c>
    </row>
    <row r="143" spans="2:63" s="11" customFormat="1" ht="22.8" customHeight="1">
      <c r="B143" s="216"/>
      <c r="C143" s="217"/>
      <c r="D143" s="218" t="s">
        <v>77</v>
      </c>
      <c r="E143" s="230" t="s">
        <v>2658</v>
      </c>
      <c r="F143" s="230" t="s">
        <v>3158</v>
      </c>
      <c r="G143" s="217"/>
      <c r="H143" s="217"/>
      <c r="I143" s="220"/>
      <c r="J143" s="231">
        <f>BK143</f>
        <v>0</v>
      </c>
      <c r="K143" s="217"/>
      <c r="L143" s="222"/>
      <c r="M143" s="223"/>
      <c r="N143" s="224"/>
      <c r="O143" s="224"/>
      <c r="P143" s="225">
        <f>SUM(P144:P148)</f>
        <v>0</v>
      </c>
      <c r="Q143" s="224"/>
      <c r="R143" s="225">
        <f>SUM(R144:R148)</f>
        <v>0</v>
      </c>
      <c r="S143" s="224"/>
      <c r="T143" s="226">
        <f>SUM(T144:T148)</f>
        <v>0</v>
      </c>
      <c r="AR143" s="227" t="s">
        <v>88</v>
      </c>
      <c r="AT143" s="228" t="s">
        <v>77</v>
      </c>
      <c r="AU143" s="228" t="s">
        <v>86</v>
      </c>
      <c r="AY143" s="227" t="s">
        <v>163</v>
      </c>
      <c r="BK143" s="229">
        <f>SUM(BK144:BK148)</f>
        <v>0</v>
      </c>
    </row>
    <row r="144" spans="2:65" s="1" customFormat="1" ht="16.5" customHeight="1">
      <c r="B144" s="38"/>
      <c r="C144" s="298" t="s">
        <v>78</v>
      </c>
      <c r="D144" s="298" t="s">
        <v>549</v>
      </c>
      <c r="E144" s="299" t="s">
        <v>3159</v>
      </c>
      <c r="F144" s="300" t="s">
        <v>3160</v>
      </c>
      <c r="G144" s="301" t="s">
        <v>1168</v>
      </c>
      <c r="H144" s="302">
        <v>2</v>
      </c>
      <c r="I144" s="303"/>
      <c r="J144" s="304">
        <f>ROUND(I144*H144,2)</f>
        <v>0</v>
      </c>
      <c r="K144" s="300" t="s">
        <v>1</v>
      </c>
      <c r="L144" s="305"/>
      <c r="M144" s="306" t="s">
        <v>1</v>
      </c>
      <c r="N144" s="307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501</v>
      </c>
      <c r="AT144" s="243" t="s">
        <v>549</v>
      </c>
      <c r="AU144" s="243" t="s">
        <v>88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395</v>
      </c>
      <c r="BM144" s="243" t="s">
        <v>421</v>
      </c>
    </row>
    <row r="145" spans="2:65" s="1" customFormat="1" ht="16.5" customHeight="1">
      <c r="B145" s="38"/>
      <c r="C145" s="298" t="s">
        <v>78</v>
      </c>
      <c r="D145" s="298" t="s">
        <v>549</v>
      </c>
      <c r="E145" s="299" t="s">
        <v>3189</v>
      </c>
      <c r="F145" s="300" t="s">
        <v>3190</v>
      </c>
      <c r="G145" s="301" t="s">
        <v>1168</v>
      </c>
      <c r="H145" s="302">
        <v>1</v>
      </c>
      <c r="I145" s="303"/>
      <c r="J145" s="304">
        <f>ROUND(I145*H145,2)</f>
        <v>0</v>
      </c>
      <c r="K145" s="300" t="s">
        <v>1</v>
      </c>
      <c r="L145" s="305"/>
      <c r="M145" s="306" t="s">
        <v>1</v>
      </c>
      <c r="N145" s="307" t="s">
        <v>43</v>
      </c>
      <c r="O145" s="86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501</v>
      </c>
      <c r="AT145" s="243" t="s">
        <v>549</v>
      </c>
      <c r="AU145" s="243" t="s">
        <v>88</v>
      </c>
      <c r="AY145" s="17" t="s">
        <v>163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7" t="s">
        <v>86</v>
      </c>
      <c r="BK145" s="244">
        <f>ROUND(I145*H145,2)</f>
        <v>0</v>
      </c>
      <c r="BL145" s="17" t="s">
        <v>395</v>
      </c>
      <c r="BM145" s="243" t="s">
        <v>432</v>
      </c>
    </row>
    <row r="146" spans="2:65" s="1" customFormat="1" ht="16.5" customHeight="1">
      <c r="B146" s="38"/>
      <c r="C146" s="298" t="s">
        <v>78</v>
      </c>
      <c r="D146" s="298" t="s">
        <v>549</v>
      </c>
      <c r="E146" s="299" t="s">
        <v>3163</v>
      </c>
      <c r="F146" s="300" t="s">
        <v>3164</v>
      </c>
      <c r="G146" s="301" t="s">
        <v>1168</v>
      </c>
      <c r="H146" s="302">
        <v>1</v>
      </c>
      <c r="I146" s="303"/>
      <c r="J146" s="304">
        <f>ROUND(I146*H146,2)</f>
        <v>0</v>
      </c>
      <c r="K146" s="300" t="s">
        <v>1</v>
      </c>
      <c r="L146" s="305"/>
      <c r="M146" s="306" t="s">
        <v>1</v>
      </c>
      <c r="N146" s="307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501</v>
      </c>
      <c r="AT146" s="243" t="s">
        <v>549</v>
      </c>
      <c r="AU146" s="243" t="s">
        <v>88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395</v>
      </c>
      <c r="BM146" s="243" t="s">
        <v>443</v>
      </c>
    </row>
    <row r="147" spans="2:65" s="1" customFormat="1" ht="16.5" customHeight="1">
      <c r="B147" s="38"/>
      <c r="C147" s="298" t="s">
        <v>78</v>
      </c>
      <c r="D147" s="298" t="s">
        <v>549</v>
      </c>
      <c r="E147" s="299" t="s">
        <v>3165</v>
      </c>
      <c r="F147" s="300" t="s">
        <v>3166</v>
      </c>
      <c r="G147" s="301" t="s">
        <v>1168</v>
      </c>
      <c r="H147" s="302">
        <v>1</v>
      </c>
      <c r="I147" s="303"/>
      <c r="J147" s="304">
        <f>ROUND(I147*H147,2)</f>
        <v>0</v>
      </c>
      <c r="K147" s="300" t="s">
        <v>1</v>
      </c>
      <c r="L147" s="305"/>
      <c r="M147" s="306" t="s">
        <v>1</v>
      </c>
      <c r="N147" s="307" t="s">
        <v>43</v>
      </c>
      <c r="O147" s="86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AR147" s="243" t="s">
        <v>501</v>
      </c>
      <c r="AT147" s="243" t="s">
        <v>549</v>
      </c>
      <c r="AU147" s="243" t="s">
        <v>88</v>
      </c>
      <c r="AY147" s="17" t="s">
        <v>163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7" t="s">
        <v>86</v>
      </c>
      <c r="BK147" s="244">
        <f>ROUND(I147*H147,2)</f>
        <v>0</v>
      </c>
      <c r="BL147" s="17" t="s">
        <v>395</v>
      </c>
      <c r="BM147" s="243" t="s">
        <v>459</v>
      </c>
    </row>
    <row r="148" spans="2:65" s="1" customFormat="1" ht="16.5" customHeight="1">
      <c r="B148" s="38"/>
      <c r="C148" s="298" t="s">
        <v>78</v>
      </c>
      <c r="D148" s="298" t="s">
        <v>549</v>
      </c>
      <c r="E148" s="299" t="s">
        <v>3167</v>
      </c>
      <c r="F148" s="300" t="s">
        <v>3168</v>
      </c>
      <c r="G148" s="301" t="s">
        <v>1168</v>
      </c>
      <c r="H148" s="302">
        <v>1</v>
      </c>
      <c r="I148" s="303"/>
      <c r="J148" s="304">
        <f>ROUND(I148*H148,2)</f>
        <v>0</v>
      </c>
      <c r="K148" s="300" t="s">
        <v>1</v>
      </c>
      <c r="L148" s="305"/>
      <c r="M148" s="306" t="s">
        <v>1</v>
      </c>
      <c r="N148" s="307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501</v>
      </c>
      <c r="AT148" s="243" t="s">
        <v>549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475</v>
      </c>
    </row>
    <row r="149" spans="2:63" s="11" customFormat="1" ht="22.8" customHeight="1">
      <c r="B149" s="216"/>
      <c r="C149" s="217"/>
      <c r="D149" s="218" t="s">
        <v>77</v>
      </c>
      <c r="E149" s="230" t="s">
        <v>2699</v>
      </c>
      <c r="F149" s="230" t="s">
        <v>3169</v>
      </c>
      <c r="G149" s="217"/>
      <c r="H149" s="217"/>
      <c r="I149" s="220"/>
      <c r="J149" s="231">
        <f>BK149</f>
        <v>0</v>
      </c>
      <c r="K149" s="217"/>
      <c r="L149" s="222"/>
      <c r="M149" s="223"/>
      <c r="N149" s="224"/>
      <c r="O149" s="224"/>
      <c r="P149" s="225">
        <v>0</v>
      </c>
      <c r="Q149" s="224"/>
      <c r="R149" s="225">
        <v>0</v>
      </c>
      <c r="S149" s="224"/>
      <c r="T149" s="226">
        <v>0</v>
      </c>
      <c r="AR149" s="227" t="s">
        <v>88</v>
      </c>
      <c r="AT149" s="228" t="s">
        <v>77</v>
      </c>
      <c r="AU149" s="228" t="s">
        <v>86</v>
      </c>
      <c r="AY149" s="227" t="s">
        <v>163</v>
      </c>
      <c r="BK149" s="229">
        <v>0</v>
      </c>
    </row>
    <row r="150" spans="2:63" s="11" customFormat="1" ht="25.9" customHeight="1">
      <c r="B150" s="216"/>
      <c r="C150" s="217"/>
      <c r="D150" s="218" t="s">
        <v>77</v>
      </c>
      <c r="E150" s="219" t="s">
        <v>2707</v>
      </c>
      <c r="F150" s="219" t="s">
        <v>2999</v>
      </c>
      <c r="G150" s="217"/>
      <c r="H150" s="217"/>
      <c r="I150" s="220"/>
      <c r="J150" s="221">
        <f>BK150</f>
        <v>0</v>
      </c>
      <c r="K150" s="217"/>
      <c r="L150" s="222"/>
      <c r="M150" s="223"/>
      <c r="N150" s="224"/>
      <c r="O150" s="224"/>
      <c r="P150" s="225">
        <f>SUM(P151:P159)</f>
        <v>0</v>
      </c>
      <c r="Q150" s="224"/>
      <c r="R150" s="225">
        <f>SUM(R151:R159)</f>
        <v>0</v>
      </c>
      <c r="S150" s="224"/>
      <c r="T150" s="226">
        <f>SUM(T151:T159)</f>
        <v>0</v>
      </c>
      <c r="AR150" s="227" t="s">
        <v>88</v>
      </c>
      <c r="AT150" s="228" t="s">
        <v>77</v>
      </c>
      <c r="AU150" s="228" t="s">
        <v>78</v>
      </c>
      <c r="AY150" s="227" t="s">
        <v>163</v>
      </c>
      <c r="BK150" s="229">
        <f>SUM(BK151:BK159)</f>
        <v>0</v>
      </c>
    </row>
    <row r="151" spans="2:65" s="1" customFormat="1" ht="16.5" customHeight="1">
      <c r="B151" s="38"/>
      <c r="C151" s="232" t="s">
        <v>78</v>
      </c>
      <c r="D151" s="232" t="s">
        <v>166</v>
      </c>
      <c r="E151" s="233" t="s">
        <v>3170</v>
      </c>
      <c r="F151" s="234" t="s">
        <v>3171</v>
      </c>
      <c r="G151" s="235" t="s">
        <v>1168</v>
      </c>
      <c r="H151" s="236">
        <v>2</v>
      </c>
      <c r="I151" s="237"/>
      <c r="J151" s="238">
        <f>ROUND(I151*H151,2)</f>
        <v>0</v>
      </c>
      <c r="K151" s="234" t="s">
        <v>1</v>
      </c>
      <c r="L151" s="43"/>
      <c r="M151" s="239" t="s">
        <v>1</v>
      </c>
      <c r="N151" s="240" t="s">
        <v>43</v>
      </c>
      <c r="O151" s="86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AR151" s="243" t="s">
        <v>395</v>
      </c>
      <c r="AT151" s="243" t="s">
        <v>166</v>
      </c>
      <c r="AU151" s="243" t="s">
        <v>86</v>
      </c>
      <c r="AY151" s="17" t="s">
        <v>163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7" t="s">
        <v>86</v>
      </c>
      <c r="BK151" s="244">
        <f>ROUND(I151*H151,2)</f>
        <v>0</v>
      </c>
      <c r="BL151" s="17" t="s">
        <v>395</v>
      </c>
      <c r="BM151" s="243" t="s">
        <v>486</v>
      </c>
    </row>
    <row r="152" spans="2:65" s="1" customFormat="1" ht="16.5" customHeight="1">
      <c r="B152" s="38"/>
      <c r="C152" s="232" t="s">
        <v>78</v>
      </c>
      <c r="D152" s="232" t="s">
        <v>166</v>
      </c>
      <c r="E152" s="233" t="s">
        <v>3172</v>
      </c>
      <c r="F152" s="234" t="s">
        <v>3173</v>
      </c>
      <c r="G152" s="235" t="s">
        <v>1168</v>
      </c>
      <c r="H152" s="236">
        <v>3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395</v>
      </c>
      <c r="AT152" s="243" t="s">
        <v>166</v>
      </c>
      <c r="AU152" s="243" t="s">
        <v>86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395</v>
      </c>
      <c r="BM152" s="243" t="s">
        <v>501</v>
      </c>
    </row>
    <row r="153" spans="2:65" s="1" customFormat="1" ht="16.5" customHeight="1">
      <c r="B153" s="38"/>
      <c r="C153" s="232" t="s">
        <v>78</v>
      </c>
      <c r="D153" s="232" t="s">
        <v>166</v>
      </c>
      <c r="E153" s="233" t="s">
        <v>3174</v>
      </c>
      <c r="F153" s="234" t="s">
        <v>3175</v>
      </c>
      <c r="G153" s="235" t="s">
        <v>3033</v>
      </c>
      <c r="H153" s="236">
        <v>25</v>
      </c>
      <c r="I153" s="237"/>
      <c r="J153" s="238">
        <f>ROUND(I153*H153,2)</f>
        <v>0</v>
      </c>
      <c r="K153" s="234" t="s">
        <v>1</v>
      </c>
      <c r="L153" s="43"/>
      <c r="M153" s="239" t="s">
        <v>1</v>
      </c>
      <c r="N153" s="240" t="s">
        <v>43</v>
      </c>
      <c r="O153" s="86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AR153" s="243" t="s">
        <v>395</v>
      </c>
      <c r="AT153" s="243" t="s">
        <v>166</v>
      </c>
      <c r="AU153" s="243" t="s">
        <v>86</v>
      </c>
      <c r="AY153" s="17" t="s">
        <v>163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7" t="s">
        <v>86</v>
      </c>
      <c r="BK153" s="244">
        <f>ROUND(I153*H153,2)</f>
        <v>0</v>
      </c>
      <c r="BL153" s="17" t="s">
        <v>395</v>
      </c>
      <c r="BM153" s="243" t="s">
        <v>513</v>
      </c>
    </row>
    <row r="154" spans="2:65" s="1" customFormat="1" ht="16.5" customHeight="1">
      <c r="B154" s="38"/>
      <c r="C154" s="232" t="s">
        <v>78</v>
      </c>
      <c r="D154" s="232" t="s">
        <v>166</v>
      </c>
      <c r="E154" s="233" t="s">
        <v>3176</v>
      </c>
      <c r="F154" s="234" t="s">
        <v>3177</v>
      </c>
      <c r="G154" s="235" t="s">
        <v>1168</v>
      </c>
      <c r="H154" s="236">
        <v>2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395</v>
      </c>
      <c r="AT154" s="243" t="s">
        <v>166</v>
      </c>
      <c r="AU154" s="243" t="s">
        <v>86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528</v>
      </c>
    </row>
    <row r="155" spans="2:65" s="1" customFormat="1" ht="16.5" customHeight="1">
      <c r="B155" s="38"/>
      <c r="C155" s="232" t="s">
        <v>78</v>
      </c>
      <c r="D155" s="232" t="s">
        <v>166</v>
      </c>
      <c r="E155" s="233" t="s">
        <v>3178</v>
      </c>
      <c r="F155" s="234" t="s">
        <v>3179</v>
      </c>
      <c r="G155" s="235" t="s">
        <v>1168</v>
      </c>
      <c r="H155" s="236">
        <v>1</v>
      </c>
      <c r="I155" s="237"/>
      <c r="J155" s="238">
        <f>ROUND(I155*H155,2)</f>
        <v>0</v>
      </c>
      <c r="K155" s="234" t="s">
        <v>1</v>
      </c>
      <c r="L155" s="43"/>
      <c r="M155" s="239" t="s">
        <v>1</v>
      </c>
      <c r="N155" s="240" t="s">
        <v>43</v>
      </c>
      <c r="O155" s="86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AR155" s="243" t="s">
        <v>395</v>
      </c>
      <c r="AT155" s="243" t="s">
        <v>166</v>
      </c>
      <c r="AU155" s="243" t="s">
        <v>86</v>
      </c>
      <c r="AY155" s="17" t="s">
        <v>163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7" t="s">
        <v>86</v>
      </c>
      <c r="BK155" s="244">
        <f>ROUND(I155*H155,2)</f>
        <v>0</v>
      </c>
      <c r="BL155" s="17" t="s">
        <v>395</v>
      </c>
      <c r="BM155" s="243" t="s">
        <v>538</v>
      </c>
    </row>
    <row r="156" spans="2:65" s="1" customFormat="1" ht="16.5" customHeight="1">
      <c r="B156" s="38"/>
      <c r="C156" s="232" t="s">
        <v>78</v>
      </c>
      <c r="D156" s="232" t="s">
        <v>166</v>
      </c>
      <c r="E156" s="233" t="s">
        <v>3180</v>
      </c>
      <c r="F156" s="234" t="s">
        <v>3181</v>
      </c>
      <c r="G156" s="235" t="s">
        <v>1168</v>
      </c>
      <c r="H156" s="236">
        <v>1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395</v>
      </c>
      <c r="AT156" s="243" t="s">
        <v>166</v>
      </c>
      <c r="AU156" s="243" t="s">
        <v>86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395</v>
      </c>
      <c r="BM156" s="243" t="s">
        <v>554</v>
      </c>
    </row>
    <row r="157" spans="2:65" s="1" customFormat="1" ht="16.5" customHeight="1">
      <c r="B157" s="38"/>
      <c r="C157" s="232" t="s">
        <v>78</v>
      </c>
      <c r="D157" s="232" t="s">
        <v>166</v>
      </c>
      <c r="E157" s="233" t="s">
        <v>3182</v>
      </c>
      <c r="F157" s="234" t="s">
        <v>3183</v>
      </c>
      <c r="G157" s="235" t="s">
        <v>1168</v>
      </c>
      <c r="H157" s="236">
        <v>26</v>
      </c>
      <c r="I157" s="237"/>
      <c r="J157" s="238">
        <f>ROUND(I157*H157,2)</f>
        <v>0</v>
      </c>
      <c r="K157" s="234" t="s">
        <v>1</v>
      </c>
      <c r="L157" s="43"/>
      <c r="M157" s="239" t="s">
        <v>1</v>
      </c>
      <c r="N157" s="240" t="s">
        <v>43</v>
      </c>
      <c r="O157" s="86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AR157" s="243" t="s">
        <v>395</v>
      </c>
      <c r="AT157" s="243" t="s">
        <v>166</v>
      </c>
      <c r="AU157" s="243" t="s">
        <v>86</v>
      </c>
      <c r="AY157" s="17" t="s">
        <v>163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7" t="s">
        <v>86</v>
      </c>
      <c r="BK157" s="244">
        <f>ROUND(I157*H157,2)</f>
        <v>0</v>
      </c>
      <c r="BL157" s="17" t="s">
        <v>395</v>
      </c>
      <c r="BM157" s="243" t="s">
        <v>565</v>
      </c>
    </row>
    <row r="158" spans="2:65" s="1" customFormat="1" ht="16.5" customHeight="1">
      <c r="B158" s="38"/>
      <c r="C158" s="232" t="s">
        <v>78</v>
      </c>
      <c r="D158" s="232" t="s">
        <v>166</v>
      </c>
      <c r="E158" s="233" t="s">
        <v>3184</v>
      </c>
      <c r="F158" s="234" t="s">
        <v>3185</v>
      </c>
      <c r="G158" s="235" t="s">
        <v>1168</v>
      </c>
      <c r="H158" s="236">
        <v>1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395</v>
      </c>
      <c r="AT158" s="243" t="s">
        <v>166</v>
      </c>
      <c r="AU158" s="243" t="s">
        <v>86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590</v>
      </c>
    </row>
    <row r="159" spans="2:65" s="1" customFormat="1" ht="16.5" customHeight="1">
      <c r="B159" s="38"/>
      <c r="C159" s="232" t="s">
        <v>78</v>
      </c>
      <c r="D159" s="232" t="s">
        <v>166</v>
      </c>
      <c r="E159" s="233" t="s">
        <v>3186</v>
      </c>
      <c r="F159" s="234" t="s">
        <v>3187</v>
      </c>
      <c r="G159" s="235" t="s">
        <v>1168</v>
      </c>
      <c r="H159" s="236">
        <v>1</v>
      </c>
      <c r="I159" s="237"/>
      <c r="J159" s="238">
        <f>ROUND(I159*H159,2)</f>
        <v>0</v>
      </c>
      <c r="K159" s="234" t="s">
        <v>1</v>
      </c>
      <c r="L159" s="43"/>
      <c r="M159" s="248" t="s">
        <v>1</v>
      </c>
      <c r="N159" s="249" t="s">
        <v>43</v>
      </c>
      <c r="O159" s="25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AR159" s="243" t="s">
        <v>395</v>
      </c>
      <c r="AT159" s="243" t="s">
        <v>166</v>
      </c>
      <c r="AU159" s="243" t="s">
        <v>86</v>
      </c>
      <c r="AY159" s="17" t="s">
        <v>163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7" t="s">
        <v>86</v>
      </c>
      <c r="BK159" s="244">
        <f>ROUND(I159*H159,2)</f>
        <v>0</v>
      </c>
      <c r="BL159" s="17" t="s">
        <v>395</v>
      </c>
      <c r="BM159" s="243" t="s">
        <v>628</v>
      </c>
    </row>
    <row r="160" spans="2:12" s="1" customFormat="1" ht="6.95" customHeight="1">
      <c r="B160" s="61"/>
      <c r="C160" s="62"/>
      <c r="D160" s="62"/>
      <c r="E160" s="62"/>
      <c r="F160" s="62"/>
      <c r="G160" s="62"/>
      <c r="H160" s="62"/>
      <c r="I160" s="183"/>
      <c r="J160" s="62"/>
      <c r="K160" s="62"/>
      <c r="L160" s="43"/>
    </row>
  </sheetData>
  <sheetProtection password="CC35" sheet="1" objects="1" scenarios="1" formatColumns="0" formatRows="0" autoFilter="0"/>
  <autoFilter ref="C129:K15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127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2835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3191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ROUND(J128,2)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ROUND((SUM(BE128:BE140)),2)</f>
        <v>0</v>
      </c>
      <c r="I37" s="164">
        <v>0.21</v>
      </c>
      <c r="J37" s="163">
        <f>ROUND(((SUM(BE128:BE140))*I37),2)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ROUND((SUM(BF128:BF140)),2)</f>
        <v>0</v>
      </c>
      <c r="I38" s="164">
        <v>0.15</v>
      </c>
      <c r="J38" s="163">
        <f>ROUND(((SUM(BF128:BF140))*I38),2)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ROUND((SUM(BG128:BG140)),2)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ROUND((SUM(BH128:BH140)),2)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ROUND((SUM(BI128:BI140)),2)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2835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004-4 - Rozvaděč RE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J128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3126</v>
      </c>
      <c r="E101" s="196"/>
      <c r="F101" s="196"/>
      <c r="G101" s="196"/>
      <c r="H101" s="196"/>
      <c r="I101" s="197"/>
      <c r="J101" s="198">
        <f>J129</f>
        <v>0</v>
      </c>
      <c r="K101" s="194"/>
      <c r="L101" s="199"/>
    </row>
    <row r="102" spans="2:12" s="9" customFormat="1" ht="19.9" customHeight="1">
      <c r="B102" s="200"/>
      <c r="C102" s="128"/>
      <c r="D102" s="201" t="s">
        <v>3192</v>
      </c>
      <c r="E102" s="202"/>
      <c r="F102" s="202"/>
      <c r="G102" s="202"/>
      <c r="H102" s="202"/>
      <c r="I102" s="203"/>
      <c r="J102" s="204">
        <f>J130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3193</v>
      </c>
      <c r="E103" s="202"/>
      <c r="F103" s="202"/>
      <c r="G103" s="202"/>
      <c r="H103" s="202"/>
      <c r="I103" s="203"/>
      <c r="J103" s="204">
        <f>J132</f>
        <v>0</v>
      </c>
      <c r="K103" s="128"/>
      <c r="L103" s="205"/>
    </row>
    <row r="104" spans="2:12" s="8" customFormat="1" ht="24.95" customHeight="1">
      <c r="B104" s="193"/>
      <c r="C104" s="194"/>
      <c r="D104" s="195" t="s">
        <v>3194</v>
      </c>
      <c r="E104" s="196"/>
      <c r="F104" s="196"/>
      <c r="G104" s="196"/>
      <c r="H104" s="196"/>
      <c r="I104" s="197"/>
      <c r="J104" s="198">
        <f>J136</f>
        <v>0</v>
      </c>
      <c r="K104" s="194"/>
      <c r="L104" s="199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50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8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86"/>
      <c r="J110" s="64"/>
      <c r="K110" s="64"/>
      <c r="L110" s="43"/>
    </row>
    <row r="111" spans="2:12" s="1" customFormat="1" ht="24.95" customHeight="1">
      <c r="B111" s="38"/>
      <c r="C111" s="23" t="s">
        <v>147</v>
      </c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87" t="str">
        <f>E7</f>
        <v>Rekonstrukce čp. 73 Horská ul. Trutnov</v>
      </c>
      <c r="F114" s="32"/>
      <c r="G114" s="32"/>
      <c r="H114" s="32"/>
      <c r="I114" s="150"/>
      <c r="J114" s="39"/>
      <c r="K114" s="39"/>
      <c r="L114" s="43"/>
    </row>
    <row r="115" spans="2:12" ht="12" customHeight="1">
      <c r="B115" s="21"/>
      <c r="C115" s="32" t="s">
        <v>135</v>
      </c>
      <c r="D115" s="22"/>
      <c r="E115" s="22"/>
      <c r="F115" s="22"/>
      <c r="G115" s="22"/>
      <c r="H115" s="22"/>
      <c r="I115" s="142"/>
      <c r="J115" s="22"/>
      <c r="K115" s="22"/>
      <c r="L115" s="20"/>
    </row>
    <row r="116" spans="2:12" ht="16.5" customHeight="1">
      <c r="B116" s="21"/>
      <c r="C116" s="22"/>
      <c r="D116" s="22"/>
      <c r="E116" s="187" t="s">
        <v>212</v>
      </c>
      <c r="F116" s="22"/>
      <c r="G116" s="22"/>
      <c r="H116" s="22"/>
      <c r="I116" s="142"/>
      <c r="J116" s="22"/>
      <c r="K116" s="22"/>
      <c r="L116" s="20"/>
    </row>
    <row r="117" spans="2:12" ht="12" customHeight="1">
      <c r="B117" s="21"/>
      <c r="C117" s="32" t="s">
        <v>215</v>
      </c>
      <c r="D117" s="22"/>
      <c r="E117" s="22"/>
      <c r="F117" s="22"/>
      <c r="G117" s="22"/>
      <c r="H117" s="22"/>
      <c r="I117" s="142"/>
      <c r="J117" s="22"/>
      <c r="K117" s="22"/>
      <c r="L117" s="20"/>
    </row>
    <row r="118" spans="2:12" s="1" customFormat="1" ht="16.5" customHeight="1">
      <c r="B118" s="38"/>
      <c r="C118" s="39"/>
      <c r="D118" s="39"/>
      <c r="E118" s="309" t="s">
        <v>2835</v>
      </c>
      <c r="F118" s="39"/>
      <c r="G118" s="39"/>
      <c r="H118" s="39"/>
      <c r="I118" s="150"/>
      <c r="J118" s="39"/>
      <c r="K118" s="39"/>
      <c r="L118" s="43"/>
    </row>
    <row r="119" spans="2:12" s="1" customFormat="1" ht="12" customHeight="1">
      <c r="B119" s="38"/>
      <c r="C119" s="32" t="s">
        <v>2602</v>
      </c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16.5" customHeight="1">
      <c r="B120" s="38"/>
      <c r="C120" s="39"/>
      <c r="D120" s="39"/>
      <c r="E120" s="71" t="str">
        <f>E13</f>
        <v>004-4 - Rozvaděč RE</v>
      </c>
      <c r="F120" s="39"/>
      <c r="G120" s="39"/>
      <c r="H120" s="39"/>
      <c r="I120" s="150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2" customHeight="1">
      <c r="B122" s="38"/>
      <c r="C122" s="32" t="s">
        <v>21</v>
      </c>
      <c r="D122" s="39"/>
      <c r="E122" s="39"/>
      <c r="F122" s="27" t="str">
        <f>F16</f>
        <v xml:space="preserve"> </v>
      </c>
      <c r="G122" s="39"/>
      <c r="H122" s="39"/>
      <c r="I122" s="152" t="s">
        <v>23</v>
      </c>
      <c r="J122" s="74" t="str">
        <f>IF(J16="","",J16)</f>
        <v>10. 1. 2019</v>
      </c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27.9" customHeight="1">
      <c r="B124" s="38"/>
      <c r="C124" s="32" t="s">
        <v>25</v>
      </c>
      <c r="D124" s="39"/>
      <c r="E124" s="39"/>
      <c r="F124" s="27" t="str">
        <f>E19</f>
        <v>Město Trutnov</v>
      </c>
      <c r="G124" s="39"/>
      <c r="H124" s="39"/>
      <c r="I124" s="152" t="s">
        <v>31</v>
      </c>
      <c r="J124" s="36" t="str">
        <f>E25</f>
        <v>Ing. Arch. Zdeněk Gottwald</v>
      </c>
      <c r="K124" s="39"/>
      <c r="L124" s="43"/>
    </row>
    <row r="125" spans="2:12" s="1" customFormat="1" ht="27.9" customHeight="1">
      <c r="B125" s="38"/>
      <c r="C125" s="32" t="s">
        <v>29</v>
      </c>
      <c r="D125" s="39"/>
      <c r="E125" s="39"/>
      <c r="F125" s="27" t="str">
        <f>IF(E22="","",E22)</f>
        <v>Vyplň údaj</v>
      </c>
      <c r="G125" s="39"/>
      <c r="H125" s="39"/>
      <c r="I125" s="152" t="s">
        <v>34</v>
      </c>
      <c r="J125" s="36" t="str">
        <f>E28</f>
        <v>Ing. Lenka Kasperová</v>
      </c>
      <c r="K125" s="39"/>
      <c r="L125" s="43"/>
    </row>
    <row r="126" spans="2:12" s="1" customFormat="1" ht="10.3" customHeight="1">
      <c r="B126" s="38"/>
      <c r="C126" s="39"/>
      <c r="D126" s="39"/>
      <c r="E126" s="39"/>
      <c r="F126" s="39"/>
      <c r="G126" s="39"/>
      <c r="H126" s="39"/>
      <c r="I126" s="150"/>
      <c r="J126" s="39"/>
      <c r="K126" s="39"/>
      <c r="L126" s="43"/>
    </row>
    <row r="127" spans="2:20" s="10" customFormat="1" ht="29.25" customHeight="1">
      <c r="B127" s="206"/>
      <c r="C127" s="207" t="s">
        <v>148</v>
      </c>
      <c r="D127" s="208" t="s">
        <v>63</v>
      </c>
      <c r="E127" s="208" t="s">
        <v>59</v>
      </c>
      <c r="F127" s="208" t="s">
        <v>60</v>
      </c>
      <c r="G127" s="208" t="s">
        <v>149</v>
      </c>
      <c r="H127" s="208" t="s">
        <v>150</v>
      </c>
      <c r="I127" s="209" t="s">
        <v>151</v>
      </c>
      <c r="J127" s="208" t="s">
        <v>139</v>
      </c>
      <c r="K127" s="210" t="s">
        <v>152</v>
      </c>
      <c r="L127" s="211"/>
      <c r="M127" s="95" t="s">
        <v>1</v>
      </c>
      <c r="N127" s="96" t="s">
        <v>42</v>
      </c>
      <c r="O127" s="96" t="s">
        <v>153</v>
      </c>
      <c r="P127" s="96" t="s">
        <v>154</v>
      </c>
      <c r="Q127" s="96" t="s">
        <v>155</v>
      </c>
      <c r="R127" s="96" t="s">
        <v>156</v>
      </c>
      <c r="S127" s="96" t="s">
        <v>157</v>
      </c>
      <c r="T127" s="97" t="s">
        <v>158</v>
      </c>
    </row>
    <row r="128" spans="2:63" s="1" customFormat="1" ht="22.8" customHeight="1">
      <c r="B128" s="38"/>
      <c r="C128" s="102" t="s">
        <v>159</v>
      </c>
      <c r="D128" s="39"/>
      <c r="E128" s="39"/>
      <c r="F128" s="39"/>
      <c r="G128" s="39"/>
      <c r="H128" s="39"/>
      <c r="I128" s="150"/>
      <c r="J128" s="212">
        <f>BK128</f>
        <v>0</v>
      </c>
      <c r="K128" s="39"/>
      <c r="L128" s="43"/>
      <c r="M128" s="98"/>
      <c r="N128" s="99"/>
      <c r="O128" s="99"/>
      <c r="P128" s="213">
        <f>P129+P136</f>
        <v>0</v>
      </c>
      <c r="Q128" s="99"/>
      <c r="R128" s="213">
        <f>R129+R136</f>
        <v>0</v>
      </c>
      <c r="S128" s="99"/>
      <c r="T128" s="214">
        <f>T129+T136</f>
        <v>0</v>
      </c>
      <c r="AT128" s="17" t="s">
        <v>77</v>
      </c>
      <c r="AU128" s="17" t="s">
        <v>141</v>
      </c>
      <c r="BK128" s="215">
        <f>BK129+BK136</f>
        <v>0</v>
      </c>
    </row>
    <row r="129" spans="2:63" s="11" customFormat="1" ht="25.9" customHeight="1">
      <c r="B129" s="216"/>
      <c r="C129" s="217"/>
      <c r="D129" s="218" t="s">
        <v>77</v>
      </c>
      <c r="E129" s="219" t="s">
        <v>2614</v>
      </c>
      <c r="F129" s="219" t="s">
        <v>2873</v>
      </c>
      <c r="G129" s="217"/>
      <c r="H129" s="217"/>
      <c r="I129" s="220"/>
      <c r="J129" s="221">
        <f>BK129</f>
        <v>0</v>
      </c>
      <c r="K129" s="217"/>
      <c r="L129" s="222"/>
      <c r="M129" s="223"/>
      <c r="N129" s="224"/>
      <c r="O129" s="224"/>
      <c r="P129" s="225">
        <f>P130+P132</f>
        <v>0</v>
      </c>
      <c r="Q129" s="224"/>
      <c r="R129" s="225">
        <f>R130+R132</f>
        <v>0</v>
      </c>
      <c r="S129" s="224"/>
      <c r="T129" s="226">
        <f>T130+T132</f>
        <v>0</v>
      </c>
      <c r="AR129" s="227" t="s">
        <v>88</v>
      </c>
      <c r="AT129" s="228" t="s">
        <v>77</v>
      </c>
      <c r="AU129" s="228" t="s">
        <v>78</v>
      </c>
      <c r="AY129" s="227" t="s">
        <v>163</v>
      </c>
      <c r="BK129" s="229">
        <f>BK130+BK132</f>
        <v>0</v>
      </c>
    </row>
    <row r="130" spans="2:63" s="11" customFormat="1" ht="22.8" customHeight="1">
      <c r="B130" s="216"/>
      <c r="C130" s="217"/>
      <c r="D130" s="218" t="s">
        <v>77</v>
      </c>
      <c r="E130" s="230" t="s">
        <v>2616</v>
      </c>
      <c r="F130" s="230" t="s">
        <v>3145</v>
      </c>
      <c r="G130" s="217"/>
      <c r="H130" s="217"/>
      <c r="I130" s="220"/>
      <c r="J130" s="231">
        <f>BK130</f>
        <v>0</v>
      </c>
      <c r="K130" s="217"/>
      <c r="L130" s="222"/>
      <c r="M130" s="223"/>
      <c r="N130" s="224"/>
      <c r="O130" s="224"/>
      <c r="P130" s="225">
        <f>P131</f>
        <v>0</v>
      </c>
      <c r="Q130" s="224"/>
      <c r="R130" s="225">
        <f>R131</f>
        <v>0</v>
      </c>
      <c r="S130" s="224"/>
      <c r="T130" s="226">
        <f>T131</f>
        <v>0</v>
      </c>
      <c r="AR130" s="227" t="s">
        <v>88</v>
      </c>
      <c r="AT130" s="228" t="s">
        <v>77</v>
      </c>
      <c r="AU130" s="228" t="s">
        <v>86</v>
      </c>
      <c r="AY130" s="227" t="s">
        <v>163</v>
      </c>
      <c r="BK130" s="229">
        <f>BK131</f>
        <v>0</v>
      </c>
    </row>
    <row r="131" spans="2:65" s="1" customFormat="1" ht="16.5" customHeight="1">
      <c r="B131" s="38"/>
      <c r="C131" s="298" t="s">
        <v>78</v>
      </c>
      <c r="D131" s="298" t="s">
        <v>549</v>
      </c>
      <c r="E131" s="299" t="s">
        <v>3195</v>
      </c>
      <c r="F131" s="300" t="s">
        <v>3196</v>
      </c>
      <c r="G131" s="301" t="s">
        <v>1168</v>
      </c>
      <c r="H131" s="302">
        <v>1</v>
      </c>
      <c r="I131" s="303"/>
      <c r="J131" s="304">
        <f>ROUND(I131*H131,2)</f>
        <v>0</v>
      </c>
      <c r="K131" s="300" t="s">
        <v>1</v>
      </c>
      <c r="L131" s="305"/>
      <c r="M131" s="306" t="s">
        <v>1</v>
      </c>
      <c r="N131" s="307" t="s">
        <v>43</v>
      </c>
      <c r="O131" s="86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AR131" s="243" t="s">
        <v>501</v>
      </c>
      <c r="AT131" s="243" t="s">
        <v>549</v>
      </c>
      <c r="AU131" s="243" t="s">
        <v>88</v>
      </c>
      <c r="AY131" s="17" t="s">
        <v>163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7" t="s">
        <v>86</v>
      </c>
      <c r="BK131" s="244">
        <f>ROUND(I131*H131,2)</f>
        <v>0</v>
      </c>
      <c r="BL131" s="17" t="s">
        <v>395</v>
      </c>
      <c r="BM131" s="243" t="s">
        <v>88</v>
      </c>
    </row>
    <row r="132" spans="2:63" s="11" customFormat="1" ht="22.8" customHeight="1">
      <c r="B132" s="216"/>
      <c r="C132" s="217"/>
      <c r="D132" s="218" t="s">
        <v>77</v>
      </c>
      <c r="E132" s="230" t="s">
        <v>2623</v>
      </c>
      <c r="F132" s="230" t="s">
        <v>3158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SUM(P133:P135)</f>
        <v>0</v>
      </c>
      <c r="Q132" s="224"/>
      <c r="R132" s="225">
        <f>SUM(R133:R135)</f>
        <v>0</v>
      </c>
      <c r="S132" s="224"/>
      <c r="T132" s="226">
        <f>SUM(T133:T135)</f>
        <v>0</v>
      </c>
      <c r="AR132" s="227" t="s">
        <v>88</v>
      </c>
      <c r="AT132" s="228" t="s">
        <v>77</v>
      </c>
      <c r="AU132" s="228" t="s">
        <v>86</v>
      </c>
      <c r="AY132" s="227" t="s">
        <v>163</v>
      </c>
      <c r="BK132" s="229">
        <f>SUM(BK133:BK135)</f>
        <v>0</v>
      </c>
    </row>
    <row r="133" spans="2:65" s="1" customFormat="1" ht="16.5" customHeight="1">
      <c r="B133" s="38"/>
      <c r="C133" s="298" t="s">
        <v>78</v>
      </c>
      <c r="D133" s="298" t="s">
        <v>549</v>
      </c>
      <c r="E133" s="299" t="s">
        <v>3197</v>
      </c>
      <c r="F133" s="300" t="s">
        <v>3198</v>
      </c>
      <c r="G133" s="301" t="s">
        <v>1168</v>
      </c>
      <c r="H133" s="302">
        <v>1</v>
      </c>
      <c r="I133" s="303"/>
      <c r="J133" s="304">
        <f>ROUND(I133*H133,2)</f>
        <v>0</v>
      </c>
      <c r="K133" s="300" t="s">
        <v>1</v>
      </c>
      <c r="L133" s="305"/>
      <c r="M133" s="306" t="s">
        <v>1</v>
      </c>
      <c r="N133" s="307" t="s">
        <v>43</v>
      </c>
      <c r="O133" s="86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501</v>
      </c>
      <c r="AT133" s="243" t="s">
        <v>549</v>
      </c>
      <c r="AU133" s="243" t="s">
        <v>88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395</v>
      </c>
      <c r="BM133" s="243" t="s">
        <v>181</v>
      </c>
    </row>
    <row r="134" spans="2:47" s="1" customFormat="1" ht="12">
      <c r="B134" s="38"/>
      <c r="C134" s="39"/>
      <c r="D134" s="245" t="s">
        <v>190</v>
      </c>
      <c r="E134" s="39"/>
      <c r="F134" s="246" t="s">
        <v>3199</v>
      </c>
      <c r="G134" s="39"/>
      <c r="H134" s="39"/>
      <c r="I134" s="150"/>
      <c r="J134" s="39"/>
      <c r="K134" s="39"/>
      <c r="L134" s="43"/>
      <c r="M134" s="247"/>
      <c r="N134" s="86"/>
      <c r="O134" s="86"/>
      <c r="P134" s="86"/>
      <c r="Q134" s="86"/>
      <c r="R134" s="86"/>
      <c r="S134" s="86"/>
      <c r="T134" s="87"/>
      <c r="AT134" s="17" t="s">
        <v>190</v>
      </c>
      <c r="AU134" s="17" t="s">
        <v>88</v>
      </c>
    </row>
    <row r="135" spans="2:65" s="1" customFormat="1" ht="16.5" customHeight="1">
      <c r="B135" s="38"/>
      <c r="C135" s="298" t="s">
        <v>78</v>
      </c>
      <c r="D135" s="298" t="s">
        <v>549</v>
      </c>
      <c r="E135" s="299" t="s">
        <v>3200</v>
      </c>
      <c r="F135" s="300" t="s">
        <v>3201</v>
      </c>
      <c r="G135" s="301" t="s">
        <v>1168</v>
      </c>
      <c r="H135" s="302">
        <v>1</v>
      </c>
      <c r="I135" s="303"/>
      <c r="J135" s="304">
        <f>ROUND(I135*H135,2)</f>
        <v>0</v>
      </c>
      <c r="K135" s="300" t="s">
        <v>1</v>
      </c>
      <c r="L135" s="305"/>
      <c r="M135" s="306" t="s">
        <v>1</v>
      </c>
      <c r="N135" s="307" t="s">
        <v>43</v>
      </c>
      <c r="O135" s="86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501</v>
      </c>
      <c r="AT135" s="243" t="s">
        <v>549</v>
      </c>
      <c r="AU135" s="243" t="s">
        <v>88</v>
      </c>
      <c r="AY135" s="17" t="s">
        <v>163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7" t="s">
        <v>86</v>
      </c>
      <c r="BK135" s="244">
        <f>ROUND(I135*H135,2)</f>
        <v>0</v>
      </c>
      <c r="BL135" s="17" t="s">
        <v>395</v>
      </c>
      <c r="BM135" s="243" t="s">
        <v>194</v>
      </c>
    </row>
    <row r="136" spans="2:63" s="11" customFormat="1" ht="25.9" customHeight="1">
      <c r="B136" s="216"/>
      <c r="C136" s="217"/>
      <c r="D136" s="218" t="s">
        <v>77</v>
      </c>
      <c r="E136" s="219" t="s">
        <v>2658</v>
      </c>
      <c r="F136" s="219" t="s">
        <v>2999</v>
      </c>
      <c r="G136" s="217"/>
      <c r="H136" s="217"/>
      <c r="I136" s="220"/>
      <c r="J136" s="221">
        <f>BK136</f>
        <v>0</v>
      </c>
      <c r="K136" s="217"/>
      <c r="L136" s="222"/>
      <c r="M136" s="223"/>
      <c r="N136" s="224"/>
      <c r="O136" s="224"/>
      <c r="P136" s="225">
        <f>SUM(P137:P140)</f>
        <v>0</v>
      </c>
      <c r="Q136" s="224"/>
      <c r="R136" s="225">
        <f>SUM(R137:R140)</f>
        <v>0</v>
      </c>
      <c r="S136" s="224"/>
      <c r="T136" s="226">
        <f>SUM(T137:T140)</f>
        <v>0</v>
      </c>
      <c r="AR136" s="227" t="s">
        <v>88</v>
      </c>
      <c r="AT136" s="228" t="s">
        <v>77</v>
      </c>
      <c r="AU136" s="228" t="s">
        <v>78</v>
      </c>
      <c r="AY136" s="227" t="s">
        <v>163</v>
      </c>
      <c r="BK136" s="229">
        <f>SUM(BK137:BK140)</f>
        <v>0</v>
      </c>
    </row>
    <row r="137" spans="2:65" s="1" customFormat="1" ht="16.5" customHeight="1">
      <c r="B137" s="38"/>
      <c r="C137" s="232" t="s">
        <v>78</v>
      </c>
      <c r="D137" s="232" t="s">
        <v>166</v>
      </c>
      <c r="E137" s="233" t="s">
        <v>3174</v>
      </c>
      <c r="F137" s="234" t="s">
        <v>3175</v>
      </c>
      <c r="G137" s="235" t="s">
        <v>3033</v>
      </c>
      <c r="H137" s="236">
        <v>5</v>
      </c>
      <c r="I137" s="237"/>
      <c r="J137" s="238">
        <f>ROUND(I137*H137,2)</f>
        <v>0</v>
      </c>
      <c r="K137" s="234" t="s">
        <v>1</v>
      </c>
      <c r="L137" s="43"/>
      <c r="M137" s="239" t="s">
        <v>1</v>
      </c>
      <c r="N137" s="240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395</v>
      </c>
      <c r="AT137" s="243" t="s">
        <v>166</v>
      </c>
      <c r="AU137" s="243" t="s">
        <v>86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395</v>
      </c>
      <c r="BM137" s="243" t="s">
        <v>346</v>
      </c>
    </row>
    <row r="138" spans="2:65" s="1" customFormat="1" ht="16.5" customHeight="1">
      <c r="B138" s="38"/>
      <c r="C138" s="232" t="s">
        <v>78</v>
      </c>
      <c r="D138" s="232" t="s">
        <v>166</v>
      </c>
      <c r="E138" s="233" t="s">
        <v>3202</v>
      </c>
      <c r="F138" s="234" t="s">
        <v>3173</v>
      </c>
      <c r="G138" s="235" t="s">
        <v>1</v>
      </c>
      <c r="H138" s="236">
        <v>1</v>
      </c>
      <c r="I138" s="237"/>
      <c r="J138" s="238">
        <f>ROUND(I138*H138,2)</f>
        <v>0</v>
      </c>
      <c r="K138" s="234" t="s">
        <v>1</v>
      </c>
      <c r="L138" s="43"/>
      <c r="M138" s="239" t="s">
        <v>1</v>
      </c>
      <c r="N138" s="240" t="s">
        <v>43</v>
      </c>
      <c r="O138" s="86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395</v>
      </c>
      <c r="AT138" s="243" t="s">
        <v>166</v>
      </c>
      <c r="AU138" s="243" t="s">
        <v>86</v>
      </c>
      <c r="AY138" s="17" t="s">
        <v>163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7" t="s">
        <v>86</v>
      </c>
      <c r="BK138" s="244">
        <f>ROUND(I138*H138,2)</f>
        <v>0</v>
      </c>
      <c r="BL138" s="17" t="s">
        <v>395</v>
      </c>
      <c r="BM138" s="243" t="s">
        <v>360</v>
      </c>
    </row>
    <row r="139" spans="2:65" s="1" customFormat="1" ht="16.5" customHeight="1">
      <c r="B139" s="38"/>
      <c r="C139" s="232" t="s">
        <v>78</v>
      </c>
      <c r="D139" s="232" t="s">
        <v>166</v>
      </c>
      <c r="E139" s="233" t="s">
        <v>3203</v>
      </c>
      <c r="F139" s="234" t="s">
        <v>3204</v>
      </c>
      <c r="G139" s="235" t="s">
        <v>1168</v>
      </c>
      <c r="H139" s="236">
        <v>1</v>
      </c>
      <c r="I139" s="237"/>
      <c r="J139" s="238">
        <f>ROUND(I139*H139,2)</f>
        <v>0</v>
      </c>
      <c r="K139" s="234" t="s">
        <v>1</v>
      </c>
      <c r="L139" s="43"/>
      <c r="M139" s="239" t="s">
        <v>1</v>
      </c>
      <c r="N139" s="240" t="s">
        <v>43</v>
      </c>
      <c r="O139" s="86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395</v>
      </c>
      <c r="AT139" s="243" t="s">
        <v>166</v>
      </c>
      <c r="AU139" s="243" t="s">
        <v>86</v>
      </c>
      <c r="AY139" s="17" t="s">
        <v>163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7" t="s">
        <v>86</v>
      </c>
      <c r="BK139" s="244">
        <f>ROUND(I139*H139,2)</f>
        <v>0</v>
      </c>
      <c r="BL139" s="17" t="s">
        <v>395</v>
      </c>
      <c r="BM139" s="243" t="s">
        <v>374</v>
      </c>
    </row>
    <row r="140" spans="2:65" s="1" customFormat="1" ht="16.5" customHeight="1">
      <c r="B140" s="38"/>
      <c r="C140" s="232" t="s">
        <v>78</v>
      </c>
      <c r="D140" s="232" t="s">
        <v>166</v>
      </c>
      <c r="E140" s="233" t="s">
        <v>3205</v>
      </c>
      <c r="F140" s="234" t="s">
        <v>3181</v>
      </c>
      <c r="G140" s="235" t="s">
        <v>1168</v>
      </c>
      <c r="H140" s="236">
        <v>1</v>
      </c>
      <c r="I140" s="237"/>
      <c r="J140" s="238">
        <f>ROUND(I140*H140,2)</f>
        <v>0</v>
      </c>
      <c r="K140" s="234" t="s">
        <v>1</v>
      </c>
      <c r="L140" s="43"/>
      <c r="M140" s="248" t="s">
        <v>1</v>
      </c>
      <c r="N140" s="249" t="s">
        <v>43</v>
      </c>
      <c r="O140" s="250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AR140" s="243" t="s">
        <v>395</v>
      </c>
      <c r="AT140" s="243" t="s">
        <v>166</v>
      </c>
      <c r="AU140" s="243" t="s">
        <v>86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395</v>
      </c>
      <c r="BM140" s="243" t="s">
        <v>385</v>
      </c>
    </row>
    <row r="141" spans="2:12" s="1" customFormat="1" ht="6.95" customHeight="1">
      <c r="B141" s="61"/>
      <c r="C141" s="62"/>
      <c r="D141" s="62"/>
      <c r="E141" s="62"/>
      <c r="F141" s="62"/>
      <c r="G141" s="62"/>
      <c r="H141" s="62"/>
      <c r="I141" s="183"/>
      <c r="J141" s="62"/>
      <c r="K141" s="62"/>
      <c r="L141" s="43"/>
    </row>
  </sheetData>
  <sheetProtection password="CC35" sheet="1" objects="1" scenarios="1" formatColumns="0" formatRows="0" autoFilter="0"/>
  <autoFilter ref="C127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130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customHeight="1" hidden="1">
      <c r="B8" s="20"/>
      <c r="D8" s="148" t="s">
        <v>135</v>
      </c>
      <c r="L8" s="20"/>
    </row>
    <row r="9" spans="2:12" s="1" customFormat="1" ht="16.5" customHeight="1" hidden="1">
      <c r="B9" s="43"/>
      <c r="E9" s="149" t="s">
        <v>212</v>
      </c>
      <c r="F9" s="1"/>
      <c r="G9" s="1"/>
      <c r="H9" s="1"/>
      <c r="I9" s="150"/>
      <c r="L9" s="43"/>
    </row>
    <row r="10" spans="2:12" s="1" customFormat="1" ht="12" customHeight="1" hidden="1">
      <c r="B10" s="43"/>
      <c r="D10" s="148" t="s">
        <v>215</v>
      </c>
      <c r="I10" s="150"/>
      <c r="L10" s="43"/>
    </row>
    <row r="11" spans="2:12" s="1" customFormat="1" ht="36.95" customHeight="1" hidden="1">
      <c r="B11" s="43"/>
      <c r="E11" s="151" t="s">
        <v>3206</v>
      </c>
      <c r="F11" s="1"/>
      <c r="G11" s="1"/>
      <c r="H11" s="1"/>
      <c r="I11" s="150"/>
      <c r="L11" s="43"/>
    </row>
    <row r="12" spans="2:12" s="1" customFormat="1" ht="12" hidden="1">
      <c r="B12" s="43"/>
      <c r="I12" s="150"/>
      <c r="L12" s="43"/>
    </row>
    <row r="13" spans="2:12" s="1" customFormat="1" ht="12" customHeight="1" hidden="1">
      <c r="B13" s="43"/>
      <c r="D13" s="148" t="s">
        <v>18</v>
      </c>
      <c r="F13" s="136" t="s">
        <v>1</v>
      </c>
      <c r="I13" s="152" t="s">
        <v>20</v>
      </c>
      <c r="J13" s="136" t="s">
        <v>1</v>
      </c>
      <c r="L13" s="43"/>
    </row>
    <row r="14" spans="2:12" s="1" customFormat="1" ht="12" customHeight="1" hidden="1">
      <c r="B14" s="43"/>
      <c r="D14" s="148" t="s">
        <v>21</v>
      </c>
      <c r="F14" s="136" t="s">
        <v>2604</v>
      </c>
      <c r="I14" s="152" t="s">
        <v>23</v>
      </c>
      <c r="J14" s="153" t="str">
        <f>'Rekapitulace stavby'!AN8</f>
        <v>10. 1. 2019</v>
      </c>
      <c r="L14" s="43"/>
    </row>
    <row r="15" spans="2:12" s="1" customFormat="1" ht="10.8" customHeight="1" hidden="1">
      <c r="B15" s="43"/>
      <c r="I15" s="150"/>
      <c r="L15" s="43"/>
    </row>
    <row r="16" spans="2:12" s="1" customFormat="1" ht="12" customHeight="1" hidden="1">
      <c r="B16" s="43"/>
      <c r="D16" s="148" t="s">
        <v>25</v>
      </c>
      <c r="I16" s="152" t="s">
        <v>26</v>
      </c>
      <c r="J16" s="136" t="str">
        <f>IF('Rekapitulace stavby'!AN10="","",'Rekapitulace stavby'!AN10)</f>
        <v/>
      </c>
      <c r="L16" s="43"/>
    </row>
    <row r="17" spans="2:12" s="1" customFormat="1" ht="18" customHeight="1" hidden="1">
      <c r="B17" s="43"/>
      <c r="E17" s="136" t="str">
        <f>IF('Rekapitulace stavby'!E11="","",'Rekapitulace stavby'!E11)</f>
        <v>Město Trutnov</v>
      </c>
      <c r="I17" s="152" t="s">
        <v>28</v>
      </c>
      <c r="J17" s="136" t="str">
        <f>IF('Rekapitulace stavby'!AN11="","",'Rekapitulace stavby'!AN11)</f>
        <v/>
      </c>
      <c r="L17" s="43"/>
    </row>
    <row r="18" spans="2:12" s="1" customFormat="1" ht="6.95" customHeight="1" hidden="1">
      <c r="B18" s="43"/>
      <c r="I18" s="150"/>
      <c r="L18" s="43"/>
    </row>
    <row r="19" spans="2:12" s="1" customFormat="1" ht="12" customHeight="1" hidden="1">
      <c r="B19" s="43"/>
      <c r="D19" s="148" t="s">
        <v>29</v>
      </c>
      <c r="I19" s="152" t="s">
        <v>26</v>
      </c>
      <c r="J19" s="33" t="str">
        <f>'Rekapitulace stavby'!AN13</f>
        <v>Vyplň údaj</v>
      </c>
      <c r="L19" s="43"/>
    </row>
    <row r="20" spans="2:12" s="1" customFormat="1" ht="18" customHeight="1" hidden="1">
      <c r="B20" s="43"/>
      <c r="E20" s="33" t="str">
        <f>'Rekapitulace stavby'!E14</f>
        <v>Vyplň údaj</v>
      </c>
      <c r="F20" s="136"/>
      <c r="G20" s="136"/>
      <c r="H20" s="136"/>
      <c r="I20" s="152" t="s">
        <v>28</v>
      </c>
      <c r="J20" s="33" t="str">
        <f>'Rekapitulace stavby'!AN14</f>
        <v>Vyplň údaj</v>
      </c>
      <c r="L20" s="43"/>
    </row>
    <row r="21" spans="2:12" s="1" customFormat="1" ht="6.95" customHeight="1" hidden="1">
      <c r="B21" s="43"/>
      <c r="I21" s="150"/>
      <c r="L21" s="43"/>
    </row>
    <row r="22" spans="2:12" s="1" customFormat="1" ht="12" customHeight="1" hidden="1">
      <c r="B22" s="43"/>
      <c r="D22" s="148" t="s">
        <v>31</v>
      </c>
      <c r="I22" s="152" t="s">
        <v>26</v>
      </c>
      <c r="J22" s="136" t="str">
        <f>IF('Rekapitulace stavby'!AN16="","",'Rekapitulace stavby'!AN16)</f>
        <v/>
      </c>
      <c r="L22" s="43"/>
    </row>
    <row r="23" spans="2:12" s="1" customFormat="1" ht="18" customHeight="1" hidden="1">
      <c r="B23" s="43"/>
      <c r="E23" s="136" t="str">
        <f>IF('Rekapitulace stavby'!E17="","",'Rekapitulace stavby'!E17)</f>
        <v>Ing. Arch. Zdeněk Gottwald</v>
      </c>
      <c r="I23" s="152" t="s">
        <v>28</v>
      </c>
      <c r="J23" s="136" t="str">
        <f>IF('Rekapitulace stavby'!AN17="","",'Rekapitulace stavby'!AN17)</f>
        <v/>
      </c>
      <c r="L23" s="43"/>
    </row>
    <row r="24" spans="2:12" s="1" customFormat="1" ht="6.95" customHeight="1" hidden="1">
      <c r="B24" s="43"/>
      <c r="I24" s="150"/>
      <c r="L24" s="43"/>
    </row>
    <row r="25" spans="2:12" s="1" customFormat="1" ht="12" customHeight="1" hidden="1">
      <c r="B25" s="43"/>
      <c r="D25" s="148" t="s">
        <v>34</v>
      </c>
      <c r="I25" s="152" t="s">
        <v>26</v>
      </c>
      <c r="J25" s="136" t="str">
        <f>IF('Rekapitulace stavby'!AN19="","",'Rekapitulace stavby'!AN19)</f>
        <v/>
      </c>
      <c r="L25" s="43"/>
    </row>
    <row r="26" spans="2:12" s="1" customFormat="1" ht="18" customHeight="1" hidden="1">
      <c r="B26" s="43"/>
      <c r="E26" s="136" t="str">
        <f>IF('Rekapitulace stavby'!E20="","",'Rekapitulace stavby'!E20)</f>
        <v>Ing. Lenka Kasperová</v>
      </c>
      <c r="I26" s="152" t="s">
        <v>28</v>
      </c>
      <c r="J26" s="136" t="str">
        <f>IF('Rekapitulace stavby'!AN20="","",'Rekapitulace stavby'!AN20)</f>
        <v/>
      </c>
      <c r="L26" s="43"/>
    </row>
    <row r="27" spans="2:12" s="1" customFormat="1" ht="6.95" customHeight="1" hidden="1">
      <c r="B27" s="43"/>
      <c r="I27" s="150"/>
      <c r="L27" s="43"/>
    </row>
    <row r="28" spans="2:12" s="1" customFormat="1" ht="12" customHeight="1" hidden="1">
      <c r="B28" s="43"/>
      <c r="D28" s="148" t="s">
        <v>36</v>
      </c>
      <c r="I28" s="150"/>
      <c r="L28" s="43"/>
    </row>
    <row r="29" spans="2:12" s="7" customFormat="1" ht="16.5" customHeight="1" hidden="1">
      <c r="B29" s="154"/>
      <c r="E29" s="155" t="s">
        <v>1</v>
      </c>
      <c r="F29" s="155"/>
      <c r="G29" s="155"/>
      <c r="H29" s="155"/>
      <c r="I29" s="156"/>
      <c r="L29" s="154"/>
    </row>
    <row r="30" spans="2:12" s="1" customFormat="1" ht="6.95" customHeight="1" hidden="1">
      <c r="B30" s="43"/>
      <c r="I30" s="150"/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57"/>
      <c r="J31" s="78"/>
      <c r="K31" s="78"/>
      <c r="L31" s="43"/>
    </row>
    <row r="32" spans="2:12" s="1" customFormat="1" ht="25.4" customHeight="1" hidden="1">
      <c r="B32" s="43"/>
      <c r="D32" s="158" t="s">
        <v>38</v>
      </c>
      <c r="I32" s="150"/>
      <c r="J32" s="159">
        <f>ROUND(J137,2)</f>
        <v>0</v>
      </c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14.4" customHeight="1" hidden="1">
      <c r="B34" s="43"/>
      <c r="F34" s="160" t="s">
        <v>40</v>
      </c>
      <c r="I34" s="161" t="s">
        <v>39</v>
      </c>
      <c r="J34" s="160" t="s">
        <v>41</v>
      </c>
      <c r="L34" s="43"/>
    </row>
    <row r="35" spans="2:12" s="1" customFormat="1" ht="14.4" customHeight="1" hidden="1">
      <c r="B35" s="43"/>
      <c r="D35" s="162" t="s">
        <v>42</v>
      </c>
      <c r="E35" s="148" t="s">
        <v>43</v>
      </c>
      <c r="F35" s="163">
        <f>ROUND((SUM(BE137:BE230)),2)</f>
        <v>0</v>
      </c>
      <c r="I35" s="164">
        <v>0.21</v>
      </c>
      <c r="J35" s="163">
        <f>ROUND(((SUM(BE137:BE230))*I35),2)</f>
        <v>0</v>
      </c>
      <c r="L35" s="43"/>
    </row>
    <row r="36" spans="2:12" s="1" customFormat="1" ht="14.4" customHeight="1" hidden="1">
      <c r="B36" s="43"/>
      <c r="E36" s="148" t="s">
        <v>44</v>
      </c>
      <c r="F36" s="163">
        <f>ROUND((SUM(BF137:BF230)),2)</f>
        <v>0</v>
      </c>
      <c r="I36" s="164">
        <v>0.15</v>
      </c>
      <c r="J36" s="163">
        <f>ROUND(((SUM(BF137:BF230))*I36),2)</f>
        <v>0</v>
      </c>
      <c r="L36" s="43"/>
    </row>
    <row r="37" spans="2:12" s="1" customFormat="1" ht="14.4" customHeight="1" hidden="1">
      <c r="B37" s="43"/>
      <c r="E37" s="148" t="s">
        <v>45</v>
      </c>
      <c r="F37" s="163">
        <f>ROUND((SUM(BG137:BG230)),2)</f>
        <v>0</v>
      </c>
      <c r="I37" s="164">
        <v>0.21</v>
      </c>
      <c r="J37" s="163">
        <f>0</f>
        <v>0</v>
      </c>
      <c r="L37" s="43"/>
    </row>
    <row r="38" spans="2:12" s="1" customFormat="1" ht="14.4" customHeight="1" hidden="1">
      <c r="B38" s="43"/>
      <c r="E38" s="148" t="s">
        <v>46</v>
      </c>
      <c r="F38" s="163">
        <f>ROUND((SUM(BH137:BH230)),2)</f>
        <v>0</v>
      </c>
      <c r="I38" s="164">
        <v>0.15</v>
      </c>
      <c r="J38" s="163">
        <f>0</f>
        <v>0</v>
      </c>
      <c r="L38" s="43"/>
    </row>
    <row r="39" spans="2:12" s="1" customFormat="1" ht="14.4" customHeight="1" hidden="1">
      <c r="B39" s="43"/>
      <c r="E39" s="148" t="s">
        <v>47</v>
      </c>
      <c r="F39" s="163">
        <f>ROUND((SUM(BI137:BI230)),2)</f>
        <v>0</v>
      </c>
      <c r="I39" s="164">
        <v>0</v>
      </c>
      <c r="J39" s="163">
        <f>0</f>
        <v>0</v>
      </c>
      <c r="L39" s="43"/>
    </row>
    <row r="40" spans="2:12" s="1" customFormat="1" ht="6.95" customHeight="1" hidden="1">
      <c r="B40" s="43"/>
      <c r="I40" s="150"/>
      <c r="L40" s="43"/>
    </row>
    <row r="41" spans="2:12" s="1" customFormat="1" ht="25.4" customHeight="1" hidden="1">
      <c r="B41" s="43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70"/>
      <c r="J41" s="171">
        <f>SUM(J32:J39)</f>
        <v>0</v>
      </c>
      <c r="K41" s="172"/>
      <c r="L41" s="43"/>
    </row>
    <row r="42" spans="2:12" s="1" customFormat="1" ht="14.4" customHeight="1" hidden="1">
      <c r="B42" s="43"/>
      <c r="I42" s="150"/>
      <c r="L42" s="43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s="1" customFormat="1" ht="16.5" customHeight="1">
      <c r="B87" s="38"/>
      <c r="C87" s="39"/>
      <c r="D87" s="39"/>
      <c r="E87" s="187" t="s">
        <v>212</v>
      </c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2" t="s">
        <v>215</v>
      </c>
      <c r="D88" s="39"/>
      <c r="E88" s="39"/>
      <c r="F88" s="39"/>
      <c r="G88" s="39"/>
      <c r="H88" s="39"/>
      <c r="I88" s="150"/>
      <c r="J88" s="39"/>
      <c r="K88" s="39"/>
      <c r="L88" s="43"/>
    </row>
    <row r="89" spans="2:12" s="1" customFormat="1" ht="16.5" customHeight="1">
      <c r="B89" s="38"/>
      <c r="C89" s="39"/>
      <c r="D89" s="39"/>
      <c r="E89" s="71" t="str">
        <f>E11</f>
        <v>005 - Vzduchotechnika</v>
      </c>
      <c r="F89" s="39"/>
      <c r="G89" s="39"/>
      <c r="H89" s="39"/>
      <c r="I89" s="150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F14</f>
        <v xml:space="preserve"> </v>
      </c>
      <c r="G91" s="39"/>
      <c r="H91" s="39"/>
      <c r="I91" s="152" t="s">
        <v>23</v>
      </c>
      <c r="J91" s="74" t="str">
        <f>IF(J14="","",J14)</f>
        <v>10. 1. 2019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7.9" customHeight="1">
      <c r="B93" s="38"/>
      <c r="C93" s="32" t="s">
        <v>25</v>
      </c>
      <c r="D93" s="39"/>
      <c r="E93" s="39"/>
      <c r="F93" s="27" t="str">
        <f>E17</f>
        <v>Město Trutnov</v>
      </c>
      <c r="G93" s="39"/>
      <c r="H93" s="39"/>
      <c r="I93" s="152" t="s">
        <v>31</v>
      </c>
      <c r="J93" s="36" t="str">
        <f>E23</f>
        <v>Ing. Arch. Zdeněk Gottwald</v>
      </c>
      <c r="K93" s="39"/>
      <c r="L93" s="43"/>
    </row>
    <row r="94" spans="2:12" s="1" customFormat="1" ht="27.9" customHeight="1">
      <c r="B94" s="38"/>
      <c r="C94" s="32" t="s">
        <v>29</v>
      </c>
      <c r="D94" s="39"/>
      <c r="E94" s="39"/>
      <c r="F94" s="27" t="str">
        <f>IF(E20="","",E20)</f>
        <v>Vyplň údaj</v>
      </c>
      <c r="G94" s="39"/>
      <c r="H94" s="39"/>
      <c r="I94" s="152" t="s">
        <v>34</v>
      </c>
      <c r="J94" s="36" t="str">
        <f>E26</f>
        <v>Ing. Lenka Kasperová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3"/>
    </row>
    <row r="96" spans="2:12" s="1" customFormat="1" ht="29.25" customHeight="1">
      <c r="B96" s="38"/>
      <c r="C96" s="188" t="s">
        <v>138</v>
      </c>
      <c r="D96" s="189"/>
      <c r="E96" s="189"/>
      <c r="F96" s="189"/>
      <c r="G96" s="189"/>
      <c r="H96" s="189"/>
      <c r="I96" s="190"/>
      <c r="J96" s="191" t="s">
        <v>139</v>
      </c>
      <c r="K96" s="18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47" s="1" customFormat="1" ht="22.8" customHeight="1">
      <c r="B98" s="38"/>
      <c r="C98" s="192" t="s">
        <v>140</v>
      </c>
      <c r="D98" s="39"/>
      <c r="E98" s="39"/>
      <c r="F98" s="39"/>
      <c r="G98" s="39"/>
      <c r="H98" s="39"/>
      <c r="I98" s="150"/>
      <c r="J98" s="105">
        <f>J137</f>
        <v>0</v>
      </c>
      <c r="K98" s="39"/>
      <c r="L98" s="43"/>
      <c r="AU98" s="17" t="s">
        <v>141</v>
      </c>
    </row>
    <row r="99" spans="2:12" s="8" customFormat="1" ht="24.95" customHeight="1">
      <c r="B99" s="193"/>
      <c r="C99" s="194"/>
      <c r="D99" s="195" t="s">
        <v>3207</v>
      </c>
      <c r="E99" s="196"/>
      <c r="F99" s="196"/>
      <c r="G99" s="196"/>
      <c r="H99" s="196"/>
      <c r="I99" s="197"/>
      <c r="J99" s="198">
        <f>J138</f>
        <v>0</v>
      </c>
      <c r="K99" s="194"/>
      <c r="L99" s="199"/>
    </row>
    <row r="100" spans="2:12" s="9" customFormat="1" ht="19.9" customHeight="1">
      <c r="B100" s="200"/>
      <c r="C100" s="128"/>
      <c r="D100" s="201" t="s">
        <v>3208</v>
      </c>
      <c r="E100" s="202"/>
      <c r="F100" s="202"/>
      <c r="G100" s="202"/>
      <c r="H100" s="202"/>
      <c r="I100" s="203"/>
      <c r="J100" s="204">
        <f>J139</f>
        <v>0</v>
      </c>
      <c r="K100" s="128"/>
      <c r="L100" s="205"/>
    </row>
    <row r="101" spans="2:12" s="9" customFormat="1" ht="19.9" customHeight="1">
      <c r="B101" s="200"/>
      <c r="C101" s="128"/>
      <c r="D101" s="201" t="s">
        <v>3209</v>
      </c>
      <c r="E101" s="202"/>
      <c r="F101" s="202"/>
      <c r="G101" s="202"/>
      <c r="H101" s="202"/>
      <c r="I101" s="203"/>
      <c r="J101" s="204">
        <f>J149</f>
        <v>0</v>
      </c>
      <c r="K101" s="128"/>
      <c r="L101" s="205"/>
    </row>
    <row r="102" spans="2:12" s="9" customFormat="1" ht="19.9" customHeight="1">
      <c r="B102" s="200"/>
      <c r="C102" s="128"/>
      <c r="D102" s="201" t="s">
        <v>3210</v>
      </c>
      <c r="E102" s="202"/>
      <c r="F102" s="202"/>
      <c r="G102" s="202"/>
      <c r="H102" s="202"/>
      <c r="I102" s="203"/>
      <c r="J102" s="204">
        <f>J153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3211</v>
      </c>
      <c r="E103" s="202"/>
      <c r="F103" s="202"/>
      <c r="G103" s="202"/>
      <c r="H103" s="202"/>
      <c r="I103" s="203"/>
      <c r="J103" s="204">
        <f>J159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3212</v>
      </c>
      <c r="E104" s="202"/>
      <c r="F104" s="202"/>
      <c r="G104" s="202"/>
      <c r="H104" s="202"/>
      <c r="I104" s="203"/>
      <c r="J104" s="204">
        <f>J163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3213</v>
      </c>
      <c r="E105" s="202"/>
      <c r="F105" s="202"/>
      <c r="G105" s="202"/>
      <c r="H105" s="202"/>
      <c r="I105" s="203"/>
      <c r="J105" s="204">
        <f>J168</f>
        <v>0</v>
      </c>
      <c r="K105" s="128"/>
      <c r="L105" s="205"/>
    </row>
    <row r="106" spans="2:12" s="9" customFormat="1" ht="19.9" customHeight="1">
      <c r="B106" s="200"/>
      <c r="C106" s="128"/>
      <c r="D106" s="201" t="s">
        <v>3214</v>
      </c>
      <c r="E106" s="202"/>
      <c r="F106" s="202"/>
      <c r="G106" s="202"/>
      <c r="H106" s="202"/>
      <c r="I106" s="203"/>
      <c r="J106" s="204">
        <f>J175</f>
        <v>0</v>
      </c>
      <c r="K106" s="128"/>
      <c r="L106" s="205"/>
    </row>
    <row r="107" spans="2:12" s="8" customFormat="1" ht="24.95" customHeight="1">
      <c r="B107" s="193"/>
      <c r="C107" s="194"/>
      <c r="D107" s="195" t="s">
        <v>3215</v>
      </c>
      <c r="E107" s="196"/>
      <c r="F107" s="196"/>
      <c r="G107" s="196"/>
      <c r="H107" s="196"/>
      <c r="I107" s="197"/>
      <c r="J107" s="198">
        <f>J181</f>
        <v>0</v>
      </c>
      <c r="K107" s="194"/>
      <c r="L107" s="199"/>
    </row>
    <row r="108" spans="2:12" s="9" customFormat="1" ht="19.9" customHeight="1">
      <c r="B108" s="200"/>
      <c r="C108" s="128"/>
      <c r="D108" s="201" t="s">
        <v>3208</v>
      </c>
      <c r="E108" s="202"/>
      <c r="F108" s="202"/>
      <c r="G108" s="202"/>
      <c r="H108" s="202"/>
      <c r="I108" s="203"/>
      <c r="J108" s="204">
        <f>J182</f>
        <v>0</v>
      </c>
      <c r="K108" s="128"/>
      <c r="L108" s="205"/>
    </row>
    <row r="109" spans="2:12" s="9" customFormat="1" ht="19.9" customHeight="1">
      <c r="B109" s="200"/>
      <c r="C109" s="128"/>
      <c r="D109" s="201" t="s">
        <v>3216</v>
      </c>
      <c r="E109" s="202"/>
      <c r="F109" s="202"/>
      <c r="G109" s="202"/>
      <c r="H109" s="202"/>
      <c r="I109" s="203"/>
      <c r="J109" s="204">
        <f>J192</f>
        <v>0</v>
      </c>
      <c r="K109" s="128"/>
      <c r="L109" s="205"/>
    </row>
    <row r="110" spans="2:12" s="9" customFormat="1" ht="19.9" customHeight="1">
      <c r="B110" s="200"/>
      <c r="C110" s="128"/>
      <c r="D110" s="201" t="s">
        <v>3210</v>
      </c>
      <c r="E110" s="202"/>
      <c r="F110" s="202"/>
      <c r="G110" s="202"/>
      <c r="H110" s="202"/>
      <c r="I110" s="203"/>
      <c r="J110" s="204">
        <f>J196</f>
        <v>0</v>
      </c>
      <c r="K110" s="128"/>
      <c r="L110" s="205"/>
    </row>
    <row r="111" spans="2:12" s="9" customFormat="1" ht="19.9" customHeight="1">
      <c r="B111" s="200"/>
      <c r="C111" s="128"/>
      <c r="D111" s="201" t="s">
        <v>3211</v>
      </c>
      <c r="E111" s="202"/>
      <c r="F111" s="202"/>
      <c r="G111" s="202"/>
      <c r="H111" s="202"/>
      <c r="I111" s="203"/>
      <c r="J111" s="204">
        <f>J202</f>
        <v>0</v>
      </c>
      <c r="K111" s="128"/>
      <c r="L111" s="205"/>
    </row>
    <row r="112" spans="2:12" s="9" customFormat="1" ht="19.9" customHeight="1">
      <c r="B112" s="200"/>
      <c r="C112" s="128"/>
      <c r="D112" s="201" t="s">
        <v>3212</v>
      </c>
      <c r="E112" s="202"/>
      <c r="F112" s="202"/>
      <c r="G112" s="202"/>
      <c r="H112" s="202"/>
      <c r="I112" s="203"/>
      <c r="J112" s="204">
        <f>J206</f>
        <v>0</v>
      </c>
      <c r="K112" s="128"/>
      <c r="L112" s="205"/>
    </row>
    <row r="113" spans="2:12" s="9" customFormat="1" ht="19.9" customHeight="1">
      <c r="B113" s="200"/>
      <c r="C113" s="128"/>
      <c r="D113" s="201" t="s">
        <v>3213</v>
      </c>
      <c r="E113" s="202"/>
      <c r="F113" s="202"/>
      <c r="G113" s="202"/>
      <c r="H113" s="202"/>
      <c r="I113" s="203"/>
      <c r="J113" s="204">
        <f>J211</f>
        <v>0</v>
      </c>
      <c r="K113" s="128"/>
      <c r="L113" s="205"/>
    </row>
    <row r="114" spans="2:12" s="9" customFormat="1" ht="19.9" customHeight="1">
      <c r="B114" s="200"/>
      <c r="C114" s="128"/>
      <c r="D114" s="201" t="s">
        <v>3214</v>
      </c>
      <c r="E114" s="202"/>
      <c r="F114" s="202"/>
      <c r="G114" s="202"/>
      <c r="H114" s="202"/>
      <c r="I114" s="203"/>
      <c r="J114" s="204">
        <f>J218</f>
        <v>0</v>
      </c>
      <c r="K114" s="128"/>
      <c r="L114" s="205"/>
    </row>
    <row r="115" spans="2:12" s="8" customFormat="1" ht="24.95" customHeight="1">
      <c r="B115" s="193"/>
      <c r="C115" s="194"/>
      <c r="D115" s="195" t="s">
        <v>3217</v>
      </c>
      <c r="E115" s="196"/>
      <c r="F115" s="196"/>
      <c r="G115" s="196"/>
      <c r="H115" s="196"/>
      <c r="I115" s="197"/>
      <c r="J115" s="198">
        <f>J224</f>
        <v>0</v>
      </c>
      <c r="K115" s="194"/>
      <c r="L115" s="199"/>
    </row>
    <row r="116" spans="2:12" s="1" customFormat="1" ht="21.8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6.95" customHeight="1">
      <c r="B117" s="61"/>
      <c r="C117" s="62"/>
      <c r="D117" s="62"/>
      <c r="E117" s="62"/>
      <c r="F117" s="62"/>
      <c r="G117" s="62"/>
      <c r="H117" s="62"/>
      <c r="I117" s="183"/>
      <c r="J117" s="62"/>
      <c r="K117" s="62"/>
      <c r="L117" s="43"/>
    </row>
    <row r="121" spans="2:12" s="1" customFormat="1" ht="6.95" customHeight="1">
      <c r="B121" s="63"/>
      <c r="C121" s="64"/>
      <c r="D121" s="64"/>
      <c r="E121" s="64"/>
      <c r="F121" s="64"/>
      <c r="G121" s="64"/>
      <c r="H121" s="64"/>
      <c r="I121" s="186"/>
      <c r="J121" s="64"/>
      <c r="K121" s="64"/>
      <c r="L121" s="43"/>
    </row>
    <row r="122" spans="2:12" s="1" customFormat="1" ht="24.95" customHeight="1">
      <c r="B122" s="38"/>
      <c r="C122" s="23" t="s">
        <v>147</v>
      </c>
      <c r="D122" s="39"/>
      <c r="E122" s="39"/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2" t="s">
        <v>16</v>
      </c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12" s="1" customFormat="1" ht="16.5" customHeight="1">
      <c r="B125" s="38"/>
      <c r="C125" s="39"/>
      <c r="D125" s="39"/>
      <c r="E125" s="187" t="str">
        <f>E7</f>
        <v>Rekonstrukce čp. 73 Horská ul. Trutnov</v>
      </c>
      <c r="F125" s="32"/>
      <c r="G125" s="32"/>
      <c r="H125" s="32"/>
      <c r="I125" s="150"/>
      <c r="J125" s="39"/>
      <c r="K125" s="39"/>
      <c r="L125" s="43"/>
    </row>
    <row r="126" spans="2:12" ht="12" customHeight="1">
      <c r="B126" s="21"/>
      <c r="C126" s="32" t="s">
        <v>135</v>
      </c>
      <c r="D126" s="22"/>
      <c r="E126" s="22"/>
      <c r="F126" s="22"/>
      <c r="G126" s="22"/>
      <c r="H126" s="22"/>
      <c r="I126" s="142"/>
      <c r="J126" s="22"/>
      <c r="K126" s="22"/>
      <c r="L126" s="20"/>
    </row>
    <row r="127" spans="2:12" s="1" customFormat="1" ht="16.5" customHeight="1">
      <c r="B127" s="38"/>
      <c r="C127" s="39"/>
      <c r="D127" s="39"/>
      <c r="E127" s="187" t="s">
        <v>212</v>
      </c>
      <c r="F127" s="39"/>
      <c r="G127" s="39"/>
      <c r="H127" s="39"/>
      <c r="I127" s="150"/>
      <c r="J127" s="39"/>
      <c r="K127" s="39"/>
      <c r="L127" s="43"/>
    </row>
    <row r="128" spans="2:12" s="1" customFormat="1" ht="12" customHeight="1">
      <c r="B128" s="38"/>
      <c r="C128" s="32" t="s">
        <v>215</v>
      </c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12" s="1" customFormat="1" ht="16.5" customHeight="1">
      <c r="B129" s="38"/>
      <c r="C129" s="39"/>
      <c r="D129" s="39"/>
      <c r="E129" s="71" t="str">
        <f>E11</f>
        <v>005 - Vzduchotechnika</v>
      </c>
      <c r="F129" s="39"/>
      <c r="G129" s="39"/>
      <c r="H129" s="39"/>
      <c r="I129" s="150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50"/>
      <c r="J130" s="39"/>
      <c r="K130" s="39"/>
      <c r="L130" s="43"/>
    </row>
    <row r="131" spans="2:12" s="1" customFormat="1" ht="12" customHeight="1">
      <c r="B131" s="38"/>
      <c r="C131" s="32" t="s">
        <v>21</v>
      </c>
      <c r="D131" s="39"/>
      <c r="E131" s="39"/>
      <c r="F131" s="27" t="str">
        <f>F14</f>
        <v xml:space="preserve"> </v>
      </c>
      <c r="G131" s="39"/>
      <c r="H131" s="39"/>
      <c r="I131" s="152" t="s">
        <v>23</v>
      </c>
      <c r="J131" s="74" t="str">
        <f>IF(J14="","",J14)</f>
        <v>10. 1. 2019</v>
      </c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50"/>
      <c r="J132" s="39"/>
      <c r="K132" s="39"/>
      <c r="L132" s="43"/>
    </row>
    <row r="133" spans="2:12" s="1" customFormat="1" ht="27.9" customHeight="1">
      <c r="B133" s="38"/>
      <c r="C133" s="32" t="s">
        <v>25</v>
      </c>
      <c r="D133" s="39"/>
      <c r="E133" s="39"/>
      <c r="F133" s="27" t="str">
        <f>E17</f>
        <v>Město Trutnov</v>
      </c>
      <c r="G133" s="39"/>
      <c r="H133" s="39"/>
      <c r="I133" s="152" t="s">
        <v>31</v>
      </c>
      <c r="J133" s="36" t="str">
        <f>E23</f>
        <v>Ing. Arch. Zdeněk Gottwald</v>
      </c>
      <c r="K133" s="39"/>
      <c r="L133" s="43"/>
    </row>
    <row r="134" spans="2:12" s="1" customFormat="1" ht="27.9" customHeight="1">
      <c r="B134" s="38"/>
      <c r="C134" s="32" t="s">
        <v>29</v>
      </c>
      <c r="D134" s="39"/>
      <c r="E134" s="39"/>
      <c r="F134" s="27" t="str">
        <f>IF(E20="","",E20)</f>
        <v>Vyplň údaj</v>
      </c>
      <c r="G134" s="39"/>
      <c r="H134" s="39"/>
      <c r="I134" s="152" t="s">
        <v>34</v>
      </c>
      <c r="J134" s="36" t="str">
        <f>E26</f>
        <v>Ing. Lenka Kasperová</v>
      </c>
      <c r="K134" s="39"/>
      <c r="L134" s="43"/>
    </row>
    <row r="135" spans="2:12" s="1" customFormat="1" ht="10.3" customHeight="1">
      <c r="B135" s="38"/>
      <c r="C135" s="39"/>
      <c r="D135" s="39"/>
      <c r="E135" s="39"/>
      <c r="F135" s="39"/>
      <c r="G135" s="39"/>
      <c r="H135" s="39"/>
      <c r="I135" s="150"/>
      <c r="J135" s="39"/>
      <c r="K135" s="39"/>
      <c r="L135" s="43"/>
    </row>
    <row r="136" spans="2:20" s="10" customFormat="1" ht="29.25" customHeight="1">
      <c r="B136" s="206"/>
      <c r="C136" s="207" t="s">
        <v>148</v>
      </c>
      <c r="D136" s="208" t="s">
        <v>63</v>
      </c>
      <c r="E136" s="208" t="s">
        <v>59</v>
      </c>
      <c r="F136" s="208" t="s">
        <v>60</v>
      </c>
      <c r="G136" s="208" t="s">
        <v>149</v>
      </c>
      <c r="H136" s="208" t="s">
        <v>150</v>
      </c>
      <c r="I136" s="209" t="s">
        <v>151</v>
      </c>
      <c r="J136" s="208" t="s">
        <v>139</v>
      </c>
      <c r="K136" s="210" t="s">
        <v>152</v>
      </c>
      <c r="L136" s="211"/>
      <c r="M136" s="95" t="s">
        <v>1</v>
      </c>
      <c r="N136" s="96" t="s">
        <v>42</v>
      </c>
      <c r="O136" s="96" t="s">
        <v>153</v>
      </c>
      <c r="P136" s="96" t="s">
        <v>154</v>
      </c>
      <c r="Q136" s="96" t="s">
        <v>155</v>
      </c>
      <c r="R136" s="96" t="s">
        <v>156</v>
      </c>
      <c r="S136" s="96" t="s">
        <v>157</v>
      </c>
      <c r="T136" s="97" t="s">
        <v>158</v>
      </c>
    </row>
    <row r="137" spans="2:63" s="1" customFormat="1" ht="22.8" customHeight="1">
      <c r="B137" s="38"/>
      <c r="C137" s="102" t="s">
        <v>159</v>
      </c>
      <c r="D137" s="39"/>
      <c r="E137" s="39"/>
      <c r="F137" s="39"/>
      <c r="G137" s="39"/>
      <c r="H137" s="39"/>
      <c r="I137" s="150"/>
      <c r="J137" s="212">
        <f>BK137</f>
        <v>0</v>
      </c>
      <c r="K137" s="39"/>
      <c r="L137" s="43"/>
      <c r="M137" s="98"/>
      <c r="N137" s="99"/>
      <c r="O137" s="99"/>
      <c r="P137" s="213">
        <f>P138+P181+P224</f>
        <v>0</v>
      </c>
      <c r="Q137" s="99"/>
      <c r="R137" s="213">
        <f>R138+R181+R224</f>
        <v>0</v>
      </c>
      <c r="S137" s="99"/>
      <c r="T137" s="214">
        <f>T138+T181+T224</f>
        <v>0</v>
      </c>
      <c r="AT137" s="17" t="s">
        <v>77</v>
      </c>
      <c r="AU137" s="17" t="s">
        <v>141</v>
      </c>
      <c r="BK137" s="215">
        <f>BK138+BK181+BK224</f>
        <v>0</v>
      </c>
    </row>
    <row r="138" spans="2:63" s="11" customFormat="1" ht="25.9" customHeight="1">
      <c r="B138" s="216"/>
      <c r="C138" s="217"/>
      <c r="D138" s="218" t="s">
        <v>77</v>
      </c>
      <c r="E138" s="219" t="s">
        <v>3218</v>
      </c>
      <c r="F138" s="219" t="s">
        <v>3219</v>
      </c>
      <c r="G138" s="217"/>
      <c r="H138" s="217"/>
      <c r="I138" s="220"/>
      <c r="J138" s="221">
        <f>BK138</f>
        <v>0</v>
      </c>
      <c r="K138" s="217"/>
      <c r="L138" s="222"/>
      <c r="M138" s="223"/>
      <c r="N138" s="224"/>
      <c r="O138" s="224"/>
      <c r="P138" s="225">
        <f>P139+P149+P153+P159+P163+P168+P175</f>
        <v>0</v>
      </c>
      <c r="Q138" s="224"/>
      <c r="R138" s="225">
        <f>R139+R149+R153+R159+R163+R168+R175</f>
        <v>0</v>
      </c>
      <c r="S138" s="224"/>
      <c r="T138" s="226">
        <f>T139+T149+T153+T159+T163+T168+T175</f>
        <v>0</v>
      </c>
      <c r="AR138" s="227" t="s">
        <v>88</v>
      </c>
      <c r="AT138" s="228" t="s">
        <v>77</v>
      </c>
      <c r="AU138" s="228" t="s">
        <v>78</v>
      </c>
      <c r="AY138" s="227" t="s">
        <v>163</v>
      </c>
      <c r="BK138" s="229">
        <f>BK139+BK149+BK153+BK159+BK163+BK168+BK175</f>
        <v>0</v>
      </c>
    </row>
    <row r="139" spans="2:63" s="11" customFormat="1" ht="22.8" customHeight="1">
      <c r="B139" s="216"/>
      <c r="C139" s="217"/>
      <c r="D139" s="218" t="s">
        <v>77</v>
      </c>
      <c r="E139" s="230" t="s">
        <v>2614</v>
      </c>
      <c r="F139" s="230" t="s">
        <v>3220</v>
      </c>
      <c r="G139" s="217"/>
      <c r="H139" s="217"/>
      <c r="I139" s="220"/>
      <c r="J139" s="231">
        <f>BK139</f>
        <v>0</v>
      </c>
      <c r="K139" s="217"/>
      <c r="L139" s="222"/>
      <c r="M139" s="223"/>
      <c r="N139" s="224"/>
      <c r="O139" s="224"/>
      <c r="P139" s="225">
        <f>SUM(P140:P148)</f>
        <v>0</v>
      </c>
      <c r="Q139" s="224"/>
      <c r="R139" s="225">
        <f>SUM(R140:R148)</f>
        <v>0</v>
      </c>
      <c r="S139" s="224"/>
      <c r="T139" s="226">
        <f>SUM(T140:T148)</f>
        <v>0</v>
      </c>
      <c r="AR139" s="227" t="s">
        <v>88</v>
      </c>
      <c r="AT139" s="228" t="s">
        <v>77</v>
      </c>
      <c r="AU139" s="228" t="s">
        <v>86</v>
      </c>
      <c r="AY139" s="227" t="s">
        <v>163</v>
      </c>
      <c r="BK139" s="229">
        <f>SUM(BK140:BK148)</f>
        <v>0</v>
      </c>
    </row>
    <row r="140" spans="2:65" s="1" customFormat="1" ht="48" customHeight="1">
      <c r="B140" s="38"/>
      <c r="C140" s="232" t="s">
        <v>86</v>
      </c>
      <c r="D140" s="232" t="s">
        <v>166</v>
      </c>
      <c r="E140" s="233" t="s">
        <v>3221</v>
      </c>
      <c r="F140" s="234" t="s">
        <v>3222</v>
      </c>
      <c r="G140" s="235" t="s">
        <v>1168</v>
      </c>
      <c r="H140" s="236">
        <v>1</v>
      </c>
      <c r="I140" s="237"/>
      <c r="J140" s="238">
        <f>ROUND(I140*H140,2)</f>
        <v>0</v>
      </c>
      <c r="K140" s="234" t="s">
        <v>1</v>
      </c>
      <c r="L140" s="43"/>
      <c r="M140" s="239" t="s">
        <v>1</v>
      </c>
      <c r="N140" s="240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395</v>
      </c>
      <c r="AT140" s="243" t="s">
        <v>166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395</v>
      </c>
      <c r="BM140" s="243" t="s">
        <v>88</v>
      </c>
    </row>
    <row r="141" spans="2:65" s="1" customFormat="1" ht="16.5" customHeight="1">
      <c r="B141" s="38"/>
      <c r="C141" s="232" t="s">
        <v>88</v>
      </c>
      <c r="D141" s="232" t="s">
        <v>166</v>
      </c>
      <c r="E141" s="233" t="s">
        <v>3223</v>
      </c>
      <c r="F141" s="234" t="s">
        <v>3224</v>
      </c>
      <c r="G141" s="235" t="s">
        <v>1168</v>
      </c>
      <c r="H141" s="236">
        <v>1</v>
      </c>
      <c r="I141" s="237"/>
      <c r="J141" s="238">
        <f>ROUND(I141*H141,2)</f>
        <v>0</v>
      </c>
      <c r="K141" s="234" t="s">
        <v>1</v>
      </c>
      <c r="L141" s="43"/>
      <c r="M141" s="239" t="s">
        <v>1</v>
      </c>
      <c r="N141" s="240" t="s">
        <v>43</v>
      </c>
      <c r="O141" s="86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AR141" s="243" t="s">
        <v>395</v>
      </c>
      <c r="AT141" s="243" t="s">
        <v>166</v>
      </c>
      <c r="AU141" s="243" t="s">
        <v>88</v>
      </c>
      <c r="AY141" s="17" t="s">
        <v>163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7" t="s">
        <v>86</v>
      </c>
      <c r="BK141" s="244">
        <f>ROUND(I141*H141,2)</f>
        <v>0</v>
      </c>
      <c r="BL141" s="17" t="s">
        <v>395</v>
      </c>
      <c r="BM141" s="243" t="s">
        <v>181</v>
      </c>
    </row>
    <row r="142" spans="2:65" s="1" customFormat="1" ht="16.5" customHeight="1">
      <c r="B142" s="38"/>
      <c r="C142" s="232" t="s">
        <v>105</v>
      </c>
      <c r="D142" s="232" t="s">
        <v>166</v>
      </c>
      <c r="E142" s="233" t="s">
        <v>3225</v>
      </c>
      <c r="F142" s="234" t="s">
        <v>3226</v>
      </c>
      <c r="G142" s="235" t="s">
        <v>1168</v>
      </c>
      <c r="H142" s="236">
        <v>1</v>
      </c>
      <c r="I142" s="237"/>
      <c r="J142" s="238">
        <f>ROUND(I142*H142,2)</f>
        <v>0</v>
      </c>
      <c r="K142" s="234" t="s">
        <v>1</v>
      </c>
      <c r="L142" s="43"/>
      <c r="M142" s="239" t="s">
        <v>1</v>
      </c>
      <c r="N142" s="240" t="s">
        <v>43</v>
      </c>
      <c r="O142" s="86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395</v>
      </c>
      <c r="AT142" s="243" t="s">
        <v>166</v>
      </c>
      <c r="AU142" s="243" t="s">
        <v>88</v>
      </c>
      <c r="AY142" s="17" t="s">
        <v>163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7" t="s">
        <v>86</v>
      </c>
      <c r="BK142" s="244">
        <f>ROUND(I142*H142,2)</f>
        <v>0</v>
      </c>
      <c r="BL142" s="17" t="s">
        <v>395</v>
      </c>
      <c r="BM142" s="243" t="s">
        <v>194</v>
      </c>
    </row>
    <row r="143" spans="2:65" s="1" customFormat="1" ht="24" customHeight="1">
      <c r="B143" s="38"/>
      <c r="C143" s="232" t="s">
        <v>181</v>
      </c>
      <c r="D143" s="232" t="s">
        <v>166</v>
      </c>
      <c r="E143" s="233" t="s">
        <v>3227</v>
      </c>
      <c r="F143" s="234" t="s">
        <v>3228</v>
      </c>
      <c r="G143" s="235" t="s">
        <v>1168</v>
      </c>
      <c r="H143" s="236">
        <v>2</v>
      </c>
      <c r="I143" s="237"/>
      <c r="J143" s="238">
        <f>ROUND(I143*H143,2)</f>
        <v>0</v>
      </c>
      <c r="K143" s="234" t="s">
        <v>1</v>
      </c>
      <c r="L143" s="43"/>
      <c r="M143" s="239" t="s">
        <v>1</v>
      </c>
      <c r="N143" s="240" t="s">
        <v>43</v>
      </c>
      <c r="O143" s="86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AR143" s="243" t="s">
        <v>395</v>
      </c>
      <c r="AT143" s="243" t="s">
        <v>166</v>
      </c>
      <c r="AU143" s="243" t="s">
        <v>88</v>
      </c>
      <c r="AY143" s="17" t="s">
        <v>163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7" t="s">
        <v>86</v>
      </c>
      <c r="BK143" s="244">
        <f>ROUND(I143*H143,2)</f>
        <v>0</v>
      </c>
      <c r="BL143" s="17" t="s">
        <v>395</v>
      </c>
      <c r="BM143" s="243" t="s">
        <v>346</v>
      </c>
    </row>
    <row r="144" spans="2:65" s="1" customFormat="1" ht="24" customHeight="1">
      <c r="B144" s="38"/>
      <c r="C144" s="232" t="s">
        <v>162</v>
      </c>
      <c r="D144" s="232" t="s">
        <v>166</v>
      </c>
      <c r="E144" s="233" t="s">
        <v>3229</v>
      </c>
      <c r="F144" s="234" t="s">
        <v>3230</v>
      </c>
      <c r="G144" s="235" t="s">
        <v>1168</v>
      </c>
      <c r="H144" s="236">
        <v>4</v>
      </c>
      <c r="I144" s="237"/>
      <c r="J144" s="238">
        <f>ROUND(I144*H144,2)</f>
        <v>0</v>
      </c>
      <c r="K144" s="234" t="s">
        <v>1</v>
      </c>
      <c r="L144" s="43"/>
      <c r="M144" s="239" t="s">
        <v>1</v>
      </c>
      <c r="N144" s="240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395</v>
      </c>
      <c r="AT144" s="243" t="s">
        <v>166</v>
      </c>
      <c r="AU144" s="243" t="s">
        <v>88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395</v>
      </c>
      <c r="BM144" s="243" t="s">
        <v>360</v>
      </c>
    </row>
    <row r="145" spans="2:65" s="1" customFormat="1" ht="24" customHeight="1">
      <c r="B145" s="38"/>
      <c r="C145" s="232" t="s">
        <v>194</v>
      </c>
      <c r="D145" s="232" t="s">
        <v>166</v>
      </c>
      <c r="E145" s="233" t="s">
        <v>3231</v>
      </c>
      <c r="F145" s="234" t="s">
        <v>3232</v>
      </c>
      <c r="G145" s="235" t="s">
        <v>3233</v>
      </c>
      <c r="H145" s="236">
        <v>4</v>
      </c>
      <c r="I145" s="237"/>
      <c r="J145" s="238">
        <f>ROUND(I145*H145,2)</f>
        <v>0</v>
      </c>
      <c r="K145" s="234" t="s">
        <v>1</v>
      </c>
      <c r="L145" s="43"/>
      <c r="M145" s="239" t="s">
        <v>1</v>
      </c>
      <c r="N145" s="240" t="s">
        <v>43</v>
      </c>
      <c r="O145" s="86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395</v>
      </c>
      <c r="AT145" s="243" t="s">
        <v>166</v>
      </c>
      <c r="AU145" s="243" t="s">
        <v>88</v>
      </c>
      <c r="AY145" s="17" t="s">
        <v>163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7" t="s">
        <v>86</v>
      </c>
      <c r="BK145" s="244">
        <f>ROUND(I145*H145,2)</f>
        <v>0</v>
      </c>
      <c r="BL145" s="17" t="s">
        <v>395</v>
      </c>
      <c r="BM145" s="243" t="s">
        <v>374</v>
      </c>
    </row>
    <row r="146" spans="2:65" s="1" customFormat="1" ht="24" customHeight="1">
      <c r="B146" s="38"/>
      <c r="C146" s="232" t="s">
        <v>342</v>
      </c>
      <c r="D146" s="232" t="s">
        <v>166</v>
      </c>
      <c r="E146" s="233" t="s">
        <v>3234</v>
      </c>
      <c r="F146" s="234" t="s">
        <v>3235</v>
      </c>
      <c r="G146" s="235" t="s">
        <v>3233</v>
      </c>
      <c r="H146" s="236">
        <v>8</v>
      </c>
      <c r="I146" s="237"/>
      <c r="J146" s="238">
        <f>ROUND(I146*H146,2)</f>
        <v>0</v>
      </c>
      <c r="K146" s="234" t="s">
        <v>1</v>
      </c>
      <c r="L146" s="43"/>
      <c r="M146" s="239" t="s">
        <v>1</v>
      </c>
      <c r="N146" s="240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395</v>
      </c>
      <c r="AT146" s="243" t="s">
        <v>166</v>
      </c>
      <c r="AU146" s="243" t="s">
        <v>88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395</v>
      </c>
      <c r="BM146" s="243" t="s">
        <v>385</v>
      </c>
    </row>
    <row r="147" spans="2:65" s="1" customFormat="1" ht="16.5" customHeight="1">
      <c r="B147" s="38"/>
      <c r="C147" s="232" t="s">
        <v>346</v>
      </c>
      <c r="D147" s="232" t="s">
        <v>166</v>
      </c>
      <c r="E147" s="233" t="s">
        <v>3236</v>
      </c>
      <c r="F147" s="234" t="s">
        <v>3237</v>
      </c>
      <c r="G147" s="235" t="s">
        <v>3233</v>
      </c>
      <c r="H147" s="236">
        <v>9</v>
      </c>
      <c r="I147" s="237"/>
      <c r="J147" s="238">
        <f>ROUND(I147*H147,2)</f>
        <v>0</v>
      </c>
      <c r="K147" s="234" t="s">
        <v>1</v>
      </c>
      <c r="L147" s="43"/>
      <c r="M147" s="239" t="s">
        <v>1</v>
      </c>
      <c r="N147" s="240" t="s">
        <v>43</v>
      </c>
      <c r="O147" s="86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AR147" s="243" t="s">
        <v>395</v>
      </c>
      <c r="AT147" s="243" t="s">
        <v>166</v>
      </c>
      <c r="AU147" s="243" t="s">
        <v>88</v>
      </c>
      <c r="AY147" s="17" t="s">
        <v>163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7" t="s">
        <v>86</v>
      </c>
      <c r="BK147" s="244">
        <f>ROUND(I147*H147,2)</f>
        <v>0</v>
      </c>
      <c r="BL147" s="17" t="s">
        <v>395</v>
      </c>
      <c r="BM147" s="243" t="s">
        <v>395</v>
      </c>
    </row>
    <row r="148" spans="2:65" s="1" customFormat="1" ht="16.5" customHeight="1">
      <c r="B148" s="38"/>
      <c r="C148" s="232" t="s">
        <v>352</v>
      </c>
      <c r="D148" s="232" t="s">
        <v>166</v>
      </c>
      <c r="E148" s="233" t="s">
        <v>3238</v>
      </c>
      <c r="F148" s="234" t="s">
        <v>3239</v>
      </c>
      <c r="G148" s="235" t="s">
        <v>3233</v>
      </c>
      <c r="H148" s="236">
        <v>5</v>
      </c>
      <c r="I148" s="237"/>
      <c r="J148" s="238">
        <f>ROUND(I148*H148,2)</f>
        <v>0</v>
      </c>
      <c r="K148" s="234" t="s">
        <v>1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395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405</v>
      </c>
    </row>
    <row r="149" spans="2:63" s="11" customFormat="1" ht="22.8" customHeight="1">
      <c r="B149" s="216"/>
      <c r="C149" s="217"/>
      <c r="D149" s="218" t="s">
        <v>77</v>
      </c>
      <c r="E149" s="230" t="s">
        <v>2616</v>
      </c>
      <c r="F149" s="230" t="s">
        <v>3240</v>
      </c>
      <c r="G149" s="217"/>
      <c r="H149" s="217"/>
      <c r="I149" s="220"/>
      <c r="J149" s="231">
        <f>BK149</f>
        <v>0</v>
      </c>
      <c r="K149" s="217"/>
      <c r="L149" s="222"/>
      <c r="M149" s="223"/>
      <c r="N149" s="224"/>
      <c r="O149" s="224"/>
      <c r="P149" s="225">
        <f>SUM(P150:P152)</f>
        <v>0</v>
      </c>
      <c r="Q149" s="224"/>
      <c r="R149" s="225">
        <f>SUM(R150:R152)</f>
        <v>0</v>
      </c>
      <c r="S149" s="224"/>
      <c r="T149" s="226">
        <f>SUM(T150:T152)</f>
        <v>0</v>
      </c>
      <c r="AR149" s="227" t="s">
        <v>88</v>
      </c>
      <c r="AT149" s="228" t="s">
        <v>77</v>
      </c>
      <c r="AU149" s="228" t="s">
        <v>86</v>
      </c>
      <c r="AY149" s="227" t="s">
        <v>163</v>
      </c>
      <c r="BK149" s="229">
        <f>SUM(BK150:BK152)</f>
        <v>0</v>
      </c>
    </row>
    <row r="150" spans="2:65" s="1" customFormat="1" ht="36" customHeight="1">
      <c r="B150" s="38"/>
      <c r="C150" s="232" t="s">
        <v>360</v>
      </c>
      <c r="D150" s="232" t="s">
        <v>166</v>
      </c>
      <c r="E150" s="233" t="s">
        <v>3241</v>
      </c>
      <c r="F150" s="234" t="s">
        <v>3242</v>
      </c>
      <c r="G150" s="235" t="s">
        <v>1168</v>
      </c>
      <c r="H150" s="236">
        <v>1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395</v>
      </c>
      <c r="AT150" s="243" t="s">
        <v>166</v>
      </c>
      <c r="AU150" s="243" t="s">
        <v>88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395</v>
      </c>
      <c r="BM150" s="243" t="s">
        <v>421</v>
      </c>
    </row>
    <row r="151" spans="2:65" s="1" customFormat="1" ht="16.5" customHeight="1">
      <c r="B151" s="38"/>
      <c r="C151" s="232" t="s">
        <v>365</v>
      </c>
      <c r="D151" s="232" t="s">
        <v>166</v>
      </c>
      <c r="E151" s="233" t="s">
        <v>3243</v>
      </c>
      <c r="F151" s="234" t="s">
        <v>3244</v>
      </c>
      <c r="G151" s="235" t="s">
        <v>1168</v>
      </c>
      <c r="H151" s="236">
        <v>1</v>
      </c>
      <c r="I151" s="237"/>
      <c r="J151" s="238">
        <f>ROUND(I151*H151,2)</f>
        <v>0</v>
      </c>
      <c r="K151" s="234" t="s">
        <v>1</v>
      </c>
      <c r="L151" s="43"/>
      <c r="M151" s="239" t="s">
        <v>1</v>
      </c>
      <c r="N151" s="240" t="s">
        <v>43</v>
      </c>
      <c r="O151" s="86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AR151" s="243" t="s">
        <v>395</v>
      </c>
      <c r="AT151" s="243" t="s">
        <v>166</v>
      </c>
      <c r="AU151" s="243" t="s">
        <v>88</v>
      </c>
      <c r="AY151" s="17" t="s">
        <v>163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7" t="s">
        <v>86</v>
      </c>
      <c r="BK151" s="244">
        <f>ROUND(I151*H151,2)</f>
        <v>0</v>
      </c>
      <c r="BL151" s="17" t="s">
        <v>395</v>
      </c>
      <c r="BM151" s="243" t="s">
        <v>432</v>
      </c>
    </row>
    <row r="152" spans="2:65" s="1" customFormat="1" ht="16.5" customHeight="1">
      <c r="B152" s="38"/>
      <c r="C152" s="232" t="s">
        <v>374</v>
      </c>
      <c r="D152" s="232" t="s">
        <v>166</v>
      </c>
      <c r="E152" s="233" t="s">
        <v>3245</v>
      </c>
      <c r="F152" s="234" t="s">
        <v>3246</v>
      </c>
      <c r="G152" s="235" t="s">
        <v>3233</v>
      </c>
      <c r="H152" s="236">
        <v>2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395</v>
      </c>
      <c r="AT152" s="243" t="s">
        <v>166</v>
      </c>
      <c r="AU152" s="243" t="s">
        <v>88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395</v>
      </c>
      <c r="BM152" s="243" t="s">
        <v>443</v>
      </c>
    </row>
    <row r="153" spans="2:63" s="11" customFormat="1" ht="22.8" customHeight="1">
      <c r="B153" s="216"/>
      <c r="C153" s="217"/>
      <c r="D153" s="218" t="s">
        <v>77</v>
      </c>
      <c r="E153" s="230" t="s">
        <v>2623</v>
      </c>
      <c r="F153" s="230" t="s">
        <v>3247</v>
      </c>
      <c r="G153" s="217"/>
      <c r="H153" s="217"/>
      <c r="I153" s="220"/>
      <c r="J153" s="231">
        <f>BK153</f>
        <v>0</v>
      </c>
      <c r="K153" s="217"/>
      <c r="L153" s="222"/>
      <c r="M153" s="223"/>
      <c r="N153" s="224"/>
      <c r="O153" s="224"/>
      <c r="P153" s="225">
        <f>SUM(P154:P158)</f>
        <v>0</v>
      </c>
      <c r="Q153" s="224"/>
      <c r="R153" s="225">
        <f>SUM(R154:R158)</f>
        <v>0</v>
      </c>
      <c r="S153" s="224"/>
      <c r="T153" s="226">
        <f>SUM(T154:T158)</f>
        <v>0</v>
      </c>
      <c r="AR153" s="227" t="s">
        <v>88</v>
      </c>
      <c r="AT153" s="228" t="s">
        <v>77</v>
      </c>
      <c r="AU153" s="228" t="s">
        <v>86</v>
      </c>
      <c r="AY153" s="227" t="s">
        <v>163</v>
      </c>
      <c r="BK153" s="229">
        <f>SUM(BK154:BK158)</f>
        <v>0</v>
      </c>
    </row>
    <row r="154" spans="2:65" s="1" customFormat="1" ht="48" customHeight="1">
      <c r="B154" s="38"/>
      <c r="C154" s="232" t="s">
        <v>380</v>
      </c>
      <c r="D154" s="232" t="s">
        <v>166</v>
      </c>
      <c r="E154" s="233" t="s">
        <v>3248</v>
      </c>
      <c r="F154" s="234" t="s">
        <v>3249</v>
      </c>
      <c r="G154" s="235" t="s">
        <v>1168</v>
      </c>
      <c r="H154" s="236">
        <v>1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395</v>
      </c>
      <c r="AT154" s="243" t="s">
        <v>166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459</v>
      </c>
    </row>
    <row r="155" spans="2:65" s="1" customFormat="1" ht="16.5" customHeight="1">
      <c r="B155" s="38"/>
      <c r="C155" s="232" t="s">
        <v>385</v>
      </c>
      <c r="D155" s="232" t="s">
        <v>166</v>
      </c>
      <c r="E155" s="233" t="s">
        <v>3250</v>
      </c>
      <c r="F155" s="234" t="s">
        <v>3251</v>
      </c>
      <c r="G155" s="235" t="s">
        <v>1168</v>
      </c>
      <c r="H155" s="236">
        <v>1</v>
      </c>
      <c r="I155" s="237"/>
      <c r="J155" s="238">
        <f>ROUND(I155*H155,2)</f>
        <v>0</v>
      </c>
      <c r="K155" s="234" t="s">
        <v>1</v>
      </c>
      <c r="L155" s="43"/>
      <c r="M155" s="239" t="s">
        <v>1</v>
      </c>
      <c r="N155" s="240" t="s">
        <v>43</v>
      </c>
      <c r="O155" s="86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AR155" s="243" t="s">
        <v>395</v>
      </c>
      <c r="AT155" s="243" t="s">
        <v>166</v>
      </c>
      <c r="AU155" s="243" t="s">
        <v>88</v>
      </c>
      <c r="AY155" s="17" t="s">
        <v>163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7" t="s">
        <v>86</v>
      </c>
      <c r="BK155" s="244">
        <f>ROUND(I155*H155,2)</f>
        <v>0</v>
      </c>
      <c r="BL155" s="17" t="s">
        <v>395</v>
      </c>
      <c r="BM155" s="243" t="s">
        <v>475</v>
      </c>
    </row>
    <row r="156" spans="2:65" s="1" customFormat="1" ht="16.5" customHeight="1">
      <c r="B156" s="38"/>
      <c r="C156" s="232" t="s">
        <v>8</v>
      </c>
      <c r="D156" s="232" t="s">
        <v>166</v>
      </c>
      <c r="E156" s="233" t="s">
        <v>3252</v>
      </c>
      <c r="F156" s="234" t="s">
        <v>3253</v>
      </c>
      <c r="G156" s="235" t="s">
        <v>1168</v>
      </c>
      <c r="H156" s="236">
        <v>1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395</v>
      </c>
      <c r="AT156" s="243" t="s">
        <v>166</v>
      </c>
      <c r="AU156" s="243" t="s">
        <v>88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395</v>
      </c>
      <c r="BM156" s="243" t="s">
        <v>486</v>
      </c>
    </row>
    <row r="157" spans="2:65" s="1" customFormat="1" ht="24" customHeight="1">
      <c r="B157" s="38"/>
      <c r="C157" s="232" t="s">
        <v>395</v>
      </c>
      <c r="D157" s="232" t="s">
        <v>166</v>
      </c>
      <c r="E157" s="233" t="s">
        <v>3254</v>
      </c>
      <c r="F157" s="234" t="s">
        <v>3255</v>
      </c>
      <c r="G157" s="235" t="s">
        <v>1168</v>
      </c>
      <c r="H157" s="236">
        <v>2</v>
      </c>
      <c r="I157" s="237"/>
      <c r="J157" s="238">
        <f>ROUND(I157*H157,2)</f>
        <v>0</v>
      </c>
      <c r="K157" s="234" t="s">
        <v>1</v>
      </c>
      <c r="L157" s="43"/>
      <c r="M157" s="239" t="s">
        <v>1</v>
      </c>
      <c r="N157" s="240" t="s">
        <v>43</v>
      </c>
      <c r="O157" s="86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AR157" s="243" t="s">
        <v>395</v>
      </c>
      <c r="AT157" s="243" t="s">
        <v>166</v>
      </c>
      <c r="AU157" s="243" t="s">
        <v>88</v>
      </c>
      <c r="AY157" s="17" t="s">
        <v>163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7" t="s">
        <v>86</v>
      </c>
      <c r="BK157" s="244">
        <f>ROUND(I157*H157,2)</f>
        <v>0</v>
      </c>
      <c r="BL157" s="17" t="s">
        <v>395</v>
      </c>
      <c r="BM157" s="243" t="s">
        <v>501</v>
      </c>
    </row>
    <row r="158" spans="2:65" s="1" customFormat="1" ht="16.5" customHeight="1">
      <c r="B158" s="38"/>
      <c r="C158" s="232" t="s">
        <v>400</v>
      </c>
      <c r="D158" s="232" t="s">
        <v>166</v>
      </c>
      <c r="E158" s="233" t="s">
        <v>3256</v>
      </c>
      <c r="F158" s="234" t="s">
        <v>3239</v>
      </c>
      <c r="G158" s="235" t="s">
        <v>3233</v>
      </c>
      <c r="H158" s="236">
        <v>4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395</v>
      </c>
      <c r="AT158" s="243" t="s">
        <v>166</v>
      </c>
      <c r="AU158" s="243" t="s">
        <v>88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513</v>
      </c>
    </row>
    <row r="159" spans="2:63" s="11" customFormat="1" ht="22.8" customHeight="1">
      <c r="B159" s="216"/>
      <c r="C159" s="217"/>
      <c r="D159" s="218" t="s">
        <v>77</v>
      </c>
      <c r="E159" s="230" t="s">
        <v>2658</v>
      </c>
      <c r="F159" s="230" t="s">
        <v>3257</v>
      </c>
      <c r="G159" s="217"/>
      <c r="H159" s="217"/>
      <c r="I159" s="220"/>
      <c r="J159" s="231">
        <f>BK159</f>
        <v>0</v>
      </c>
      <c r="K159" s="217"/>
      <c r="L159" s="222"/>
      <c r="M159" s="223"/>
      <c r="N159" s="224"/>
      <c r="O159" s="224"/>
      <c r="P159" s="225">
        <f>SUM(P160:P162)</f>
        <v>0</v>
      </c>
      <c r="Q159" s="224"/>
      <c r="R159" s="225">
        <f>SUM(R160:R162)</f>
        <v>0</v>
      </c>
      <c r="S159" s="224"/>
      <c r="T159" s="226">
        <f>SUM(T160:T162)</f>
        <v>0</v>
      </c>
      <c r="AR159" s="227" t="s">
        <v>88</v>
      </c>
      <c r="AT159" s="228" t="s">
        <v>77</v>
      </c>
      <c r="AU159" s="228" t="s">
        <v>86</v>
      </c>
      <c r="AY159" s="227" t="s">
        <v>163</v>
      </c>
      <c r="BK159" s="229">
        <f>SUM(BK160:BK162)</f>
        <v>0</v>
      </c>
    </row>
    <row r="160" spans="2:65" s="1" customFormat="1" ht="36" customHeight="1">
      <c r="B160" s="38"/>
      <c r="C160" s="232" t="s">
        <v>405</v>
      </c>
      <c r="D160" s="232" t="s">
        <v>166</v>
      </c>
      <c r="E160" s="233" t="s">
        <v>3258</v>
      </c>
      <c r="F160" s="234" t="s">
        <v>3242</v>
      </c>
      <c r="G160" s="235" t="s">
        <v>1168</v>
      </c>
      <c r="H160" s="236">
        <v>1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395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395</v>
      </c>
      <c r="BM160" s="243" t="s">
        <v>528</v>
      </c>
    </row>
    <row r="161" spans="2:65" s="1" customFormat="1" ht="16.5" customHeight="1">
      <c r="B161" s="38"/>
      <c r="C161" s="232" t="s">
        <v>410</v>
      </c>
      <c r="D161" s="232" t="s">
        <v>166</v>
      </c>
      <c r="E161" s="233" t="s">
        <v>3259</v>
      </c>
      <c r="F161" s="234" t="s">
        <v>3244</v>
      </c>
      <c r="G161" s="235" t="s">
        <v>1168</v>
      </c>
      <c r="H161" s="236">
        <v>1</v>
      </c>
      <c r="I161" s="237"/>
      <c r="J161" s="238">
        <f>ROUND(I161*H161,2)</f>
        <v>0</v>
      </c>
      <c r="K161" s="234" t="s">
        <v>1</v>
      </c>
      <c r="L161" s="43"/>
      <c r="M161" s="239" t="s">
        <v>1</v>
      </c>
      <c r="N161" s="240" t="s">
        <v>43</v>
      </c>
      <c r="O161" s="86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AR161" s="243" t="s">
        <v>395</v>
      </c>
      <c r="AT161" s="243" t="s">
        <v>166</v>
      </c>
      <c r="AU161" s="243" t="s">
        <v>88</v>
      </c>
      <c r="AY161" s="17" t="s">
        <v>163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7" t="s">
        <v>86</v>
      </c>
      <c r="BK161" s="244">
        <f>ROUND(I161*H161,2)</f>
        <v>0</v>
      </c>
      <c r="BL161" s="17" t="s">
        <v>395</v>
      </c>
      <c r="BM161" s="243" t="s">
        <v>538</v>
      </c>
    </row>
    <row r="162" spans="2:65" s="1" customFormat="1" ht="16.5" customHeight="1">
      <c r="B162" s="38"/>
      <c r="C162" s="232" t="s">
        <v>421</v>
      </c>
      <c r="D162" s="232" t="s">
        <v>166</v>
      </c>
      <c r="E162" s="233" t="s">
        <v>3260</v>
      </c>
      <c r="F162" s="234" t="s">
        <v>3246</v>
      </c>
      <c r="G162" s="235" t="s">
        <v>3233</v>
      </c>
      <c r="H162" s="236">
        <v>1</v>
      </c>
      <c r="I162" s="237"/>
      <c r="J162" s="238">
        <f>ROUND(I162*H162,2)</f>
        <v>0</v>
      </c>
      <c r="K162" s="234" t="s">
        <v>1</v>
      </c>
      <c r="L162" s="43"/>
      <c r="M162" s="239" t="s">
        <v>1</v>
      </c>
      <c r="N162" s="240" t="s">
        <v>43</v>
      </c>
      <c r="O162" s="86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AR162" s="243" t="s">
        <v>395</v>
      </c>
      <c r="AT162" s="243" t="s">
        <v>166</v>
      </c>
      <c r="AU162" s="243" t="s">
        <v>88</v>
      </c>
      <c r="AY162" s="17" t="s">
        <v>163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7" t="s">
        <v>86</v>
      </c>
      <c r="BK162" s="244">
        <f>ROUND(I162*H162,2)</f>
        <v>0</v>
      </c>
      <c r="BL162" s="17" t="s">
        <v>395</v>
      </c>
      <c r="BM162" s="243" t="s">
        <v>554</v>
      </c>
    </row>
    <row r="163" spans="2:63" s="11" customFormat="1" ht="22.8" customHeight="1">
      <c r="B163" s="216"/>
      <c r="C163" s="217"/>
      <c r="D163" s="218" t="s">
        <v>77</v>
      </c>
      <c r="E163" s="230" t="s">
        <v>2699</v>
      </c>
      <c r="F163" s="230" t="s">
        <v>3261</v>
      </c>
      <c r="G163" s="217"/>
      <c r="H163" s="217"/>
      <c r="I163" s="220"/>
      <c r="J163" s="231">
        <f>BK163</f>
        <v>0</v>
      </c>
      <c r="K163" s="217"/>
      <c r="L163" s="222"/>
      <c r="M163" s="223"/>
      <c r="N163" s="224"/>
      <c r="O163" s="224"/>
      <c r="P163" s="225">
        <f>SUM(P164:P167)</f>
        <v>0</v>
      </c>
      <c r="Q163" s="224"/>
      <c r="R163" s="225">
        <f>SUM(R164:R167)</f>
        <v>0</v>
      </c>
      <c r="S163" s="224"/>
      <c r="T163" s="226">
        <f>SUM(T164:T167)</f>
        <v>0</v>
      </c>
      <c r="AR163" s="227" t="s">
        <v>88</v>
      </c>
      <c r="AT163" s="228" t="s">
        <v>77</v>
      </c>
      <c r="AU163" s="228" t="s">
        <v>86</v>
      </c>
      <c r="AY163" s="227" t="s">
        <v>163</v>
      </c>
      <c r="BK163" s="229">
        <f>SUM(BK164:BK167)</f>
        <v>0</v>
      </c>
    </row>
    <row r="164" spans="2:65" s="1" customFormat="1" ht="16.5" customHeight="1">
      <c r="B164" s="38"/>
      <c r="C164" s="232" t="s">
        <v>7</v>
      </c>
      <c r="D164" s="232" t="s">
        <v>166</v>
      </c>
      <c r="E164" s="233" t="s">
        <v>3262</v>
      </c>
      <c r="F164" s="234" t="s">
        <v>3251</v>
      </c>
      <c r="G164" s="235" t="s">
        <v>1168</v>
      </c>
      <c r="H164" s="236">
        <v>1</v>
      </c>
      <c r="I164" s="237"/>
      <c r="J164" s="238">
        <f>ROUND(I164*H164,2)</f>
        <v>0</v>
      </c>
      <c r="K164" s="234" t="s">
        <v>1</v>
      </c>
      <c r="L164" s="43"/>
      <c r="M164" s="239" t="s">
        <v>1</v>
      </c>
      <c r="N164" s="240" t="s">
        <v>43</v>
      </c>
      <c r="O164" s="86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AR164" s="243" t="s">
        <v>395</v>
      </c>
      <c r="AT164" s="243" t="s">
        <v>166</v>
      </c>
      <c r="AU164" s="243" t="s">
        <v>88</v>
      </c>
      <c r="AY164" s="17" t="s">
        <v>163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7" t="s">
        <v>86</v>
      </c>
      <c r="BK164" s="244">
        <f>ROUND(I164*H164,2)</f>
        <v>0</v>
      </c>
      <c r="BL164" s="17" t="s">
        <v>395</v>
      </c>
      <c r="BM164" s="243" t="s">
        <v>565</v>
      </c>
    </row>
    <row r="165" spans="2:65" s="1" customFormat="1" ht="16.5" customHeight="1">
      <c r="B165" s="38"/>
      <c r="C165" s="232" t="s">
        <v>432</v>
      </c>
      <c r="D165" s="232" t="s">
        <v>166</v>
      </c>
      <c r="E165" s="233" t="s">
        <v>3263</v>
      </c>
      <c r="F165" s="234" t="s">
        <v>3253</v>
      </c>
      <c r="G165" s="235" t="s">
        <v>1168</v>
      </c>
      <c r="H165" s="236">
        <v>1</v>
      </c>
      <c r="I165" s="237"/>
      <c r="J165" s="238">
        <f>ROUND(I165*H165,2)</f>
        <v>0</v>
      </c>
      <c r="K165" s="234" t="s">
        <v>1</v>
      </c>
      <c r="L165" s="43"/>
      <c r="M165" s="239" t="s">
        <v>1</v>
      </c>
      <c r="N165" s="240" t="s">
        <v>43</v>
      </c>
      <c r="O165" s="86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AR165" s="243" t="s">
        <v>395</v>
      </c>
      <c r="AT165" s="243" t="s">
        <v>166</v>
      </c>
      <c r="AU165" s="243" t="s">
        <v>88</v>
      </c>
      <c r="AY165" s="17" t="s">
        <v>163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7" t="s">
        <v>86</v>
      </c>
      <c r="BK165" s="244">
        <f>ROUND(I165*H165,2)</f>
        <v>0</v>
      </c>
      <c r="BL165" s="17" t="s">
        <v>395</v>
      </c>
      <c r="BM165" s="243" t="s">
        <v>590</v>
      </c>
    </row>
    <row r="166" spans="2:65" s="1" customFormat="1" ht="16.5" customHeight="1">
      <c r="B166" s="38"/>
      <c r="C166" s="232" t="s">
        <v>438</v>
      </c>
      <c r="D166" s="232" t="s">
        <v>166</v>
      </c>
      <c r="E166" s="233" t="s">
        <v>3264</v>
      </c>
      <c r="F166" s="234" t="s">
        <v>3265</v>
      </c>
      <c r="G166" s="235" t="s">
        <v>3233</v>
      </c>
      <c r="H166" s="236">
        <v>2</v>
      </c>
      <c r="I166" s="237"/>
      <c r="J166" s="238">
        <f>ROUND(I166*H166,2)</f>
        <v>0</v>
      </c>
      <c r="K166" s="234" t="s">
        <v>1</v>
      </c>
      <c r="L166" s="43"/>
      <c r="M166" s="239" t="s">
        <v>1</v>
      </c>
      <c r="N166" s="240" t="s">
        <v>43</v>
      </c>
      <c r="O166" s="86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AR166" s="243" t="s">
        <v>395</v>
      </c>
      <c r="AT166" s="243" t="s">
        <v>166</v>
      </c>
      <c r="AU166" s="243" t="s">
        <v>88</v>
      </c>
      <c r="AY166" s="17" t="s">
        <v>163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7" t="s">
        <v>86</v>
      </c>
      <c r="BK166" s="244">
        <f>ROUND(I166*H166,2)</f>
        <v>0</v>
      </c>
      <c r="BL166" s="17" t="s">
        <v>395</v>
      </c>
      <c r="BM166" s="243" t="s">
        <v>628</v>
      </c>
    </row>
    <row r="167" spans="2:65" s="1" customFormat="1" ht="16.5" customHeight="1">
      <c r="B167" s="38"/>
      <c r="C167" s="232" t="s">
        <v>443</v>
      </c>
      <c r="D167" s="232" t="s">
        <v>166</v>
      </c>
      <c r="E167" s="233" t="s">
        <v>3266</v>
      </c>
      <c r="F167" s="234" t="s">
        <v>3239</v>
      </c>
      <c r="G167" s="235" t="s">
        <v>3233</v>
      </c>
      <c r="H167" s="236">
        <v>3</v>
      </c>
      <c r="I167" s="237"/>
      <c r="J167" s="238">
        <f>ROUND(I167*H167,2)</f>
        <v>0</v>
      </c>
      <c r="K167" s="234" t="s">
        <v>1</v>
      </c>
      <c r="L167" s="43"/>
      <c r="M167" s="239" t="s">
        <v>1</v>
      </c>
      <c r="N167" s="240" t="s">
        <v>43</v>
      </c>
      <c r="O167" s="86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AR167" s="243" t="s">
        <v>395</v>
      </c>
      <c r="AT167" s="243" t="s">
        <v>166</v>
      </c>
      <c r="AU167" s="243" t="s">
        <v>88</v>
      </c>
      <c r="AY167" s="17" t="s">
        <v>163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7" t="s">
        <v>86</v>
      </c>
      <c r="BK167" s="244">
        <f>ROUND(I167*H167,2)</f>
        <v>0</v>
      </c>
      <c r="BL167" s="17" t="s">
        <v>395</v>
      </c>
      <c r="BM167" s="243" t="s">
        <v>638</v>
      </c>
    </row>
    <row r="168" spans="2:63" s="11" customFormat="1" ht="22.8" customHeight="1">
      <c r="B168" s="216"/>
      <c r="C168" s="217"/>
      <c r="D168" s="218" t="s">
        <v>77</v>
      </c>
      <c r="E168" s="230" t="s">
        <v>2707</v>
      </c>
      <c r="F168" s="230" t="s">
        <v>3267</v>
      </c>
      <c r="G168" s="217"/>
      <c r="H168" s="217"/>
      <c r="I168" s="220"/>
      <c r="J168" s="231">
        <f>BK168</f>
        <v>0</v>
      </c>
      <c r="K168" s="217"/>
      <c r="L168" s="222"/>
      <c r="M168" s="223"/>
      <c r="N168" s="224"/>
      <c r="O168" s="224"/>
      <c r="P168" s="225">
        <f>SUM(P169:P174)</f>
        <v>0</v>
      </c>
      <c r="Q168" s="224"/>
      <c r="R168" s="225">
        <f>SUM(R169:R174)</f>
        <v>0</v>
      </c>
      <c r="S168" s="224"/>
      <c r="T168" s="226">
        <f>SUM(T169:T174)</f>
        <v>0</v>
      </c>
      <c r="AR168" s="227" t="s">
        <v>88</v>
      </c>
      <c r="AT168" s="228" t="s">
        <v>77</v>
      </c>
      <c r="AU168" s="228" t="s">
        <v>86</v>
      </c>
      <c r="AY168" s="227" t="s">
        <v>163</v>
      </c>
      <c r="BK168" s="229">
        <f>SUM(BK169:BK174)</f>
        <v>0</v>
      </c>
    </row>
    <row r="169" spans="2:65" s="1" customFormat="1" ht="48" customHeight="1">
      <c r="B169" s="38"/>
      <c r="C169" s="232" t="s">
        <v>449</v>
      </c>
      <c r="D169" s="232" t="s">
        <v>166</v>
      </c>
      <c r="E169" s="233" t="s">
        <v>3268</v>
      </c>
      <c r="F169" s="234" t="s">
        <v>3269</v>
      </c>
      <c r="G169" s="235" t="s">
        <v>1168</v>
      </c>
      <c r="H169" s="236">
        <v>1</v>
      </c>
      <c r="I169" s="237"/>
      <c r="J169" s="238">
        <f>ROUND(I169*H169,2)</f>
        <v>0</v>
      </c>
      <c r="K169" s="234" t="s">
        <v>1</v>
      </c>
      <c r="L169" s="43"/>
      <c r="M169" s="239" t="s">
        <v>1</v>
      </c>
      <c r="N169" s="240" t="s">
        <v>43</v>
      </c>
      <c r="O169" s="86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AR169" s="243" t="s">
        <v>395</v>
      </c>
      <c r="AT169" s="243" t="s">
        <v>166</v>
      </c>
      <c r="AU169" s="243" t="s">
        <v>88</v>
      </c>
      <c r="AY169" s="17" t="s">
        <v>163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7" t="s">
        <v>86</v>
      </c>
      <c r="BK169" s="244">
        <f>ROUND(I169*H169,2)</f>
        <v>0</v>
      </c>
      <c r="BL169" s="17" t="s">
        <v>395</v>
      </c>
      <c r="BM169" s="243" t="s">
        <v>649</v>
      </c>
    </row>
    <row r="170" spans="2:65" s="1" customFormat="1" ht="16.5" customHeight="1">
      <c r="B170" s="38"/>
      <c r="C170" s="232" t="s">
        <v>459</v>
      </c>
      <c r="D170" s="232" t="s">
        <v>166</v>
      </c>
      <c r="E170" s="233" t="s">
        <v>3270</v>
      </c>
      <c r="F170" s="234" t="s">
        <v>3271</v>
      </c>
      <c r="G170" s="235" t="s">
        <v>1168</v>
      </c>
      <c r="H170" s="236">
        <v>1</v>
      </c>
      <c r="I170" s="237"/>
      <c r="J170" s="238">
        <f>ROUND(I170*H170,2)</f>
        <v>0</v>
      </c>
      <c r="K170" s="234" t="s">
        <v>1</v>
      </c>
      <c r="L170" s="43"/>
      <c r="M170" s="239" t="s">
        <v>1</v>
      </c>
      <c r="N170" s="240" t="s">
        <v>43</v>
      </c>
      <c r="O170" s="86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AR170" s="243" t="s">
        <v>395</v>
      </c>
      <c r="AT170" s="243" t="s">
        <v>166</v>
      </c>
      <c r="AU170" s="243" t="s">
        <v>88</v>
      </c>
      <c r="AY170" s="17" t="s">
        <v>163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7" t="s">
        <v>86</v>
      </c>
      <c r="BK170" s="244">
        <f>ROUND(I170*H170,2)</f>
        <v>0</v>
      </c>
      <c r="BL170" s="17" t="s">
        <v>395</v>
      </c>
      <c r="BM170" s="243" t="s">
        <v>671</v>
      </c>
    </row>
    <row r="171" spans="2:65" s="1" customFormat="1" ht="16.5" customHeight="1">
      <c r="B171" s="38"/>
      <c r="C171" s="232" t="s">
        <v>466</v>
      </c>
      <c r="D171" s="232" t="s">
        <v>166</v>
      </c>
      <c r="E171" s="233" t="s">
        <v>3272</v>
      </c>
      <c r="F171" s="234" t="s">
        <v>3246</v>
      </c>
      <c r="G171" s="235" t="s">
        <v>3233</v>
      </c>
      <c r="H171" s="236">
        <v>5</v>
      </c>
      <c r="I171" s="237"/>
      <c r="J171" s="238">
        <f>ROUND(I171*H171,2)</f>
        <v>0</v>
      </c>
      <c r="K171" s="234" t="s">
        <v>1</v>
      </c>
      <c r="L171" s="43"/>
      <c r="M171" s="239" t="s">
        <v>1</v>
      </c>
      <c r="N171" s="240" t="s">
        <v>43</v>
      </c>
      <c r="O171" s="86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AR171" s="243" t="s">
        <v>395</v>
      </c>
      <c r="AT171" s="243" t="s">
        <v>166</v>
      </c>
      <c r="AU171" s="243" t="s">
        <v>88</v>
      </c>
      <c r="AY171" s="17" t="s">
        <v>163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7" t="s">
        <v>86</v>
      </c>
      <c r="BK171" s="244">
        <f>ROUND(I171*H171,2)</f>
        <v>0</v>
      </c>
      <c r="BL171" s="17" t="s">
        <v>395</v>
      </c>
      <c r="BM171" s="243" t="s">
        <v>680</v>
      </c>
    </row>
    <row r="172" spans="2:65" s="1" customFormat="1" ht="24" customHeight="1">
      <c r="B172" s="38"/>
      <c r="C172" s="232" t="s">
        <v>475</v>
      </c>
      <c r="D172" s="232" t="s">
        <v>166</v>
      </c>
      <c r="E172" s="233" t="s">
        <v>3273</v>
      </c>
      <c r="F172" s="234" t="s">
        <v>3274</v>
      </c>
      <c r="G172" s="235" t="s">
        <v>1168</v>
      </c>
      <c r="H172" s="236">
        <v>2</v>
      </c>
      <c r="I172" s="237"/>
      <c r="J172" s="238">
        <f>ROUND(I172*H172,2)</f>
        <v>0</v>
      </c>
      <c r="K172" s="234" t="s">
        <v>1</v>
      </c>
      <c r="L172" s="43"/>
      <c r="M172" s="239" t="s">
        <v>1</v>
      </c>
      <c r="N172" s="240" t="s">
        <v>43</v>
      </c>
      <c r="O172" s="86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AR172" s="243" t="s">
        <v>395</v>
      </c>
      <c r="AT172" s="243" t="s">
        <v>166</v>
      </c>
      <c r="AU172" s="243" t="s">
        <v>88</v>
      </c>
      <c r="AY172" s="17" t="s">
        <v>163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7" t="s">
        <v>86</v>
      </c>
      <c r="BK172" s="244">
        <f>ROUND(I172*H172,2)</f>
        <v>0</v>
      </c>
      <c r="BL172" s="17" t="s">
        <v>395</v>
      </c>
      <c r="BM172" s="243" t="s">
        <v>701</v>
      </c>
    </row>
    <row r="173" spans="2:65" s="1" customFormat="1" ht="16.5" customHeight="1">
      <c r="B173" s="38"/>
      <c r="C173" s="232" t="s">
        <v>480</v>
      </c>
      <c r="D173" s="232" t="s">
        <v>166</v>
      </c>
      <c r="E173" s="233" t="s">
        <v>3275</v>
      </c>
      <c r="F173" s="234" t="s">
        <v>3276</v>
      </c>
      <c r="G173" s="235" t="s">
        <v>1168</v>
      </c>
      <c r="H173" s="236">
        <v>1</v>
      </c>
      <c r="I173" s="237"/>
      <c r="J173" s="238">
        <f>ROUND(I173*H173,2)</f>
        <v>0</v>
      </c>
      <c r="K173" s="234" t="s">
        <v>1</v>
      </c>
      <c r="L173" s="43"/>
      <c r="M173" s="239" t="s">
        <v>1</v>
      </c>
      <c r="N173" s="240" t="s">
        <v>43</v>
      </c>
      <c r="O173" s="86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AR173" s="243" t="s">
        <v>395</v>
      </c>
      <c r="AT173" s="243" t="s">
        <v>166</v>
      </c>
      <c r="AU173" s="243" t="s">
        <v>88</v>
      </c>
      <c r="AY173" s="17" t="s">
        <v>163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7" t="s">
        <v>86</v>
      </c>
      <c r="BK173" s="244">
        <f>ROUND(I173*H173,2)</f>
        <v>0</v>
      </c>
      <c r="BL173" s="17" t="s">
        <v>395</v>
      </c>
      <c r="BM173" s="243" t="s">
        <v>716</v>
      </c>
    </row>
    <row r="174" spans="2:65" s="1" customFormat="1" ht="36" customHeight="1">
      <c r="B174" s="38"/>
      <c r="C174" s="232" t="s">
        <v>486</v>
      </c>
      <c r="D174" s="232" t="s">
        <v>166</v>
      </c>
      <c r="E174" s="233" t="s">
        <v>3277</v>
      </c>
      <c r="F174" s="234" t="s">
        <v>3278</v>
      </c>
      <c r="G174" s="235" t="s">
        <v>349</v>
      </c>
      <c r="H174" s="236">
        <v>1</v>
      </c>
      <c r="I174" s="237"/>
      <c r="J174" s="238">
        <f>ROUND(I174*H174,2)</f>
        <v>0</v>
      </c>
      <c r="K174" s="234" t="s">
        <v>1</v>
      </c>
      <c r="L174" s="43"/>
      <c r="M174" s="239" t="s">
        <v>1</v>
      </c>
      <c r="N174" s="240" t="s">
        <v>43</v>
      </c>
      <c r="O174" s="86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AR174" s="243" t="s">
        <v>395</v>
      </c>
      <c r="AT174" s="243" t="s">
        <v>166</v>
      </c>
      <c r="AU174" s="243" t="s">
        <v>88</v>
      </c>
      <c r="AY174" s="17" t="s">
        <v>163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7" t="s">
        <v>86</v>
      </c>
      <c r="BK174" s="244">
        <f>ROUND(I174*H174,2)</f>
        <v>0</v>
      </c>
      <c r="BL174" s="17" t="s">
        <v>395</v>
      </c>
      <c r="BM174" s="243" t="s">
        <v>726</v>
      </c>
    </row>
    <row r="175" spans="2:63" s="11" customFormat="1" ht="22.8" customHeight="1">
      <c r="B175" s="216"/>
      <c r="C175" s="217"/>
      <c r="D175" s="218" t="s">
        <v>77</v>
      </c>
      <c r="E175" s="230" t="s">
        <v>2719</v>
      </c>
      <c r="F175" s="230" t="s">
        <v>3279</v>
      </c>
      <c r="G175" s="217"/>
      <c r="H175" s="217"/>
      <c r="I175" s="220"/>
      <c r="J175" s="231">
        <f>BK175</f>
        <v>0</v>
      </c>
      <c r="K175" s="217"/>
      <c r="L175" s="222"/>
      <c r="M175" s="223"/>
      <c r="N175" s="224"/>
      <c r="O175" s="224"/>
      <c r="P175" s="225">
        <f>SUM(P176:P180)</f>
        <v>0</v>
      </c>
      <c r="Q175" s="224"/>
      <c r="R175" s="225">
        <f>SUM(R176:R180)</f>
        <v>0</v>
      </c>
      <c r="S175" s="224"/>
      <c r="T175" s="226">
        <f>SUM(T176:T180)</f>
        <v>0</v>
      </c>
      <c r="AR175" s="227" t="s">
        <v>88</v>
      </c>
      <c r="AT175" s="228" t="s">
        <v>77</v>
      </c>
      <c r="AU175" s="228" t="s">
        <v>86</v>
      </c>
      <c r="AY175" s="227" t="s">
        <v>163</v>
      </c>
      <c r="BK175" s="229">
        <f>SUM(BK176:BK180)</f>
        <v>0</v>
      </c>
    </row>
    <row r="176" spans="2:65" s="1" customFormat="1" ht="36" customHeight="1">
      <c r="B176" s="38"/>
      <c r="C176" s="232" t="s">
        <v>494</v>
      </c>
      <c r="D176" s="232" t="s">
        <v>166</v>
      </c>
      <c r="E176" s="233" t="s">
        <v>3280</v>
      </c>
      <c r="F176" s="234" t="s">
        <v>3242</v>
      </c>
      <c r="G176" s="235" t="s">
        <v>1168</v>
      </c>
      <c r="H176" s="236">
        <v>1</v>
      </c>
      <c r="I176" s="237"/>
      <c r="J176" s="238">
        <f>ROUND(I176*H176,2)</f>
        <v>0</v>
      </c>
      <c r="K176" s="234" t="s">
        <v>1</v>
      </c>
      <c r="L176" s="43"/>
      <c r="M176" s="239" t="s">
        <v>1</v>
      </c>
      <c r="N176" s="240" t="s">
        <v>43</v>
      </c>
      <c r="O176" s="86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AR176" s="243" t="s">
        <v>395</v>
      </c>
      <c r="AT176" s="243" t="s">
        <v>166</v>
      </c>
      <c r="AU176" s="243" t="s">
        <v>88</v>
      </c>
      <c r="AY176" s="17" t="s">
        <v>163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7" t="s">
        <v>86</v>
      </c>
      <c r="BK176" s="244">
        <f>ROUND(I176*H176,2)</f>
        <v>0</v>
      </c>
      <c r="BL176" s="17" t="s">
        <v>395</v>
      </c>
      <c r="BM176" s="243" t="s">
        <v>743</v>
      </c>
    </row>
    <row r="177" spans="2:65" s="1" customFormat="1" ht="16.5" customHeight="1">
      <c r="B177" s="38"/>
      <c r="C177" s="232" t="s">
        <v>501</v>
      </c>
      <c r="D177" s="232" t="s">
        <v>166</v>
      </c>
      <c r="E177" s="233" t="s">
        <v>3281</v>
      </c>
      <c r="F177" s="234" t="s">
        <v>3282</v>
      </c>
      <c r="G177" s="235" t="s">
        <v>1168</v>
      </c>
      <c r="H177" s="236">
        <v>1</v>
      </c>
      <c r="I177" s="237"/>
      <c r="J177" s="238">
        <f>ROUND(I177*H177,2)</f>
        <v>0</v>
      </c>
      <c r="K177" s="234" t="s">
        <v>1</v>
      </c>
      <c r="L177" s="43"/>
      <c r="M177" s="239" t="s">
        <v>1</v>
      </c>
      <c r="N177" s="240" t="s">
        <v>43</v>
      </c>
      <c r="O177" s="86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AR177" s="243" t="s">
        <v>395</v>
      </c>
      <c r="AT177" s="243" t="s">
        <v>166</v>
      </c>
      <c r="AU177" s="243" t="s">
        <v>88</v>
      </c>
      <c r="AY177" s="17" t="s">
        <v>163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7" t="s">
        <v>86</v>
      </c>
      <c r="BK177" s="244">
        <f>ROUND(I177*H177,2)</f>
        <v>0</v>
      </c>
      <c r="BL177" s="17" t="s">
        <v>395</v>
      </c>
      <c r="BM177" s="243" t="s">
        <v>753</v>
      </c>
    </row>
    <row r="178" spans="2:65" s="1" customFormat="1" ht="16.5" customHeight="1">
      <c r="B178" s="38"/>
      <c r="C178" s="232" t="s">
        <v>507</v>
      </c>
      <c r="D178" s="232" t="s">
        <v>166</v>
      </c>
      <c r="E178" s="233" t="s">
        <v>3283</v>
      </c>
      <c r="F178" s="234" t="s">
        <v>3246</v>
      </c>
      <c r="G178" s="235" t="s">
        <v>3233</v>
      </c>
      <c r="H178" s="236">
        <v>1</v>
      </c>
      <c r="I178" s="237"/>
      <c r="J178" s="238">
        <f>ROUND(I178*H178,2)</f>
        <v>0</v>
      </c>
      <c r="K178" s="234" t="s">
        <v>1</v>
      </c>
      <c r="L178" s="43"/>
      <c r="M178" s="239" t="s">
        <v>1</v>
      </c>
      <c r="N178" s="240" t="s">
        <v>43</v>
      </c>
      <c r="O178" s="86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AR178" s="243" t="s">
        <v>395</v>
      </c>
      <c r="AT178" s="243" t="s">
        <v>166</v>
      </c>
      <c r="AU178" s="243" t="s">
        <v>88</v>
      </c>
      <c r="AY178" s="17" t="s">
        <v>163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7" t="s">
        <v>86</v>
      </c>
      <c r="BK178" s="244">
        <f>ROUND(I178*H178,2)</f>
        <v>0</v>
      </c>
      <c r="BL178" s="17" t="s">
        <v>395</v>
      </c>
      <c r="BM178" s="243" t="s">
        <v>766</v>
      </c>
    </row>
    <row r="179" spans="2:65" s="1" customFormat="1" ht="24" customHeight="1">
      <c r="B179" s="38"/>
      <c r="C179" s="232" t="s">
        <v>513</v>
      </c>
      <c r="D179" s="232" t="s">
        <v>166</v>
      </c>
      <c r="E179" s="233" t="s">
        <v>3284</v>
      </c>
      <c r="F179" s="234" t="s">
        <v>3235</v>
      </c>
      <c r="G179" s="235" t="s">
        <v>3233</v>
      </c>
      <c r="H179" s="236">
        <v>1</v>
      </c>
      <c r="I179" s="237"/>
      <c r="J179" s="238">
        <f>ROUND(I179*H179,2)</f>
        <v>0</v>
      </c>
      <c r="K179" s="234" t="s">
        <v>1</v>
      </c>
      <c r="L179" s="43"/>
      <c r="M179" s="239" t="s">
        <v>1</v>
      </c>
      <c r="N179" s="240" t="s">
        <v>43</v>
      </c>
      <c r="O179" s="86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AR179" s="243" t="s">
        <v>395</v>
      </c>
      <c r="AT179" s="243" t="s">
        <v>166</v>
      </c>
      <c r="AU179" s="243" t="s">
        <v>88</v>
      </c>
      <c r="AY179" s="17" t="s">
        <v>163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7" t="s">
        <v>86</v>
      </c>
      <c r="BK179" s="244">
        <f>ROUND(I179*H179,2)</f>
        <v>0</v>
      </c>
      <c r="BL179" s="17" t="s">
        <v>395</v>
      </c>
      <c r="BM179" s="243" t="s">
        <v>776</v>
      </c>
    </row>
    <row r="180" spans="2:65" s="1" customFormat="1" ht="36" customHeight="1">
      <c r="B180" s="38"/>
      <c r="C180" s="232" t="s">
        <v>518</v>
      </c>
      <c r="D180" s="232" t="s">
        <v>166</v>
      </c>
      <c r="E180" s="233" t="s">
        <v>3285</v>
      </c>
      <c r="F180" s="234" t="s">
        <v>3286</v>
      </c>
      <c r="G180" s="235" t="s">
        <v>349</v>
      </c>
      <c r="H180" s="236">
        <v>1</v>
      </c>
      <c r="I180" s="237"/>
      <c r="J180" s="238">
        <f>ROUND(I180*H180,2)</f>
        <v>0</v>
      </c>
      <c r="K180" s="234" t="s">
        <v>1</v>
      </c>
      <c r="L180" s="43"/>
      <c r="M180" s="239" t="s">
        <v>1</v>
      </c>
      <c r="N180" s="240" t="s">
        <v>43</v>
      </c>
      <c r="O180" s="86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AR180" s="243" t="s">
        <v>395</v>
      </c>
      <c r="AT180" s="243" t="s">
        <v>166</v>
      </c>
      <c r="AU180" s="243" t="s">
        <v>88</v>
      </c>
      <c r="AY180" s="17" t="s">
        <v>163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7" t="s">
        <v>86</v>
      </c>
      <c r="BK180" s="244">
        <f>ROUND(I180*H180,2)</f>
        <v>0</v>
      </c>
      <c r="BL180" s="17" t="s">
        <v>395</v>
      </c>
      <c r="BM180" s="243" t="s">
        <v>789</v>
      </c>
    </row>
    <row r="181" spans="2:63" s="11" customFormat="1" ht="25.9" customHeight="1">
      <c r="B181" s="216"/>
      <c r="C181" s="217"/>
      <c r="D181" s="218" t="s">
        <v>77</v>
      </c>
      <c r="E181" s="219" t="s">
        <v>3287</v>
      </c>
      <c r="F181" s="219" t="s">
        <v>3288</v>
      </c>
      <c r="G181" s="217"/>
      <c r="H181" s="217"/>
      <c r="I181" s="220"/>
      <c r="J181" s="221">
        <f>BK181</f>
        <v>0</v>
      </c>
      <c r="K181" s="217"/>
      <c r="L181" s="222"/>
      <c r="M181" s="223"/>
      <c r="N181" s="224"/>
      <c r="O181" s="224"/>
      <c r="P181" s="225">
        <f>P182+P192+P196+P202+P206+P211+P218</f>
        <v>0</v>
      </c>
      <c r="Q181" s="224"/>
      <c r="R181" s="225">
        <f>R182+R192+R196+R202+R206+R211+R218</f>
        <v>0</v>
      </c>
      <c r="S181" s="224"/>
      <c r="T181" s="226">
        <f>T182+T192+T196+T202+T206+T211+T218</f>
        <v>0</v>
      </c>
      <c r="AR181" s="227" t="s">
        <v>88</v>
      </c>
      <c r="AT181" s="228" t="s">
        <v>77</v>
      </c>
      <c r="AU181" s="228" t="s">
        <v>78</v>
      </c>
      <c r="AY181" s="227" t="s">
        <v>163</v>
      </c>
      <c r="BK181" s="229">
        <f>BK182+BK192+BK196+BK202+BK206+BK211+BK218</f>
        <v>0</v>
      </c>
    </row>
    <row r="182" spans="2:63" s="11" customFormat="1" ht="22.8" customHeight="1">
      <c r="B182" s="216"/>
      <c r="C182" s="217"/>
      <c r="D182" s="218" t="s">
        <v>77</v>
      </c>
      <c r="E182" s="230" t="s">
        <v>2614</v>
      </c>
      <c r="F182" s="230" t="s">
        <v>3220</v>
      </c>
      <c r="G182" s="217"/>
      <c r="H182" s="217"/>
      <c r="I182" s="220"/>
      <c r="J182" s="231">
        <f>BK182</f>
        <v>0</v>
      </c>
      <c r="K182" s="217"/>
      <c r="L182" s="222"/>
      <c r="M182" s="223"/>
      <c r="N182" s="224"/>
      <c r="O182" s="224"/>
      <c r="P182" s="225">
        <f>SUM(P183:P191)</f>
        <v>0</v>
      </c>
      <c r="Q182" s="224"/>
      <c r="R182" s="225">
        <f>SUM(R183:R191)</f>
        <v>0</v>
      </c>
      <c r="S182" s="224"/>
      <c r="T182" s="226">
        <f>SUM(T183:T191)</f>
        <v>0</v>
      </c>
      <c r="AR182" s="227" t="s">
        <v>88</v>
      </c>
      <c r="AT182" s="228" t="s">
        <v>77</v>
      </c>
      <c r="AU182" s="228" t="s">
        <v>86</v>
      </c>
      <c r="AY182" s="227" t="s">
        <v>163</v>
      </c>
      <c r="BK182" s="229">
        <f>SUM(BK183:BK191)</f>
        <v>0</v>
      </c>
    </row>
    <row r="183" spans="2:65" s="1" customFormat="1" ht="48" customHeight="1">
      <c r="B183" s="38"/>
      <c r="C183" s="232" t="s">
        <v>528</v>
      </c>
      <c r="D183" s="232" t="s">
        <v>166</v>
      </c>
      <c r="E183" s="233" t="s">
        <v>3289</v>
      </c>
      <c r="F183" s="234" t="s">
        <v>3290</v>
      </c>
      <c r="G183" s="235" t="s">
        <v>1168</v>
      </c>
      <c r="H183" s="236">
        <v>1</v>
      </c>
      <c r="I183" s="237"/>
      <c r="J183" s="238">
        <f>ROUND(I183*H183,2)</f>
        <v>0</v>
      </c>
      <c r="K183" s="234" t="s">
        <v>1</v>
      </c>
      <c r="L183" s="43"/>
      <c r="M183" s="239" t="s">
        <v>1</v>
      </c>
      <c r="N183" s="240" t="s">
        <v>43</v>
      </c>
      <c r="O183" s="86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AR183" s="243" t="s">
        <v>395</v>
      </c>
      <c r="AT183" s="243" t="s">
        <v>166</v>
      </c>
      <c r="AU183" s="243" t="s">
        <v>88</v>
      </c>
      <c r="AY183" s="17" t="s">
        <v>163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7" t="s">
        <v>86</v>
      </c>
      <c r="BK183" s="244">
        <f>ROUND(I183*H183,2)</f>
        <v>0</v>
      </c>
      <c r="BL183" s="17" t="s">
        <v>395</v>
      </c>
      <c r="BM183" s="243" t="s">
        <v>800</v>
      </c>
    </row>
    <row r="184" spans="2:65" s="1" customFormat="1" ht="16.5" customHeight="1">
      <c r="B184" s="38"/>
      <c r="C184" s="232" t="s">
        <v>532</v>
      </c>
      <c r="D184" s="232" t="s">
        <v>166</v>
      </c>
      <c r="E184" s="233" t="s">
        <v>3291</v>
      </c>
      <c r="F184" s="234" t="s">
        <v>3292</v>
      </c>
      <c r="G184" s="235" t="s">
        <v>1168</v>
      </c>
      <c r="H184" s="236">
        <v>1</v>
      </c>
      <c r="I184" s="237"/>
      <c r="J184" s="238">
        <f>ROUND(I184*H184,2)</f>
        <v>0</v>
      </c>
      <c r="K184" s="234" t="s">
        <v>1</v>
      </c>
      <c r="L184" s="43"/>
      <c r="M184" s="239" t="s">
        <v>1</v>
      </c>
      <c r="N184" s="240" t="s">
        <v>43</v>
      </c>
      <c r="O184" s="86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AR184" s="243" t="s">
        <v>395</v>
      </c>
      <c r="AT184" s="243" t="s">
        <v>166</v>
      </c>
      <c r="AU184" s="243" t="s">
        <v>88</v>
      </c>
      <c r="AY184" s="17" t="s">
        <v>163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7" t="s">
        <v>86</v>
      </c>
      <c r="BK184" s="244">
        <f>ROUND(I184*H184,2)</f>
        <v>0</v>
      </c>
      <c r="BL184" s="17" t="s">
        <v>395</v>
      </c>
      <c r="BM184" s="243" t="s">
        <v>808</v>
      </c>
    </row>
    <row r="185" spans="2:65" s="1" customFormat="1" ht="16.5" customHeight="1">
      <c r="B185" s="38"/>
      <c r="C185" s="232" t="s">
        <v>538</v>
      </c>
      <c r="D185" s="232" t="s">
        <v>166</v>
      </c>
      <c r="E185" s="233" t="s">
        <v>3293</v>
      </c>
      <c r="F185" s="234" t="s">
        <v>3294</v>
      </c>
      <c r="G185" s="235" t="s">
        <v>1168</v>
      </c>
      <c r="H185" s="236">
        <v>1</v>
      </c>
      <c r="I185" s="237"/>
      <c r="J185" s="238">
        <f>ROUND(I185*H185,2)</f>
        <v>0</v>
      </c>
      <c r="K185" s="234" t="s">
        <v>1</v>
      </c>
      <c r="L185" s="43"/>
      <c r="M185" s="239" t="s">
        <v>1</v>
      </c>
      <c r="N185" s="240" t="s">
        <v>43</v>
      </c>
      <c r="O185" s="86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AR185" s="243" t="s">
        <v>395</v>
      </c>
      <c r="AT185" s="243" t="s">
        <v>166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395</v>
      </c>
      <c r="BM185" s="243" t="s">
        <v>818</v>
      </c>
    </row>
    <row r="186" spans="2:65" s="1" customFormat="1" ht="24" customHeight="1">
      <c r="B186" s="38"/>
      <c r="C186" s="232" t="s">
        <v>548</v>
      </c>
      <c r="D186" s="232" t="s">
        <v>166</v>
      </c>
      <c r="E186" s="233" t="s">
        <v>3295</v>
      </c>
      <c r="F186" s="234" t="s">
        <v>3296</v>
      </c>
      <c r="G186" s="235" t="s">
        <v>1168</v>
      </c>
      <c r="H186" s="236">
        <v>2</v>
      </c>
      <c r="I186" s="237"/>
      <c r="J186" s="238">
        <f>ROUND(I186*H186,2)</f>
        <v>0</v>
      </c>
      <c r="K186" s="234" t="s">
        <v>1</v>
      </c>
      <c r="L186" s="43"/>
      <c r="M186" s="239" t="s">
        <v>1</v>
      </c>
      <c r="N186" s="240" t="s">
        <v>43</v>
      </c>
      <c r="O186" s="86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43" t="s">
        <v>395</v>
      </c>
      <c r="AT186" s="243" t="s">
        <v>166</v>
      </c>
      <c r="AU186" s="243" t="s">
        <v>88</v>
      </c>
      <c r="AY186" s="17" t="s">
        <v>163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7" t="s">
        <v>86</v>
      </c>
      <c r="BK186" s="244">
        <f>ROUND(I186*H186,2)</f>
        <v>0</v>
      </c>
      <c r="BL186" s="17" t="s">
        <v>395</v>
      </c>
      <c r="BM186" s="243" t="s">
        <v>828</v>
      </c>
    </row>
    <row r="187" spans="2:65" s="1" customFormat="1" ht="24" customHeight="1">
      <c r="B187" s="38"/>
      <c r="C187" s="232" t="s">
        <v>554</v>
      </c>
      <c r="D187" s="232" t="s">
        <v>166</v>
      </c>
      <c r="E187" s="233" t="s">
        <v>3297</v>
      </c>
      <c r="F187" s="234" t="s">
        <v>3298</v>
      </c>
      <c r="G187" s="235" t="s">
        <v>1168</v>
      </c>
      <c r="H187" s="236">
        <v>4</v>
      </c>
      <c r="I187" s="237"/>
      <c r="J187" s="238">
        <f>ROUND(I187*H187,2)</f>
        <v>0</v>
      </c>
      <c r="K187" s="234" t="s">
        <v>1</v>
      </c>
      <c r="L187" s="43"/>
      <c r="M187" s="239" t="s">
        <v>1</v>
      </c>
      <c r="N187" s="240" t="s">
        <v>43</v>
      </c>
      <c r="O187" s="86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AR187" s="243" t="s">
        <v>395</v>
      </c>
      <c r="AT187" s="243" t="s">
        <v>166</v>
      </c>
      <c r="AU187" s="243" t="s">
        <v>88</v>
      </c>
      <c r="AY187" s="17" t="s">
        <v>163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7" t="s">
        <v>86</v>
      </c>
      <c r="BK187" s="244">
        <f>ROUND(I187*H187,2)</f>
        <v>0</v>
      </c>
      <c r="BL187" s="17" t="s">
        <v>395</v>
      </c>
      <c r="BM187" s="243" t="s">
        <v>842</v>
      </c>
    </row>
    <row r="188" spans="2:65" s="1" customFormat="1" ht="24" customHeight="1">
      <c r="B188" s="38"/>
      <c r="C188" s="232" t="s">
        <v>560</v>
      </c>
      <c r="D188" s="232" t="s">
        <v>166</v>
      </c>
      <c r="E188" s="233" t="s">
        <v>3299</v>
      </c>
      <c r="F188" s="234" t="s">
        <v>3300</v>
      </c>
      <c r="G188" s="235" t="s">
        <v>3233</v>
      </c>
      <c r="H188" s="236">
        <v>4</v>
      </c>
      <c r="I188" s="237"/>
      <c r="J188" s="238">
        <f>ROUND(I188*H188,2)</f>
        <v>0</v>
      </c>
      <c r="K188" s="234" t="s">
        <v>1</v>
      </c>
      <c r="L188" s="43"/>
      <c r="M188" s="239" t="s">
        <v>1</v>
      </c>
      <c r="N188" s="240" t="s">
        <v>43</v>
      </c>
      <c r="O188" s="86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AR188" s="243" t="s">
        <v>395</v>
      </c>
      <c r="AT188" s="243" t="s">
        <v>166</v>
      </c>
      <c r="AU188" s="243" t="s">
        <v>88</v>
      </c>
      <c r="AY188" s="17" t="s">
        <v>163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7" t="s">
        <v>86</v>
      </c>
      <c r="BK188" s="244">
        <f>ROUND(I188*H188,2)</f>
        <v>0</v>
      </c>
      <c r="BL188" s="17" t="s">
        <v>395</v>
      </c>
      <c r="BM188" s="243" t="s">
        <v>859</v>
      </c>
    </row>
    <row r="189" spans="2:65" s="1" customFormat="1" ht="24" customHeight="1">
      <c r="B189" s="38"/>
      <c r="C189" s="232" t="s">
        <v>565</v>
      </c>
      <c r="D189" s="232" t="s">
        <v>166</v>
      </c>
      <c r="E189" s="233" t="s">
        <v>3301</v>
      </c>
      <c r="F189" s="234" t="s">
        <v>3302</v>
      </c>
      <c r="G189" s="235" t="s">
        <v>1168</v>
      </c>
      <c r="H189" s="236">
        <v>8</v>
      </c>
      <c r="I189" s="237"/>
      <c r="J189" s="238">
        <f>ROUND(I189*H189,2)</f>
        <v>0</v>
      </c>
      <c r="K189" s="234" t="s">
        <v>1</v>
      </c>
      <c r="L189" s="43"/>
      <c r="M189" s="239" t="s">
        <v>1</v>
      </c>
      <c r="N189" s="240" t="s">
        <v>43</v>
      </c>
      <c r="O189" s="86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AR189" s="243" t="s">
        <v>395</v>
      </c>
      <c r="AT189" s="243" t="s">
        <v>166</v>
      </c>
      <c r="AU189" s="243" t="s">
        <v>88</v>
      </c>
      <c r="AY189" s="17" t="s">
        <v>163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7" t="s">
        <v>86</v>
      </c>
      <c r="BK189" s="244">
        <f>ROUND(I189*H189,2)</f>
        <v>0</v>
      </c>
      <c r="BL189" s="17" t="s">
        <v>395</v>
      </c>
      <c r="BM189" s="243" t="s">
        <v>867</v>
      </c>
    </row>
    <row r="190" spans="2:65" s="1" customFormat="1" ht="16.5" customHeight="1">
      <c r="B190" s="38"/>
      <c r="C190" s="232" t="s">
        <v>569</v>
      </c>
      <c r="D190" s="232" t="s">
        <v>166</v>
      </c>
      <c r="E190" s="233" t="s">
        <v>3303</v>
      </c>
      <c r="F190" s="234" t="s">
        <v>3304</v>
      </c>
      <c r="G190" s="235" t="s">
        <v>1168</v>
      </c>
      <c r="H190" s="236">
        <v>9</v>
      </c>
      <c r="I190" s="237"/>
      <c r="J190" s="238">
        <f>ROUND(I190*H190,2)</f>
        <v>0</v>
      </c>
      <c r="K190" s="234" t="s">
        <v>1</v>
      </c>
      <c r="L190" s="43"/>
      <c r="M190" s="239" t="s">
        <v>1</v>
      </c>
      <c r="N190" s="240" t="s">
        <v>43</v>
      </c>
      <c r="O190" s="86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AR190" s="243" t="s">
        <v>395</v>
      </c>
      <c r="AT190" s="243" t="s">
        <v>166</v>
      </c>
      <c r="AU190" s="243" t="s">
        <v>88</v>
      </c>
      <c r="AY190" s="17" t="s">
        <v>163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7" t="s">
        <v>86</v>
      </c>
      <c r="BK190" s="244">
        <f>ROUND(I190*H190,2)</f>
        <v>0</v>
      </c>
      <c r="BL190" s="17" t="s">
        <v>395</v>
      </c>
      <c r="BM190" s="243" t="s">
        <v>875</v>
      </c>
    </row>
    <row r="191" spans="2:65" s="1" customFormat="1" ht="16.5" customHeight="1">
      <c r="B191" s="38"/>
      <c r="C191" s="232" t="s">
        <v>590</v>
      </c>
      <c r="D191" s="232" t="s">
        <v>166</v>
      </c>
      <c r="E191" s="233" t="s">
        <v>3305</v>
      </c>
      <c r="F191" s="234" t="s">
        <v>3306</v>
      </c>
      <c r="G191" s="235" t="s">
        <v>1168</v>
      </c>
      <c r="H191" s="236">
        <v>5</v>
      </c>
      <c r="I191" s="237"/>
      <c r="J191" s="238">
        <f>ROUND(I191*H191,2)</f>
        <v>0</v>
      </c>
      <c r="K191" s="234" t="s">
        <v>1</v>
      </c>
      <c r="L191" s="43"/>
      <c r="M191" s="239" t="s">
        <v>1</v>
      </c>
      <c r="N191" s="240" t="s">
        <v>43</v>
      </c>
      <c r="O191" s="86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43" t="s">
        <v>395</v>
      </c>
      <c r="AT191" s="243" t="s">
        <v>166</v>
      </c>
      <c r="AU191" s="243" t="s">
        <v>88</v>
      </c>
      <c r="AY191" s="17" t="s">
        <v>163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7" t="s">
        <v>86</v>
      </c>
      <c r="BK191" s="244">
        <f>ROUND(I191*H191,2)</f>
        <v>0</v>
      </c>
      <c r="BL191" s="17" t="s">
        <v>395</v>
      </c>
      <c r="BM191" s="243" t="s">
        <v>885</v>
      </c>
    </row>
    <row r="192" spans="2:63" s="11" customFormat="1" ht="22.8" customHeight="1">
      <c r="B192" s="216"/>
      <c r="C192" s="217"/>
      <c r="D192" s="218" t="s">
        <v>77</v>
      </c>
      <c r="E192" s="230" t="s">
        <v>2726</v>
      </c>
      <c r="F192" s="230" t="s">
        <v>3307</v>
      </c>
      <c r="G192" s="217"/>
      <c r="H192" s="217"/>
      <c r="I192" s="220"/>
      <c r="J192" s="231">
        <f>BK192</f>
        <v>0</v>
      </c>
      <c r="K192" s="217"/>
      <c r="L192" s="222"/>
      <c r="M192" s="223"/>
      <c r="N192" s="224"/>
      <c r="O192" s="224"/>
      <c r="P192" s="225">
        <f>SUM(P193:P195)</f>
        <v>0</v>
      </c>
      <c r="Q192" s="224"/>
      <c r="R192" s="225">
        <f>SUM(R193:R195)</f>
        <v>0</v>
      </c>
      <c r="S192" s="224"/>
      <c r="T192" s="226">
        <f>SUM(T193:T195)</f>
        <v>0</v>
      </c>
      <c r="AR192" s="227" t="s">
        <v>88</v>
      </c>
      <c r="AT192" s="228" t="s">
        <v>77</v>
      </c>
      <c r="AU192" s="228" t="s">
        <v>86</v>
      </c>
      <c r="AY192" s="227" t="s">
        <v>163</v>
      </c>
      <c r="BK192" s="229">
        <f>SUM(BK193:BK195)</f>
        <v>0</v>
      </c>
    </row>
    <row r="193" spans="2:65" s="1" customFormat="1" ht="36" customHeight="1">
      <c r="B193" s="38"/>
      <c r="C193" s="232" t="s">
        <v>248</v>
      </c>
      <c r="D193" s="232" t="s">
        <v>166</v>
      </c>
      <c r="E193" s="233" t="s">
        <v>3308</v>
      </c>
      <c r="F193" s="234" t="s">
        <v>3309</v>
      </c>
      <c r="G193" s="235" t="s">
        <v>1168</v>
      </c>
      <c r="H193" s="236">
        <v>1</v>
      </c>
      <c r="I193" s="237"/>
      <c r="J193" s="238">
        <f>ROUND(I193*H193,2)</f>
        <v>0</v>
      </c>
      <c r="K193" s="234" t="s">
        <v>1</v>
      </c>
      <c r="L193" s="43"/>
      <c r="M193" s="239" t="s">
        <v>1</v>
      </c>
      <c r="N193" s="240" t="s">
        <v>43</v>
      </c>
      <c r="O193" s="86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AR193" s="243" t="s">
        <v>395</v>
      </c>
      <c r="AT193" s="243" t="s">
        <v>166</v>
      </c>
      <c r="AU193" s="243" t="s">
        <v>88</v>
      </c>
      <c r="AY193" s="17" t="s">
        <v>163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7" t="s">
        <v>86</v>
      </c>
      <c r="BK193" s="244">
        <f>ROUND(I193*H193,2)</f>
        <v>0</v>
      </c>
      <c r="BL193" s="17" t="s">
        <v>395</v>
      </c>
      <c r="BM193" s="243" t="s">
        <v>898</v>
      </c>
    </row>
    <row r="194" spans="2:65" s="1" customFormat="1" ht="16.5" customHeight="1">
      <c r="B194" s="38"/>
      <c r="C194" s="232" t="s">
        <v>628</v>
      </c>
      <c r="D194" s="232" t="s">
        <v>166</v>
      </c>
      <c r="E194" s="233" t="s">
        <v>3310</v>
      </c>
      <c r="F194" s="234" t="s">
        <v>3311</v>
      </c>
      <c r="G194" s="235" t="s">
        <v>1168</v>
      </c>
      <c r="H194" s="236">
        <v>1</v>
      </c>
      <c r="I194" s="237"/>
      <c r="J194" s="238">
        <f>ROUND(I194*H194,2)</f>
        <v>0</v>
      </c>
      <c r="K194" s="234" t="s">
        <v>1</v>
      </c>
      <c r="L194" s="43"/>
      <c r="M194" s="239" t="s">
        <v>1</v>
      </c>
      <c r="N194" s="240" t="s">
        <v>43</v>
      </c>
      <c r="O194" s="86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AR194" s="243" t="s">
        <v>395</v>
      </c>
      <c r="AT194" s="243" t="s">
        <v>166</v>
      </c>
      <c r="AU194" s="243" t="s">
        <v>88</v>
      </c>
      <c r="AY194" s="17" t="s">
        <v>163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7" t="s">
        <v>86</v>
      </c>
      <c r="BK194" s="244">
        <f>ROUND(I194*H194,2)</f>
        <v>0</v>
      </c>
      <c r="BL194" s="17" t="s">
        <v>395</v>
      </c>
      <c r="BM194" s="243" t="s">
        <v>907</v>
      </c>
    </row>
    <row r="195" spans="2:65" s="1" customFormat="1" ht="16.5" customHeight="1">
      <c r="B195" s="38"/>
      <c r="C195" s="232" t="s">
        <v>633</v>
      </c>
      <c r="D195" s="232" t="s">
        <v>166</v>
      </c>
      <c r="E195" s="233" t="s">
        <v>3312</v>
      </c>
      <c r="F195" s="234" t="s">
        <v>3313</v>
      </c>
      <c r="G195" s="235" t="s">
        <v>3233</v>
      </c>
      <c r="H195" s="236">
        <v>2</v>
      </c>
      <c r="I195" s="237"/>
      <c r="J195" s="238">
        <f>ROUND(I195*H195,2)</f>
        <v>0</v>
      </c>
      <c r="K195" s="234" t="s">
        <v>1</v>
      </c>
      <c r="L195" s="43"/>
      <c r="M195" s="239" t="s">
        <v>1</v>
      </c>
      <c r="N195" s="240" t="s">
        <v>43</v>
      </c>
      <c r="O195" s="86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AR195" s="243" t="s">
        <v>395</v>
      </c>
      <c r="AT195" s="243" t="s">
        <v>166</v>
      </c>
      <c r="AU195" s="243" t="s">
        <v>88</v>
      </c>
      <c r="AY195" s="17" t="s">
        <v>163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7" t="s">
        <v>86</v>
      </c>
      <c r="BK195" s="244">
        <f>ROUND(I195*H195,2)</f>
        <v>0</v>
      </c>
      <c r="BL195" s="17" t="s">
        <v>395</v>
      </c>
      <c r="BM195" s="243" t="s">
        <v>920</v>
      </c>
    </row>
    <row r="196" spans="2:63" s="11" customFormat="1" ht="22.8" customHeight="1">
      <c r="B196" s="216"/>
      <c r="C196" s="217"/>
      <c r="D196" s="218" t="s">
        <v>77</v>
      </c>
      <c r="E196" s="230" t="s">
        <v>2623</v>
      </c>
      <c r="F196" s="230" t="s">
        <v>3247</v>
      </c>
      <c r="G196" s="217"/>
      <c r="H196" s="217"/>
      <c r="I196" s="220"/>
      <c r="J196" s="231">
        <f>BK196</f>
        <v>0</v>
      </c>
      <c r="K196" s="217"/>
      <c r="L196" s="222"/>
      <c r="M196" s="223"/>
      <c r="N196" s="224"/>
      <c r="O196" s="224"/>
      <c r="P196" s="225">
        <f>SUM(P197:P201)</f>
        <v>0</v>
      </c>
      <c r="Q196" s="224"/>
      <c r="R196" s="225">
        <f>SUM(R197:R201)</f>
        <v>0</v>
      </c>
      <c r="S196" s="224"/>
      <c r="T196" s="226">
        <f>SUM(T197:T201)</f>
        <v>0</v>
      </c>
      <c r="AR196" s="227" t="s">
        <v>88</v>
      </c>
      <c r="AT196" s="228" t="s">
        <v>77</v>
      </c>
      <c r="AU196" s="228" t="s">
        <v>86</v>
      </c>
      <c r="AY196" s="227" t="s">
        <v>163</v>
      </c>
      <c r="BK196" s="229">
        <f>SUM(BK197:BK201)</f>
        <v>0</v>
      </c>
    </row>
    <row r="197" spans="2:65" s="1" customFormat="1" ht="48" customHeight="1">
      <c r="B197" s="38"/>
      <c r="C197" s="232" t="s">
        <v>638</v>
      </c>
      <c r="D197" s="232" t="s">
        <v>166</v>
      </c>
      <c r="E197" s="233" t="s">
        <v>3314</v>
      </c>
      <c r="F197" s="234" t="s">
        <v>3315</v>
      </c>
      <c r="G197" s="235" t="s">
        <v>1168</v>
      </c>
      <c r="H197" s="236">
        <v>1</v>
      </c>
      <c r="I197" s="237"/>
      <c r="J197" s="238">
        <f>ROUND(I197*H197,2)</f>
        <v>0</v>
      </c>
      <c r="K197" s="234" t="s">
        <v>1</v>
      </c>
      <c r="L197" s="43"/>
      <c r="M197" s="239" t="s">
        <v>1</v>
      </c>
      <c r="N197" s="240" t="s">
        <v>43</v>
      </c>
      <c r="O197" s="86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AR197" s="243" t="s">
        <v>395</v>
      </c>
      <c r="AT197" s="243" t="s">
        <v>166</v>
      </c>
      <c r="AU197" s="243" t="s">
        <v>88</v>
      </c>
      <c r="AY197" s="17" t="s">
        <v>163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7" t="s">
        <v>86</v>
      </c>
      <c r="BK197" s="244">
        <f>ROUND(I197*H197,2)</f>
        <v>0</v>
      </c>
      <c r="BL197" s="17" t="s">
        <v>395</v>
      </c>
      <c r="BM197" s="243" t="s">
        <v>931</v>
      </c>
    </row>
    <row r="198" spans="2:65" s="1" customFormat="1" ht="16.5" customHeight="1">
      <c r="B198" s="38"/>
      <c r="C198" s="232" t="s">
        <v>643</v>
      </c>
      <c r="D198" s="232" t="s">
        <v>166</v>
      </c>
      <c r="E198" s="233" t="s">
        <v>3316</v>
      </c>
      <c r="F198" s="234" t="s">
        <v>3317</v>
      </c>
      <c r="G198" s="235" t="s">
        <v>1168</v>
      </c>
      <c r="H198" s="236">
        <v>1</v>
      </c>
      <c r="I198" s="237"/>
      <c r="J198" s="238">
        <f>ROUND(I198*H198,2)</f>
        <v>0</v>
      </c>
      <c r="K198" s="234" t="s">
        <v>1</v>
      </c>
      <c r="L198" s="43"/>
      <c r="M198" s="239" t="s">
        <v>1</v>
      </c>
      <c r="N198" s="240" t="s">
        <v>43</v>
      </c>
      <c r="O198" s="86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AR198" s="243" t="s">
        <v>395</v>
      </c>
      <c r="AT198" s="243" t="s">
        <v>166</v>
      </c>
      <c r="AU198" s="243" t="s">
        <v>88</v>
      </c>
      <c r="AY198" s="17" t="s">
        <v>163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7" t="s">
        <v>86</v>
      </c>
      <c r="BK198" s="244">
        <f>ROUND(I198*H198,2)</f>
        <v>0</v>
      </c>
      <c r="BL198" s="17" t="s">
        <v>395</v>
      </c>
      <c r="BM198" s="243" t="s">
        <v>941</v>
      </c>
    </row>
    <row r="199" spans="2:65" s="1" customFormat="1" ht="16.5" customHeight="1">
      <c r="B199" s="38"/>
      <c r="C199" s="232" t="s">
        <v>649</v>
      </c>
      <c r="D199" s="232" t="s">
        <v>166</v>
      </c>
      <c r="E199" s="233" t="s">
        <v>3318</v>
      </c>
      <c r="F199" s="234" t="s">
        <v>3319</v>
      </c>
      <c r="G199" s="235" t="s">
        <v>1168</v>
      </c>
      <c r="H199" s="236">
        <v>1</v>
      </c>
      <c r="I199" s="237"/>
      <c r="J199" s="238">
        <f>ROUND(I199*H199,2)</f>
        <v>0</v>
      </c>
      <c r="K199" s="234" t="s">
        <v>1</v>
      </c>
      <c r="L199" s="43"/>
      <c r="M199" s="239" t="s">
        <v>1</v>
      </c>
      <c r="N199" s="240" t="s">
        <v>43</v>
      </c>
      <c r="O199" s="86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AR199" s="243" t="s">
        <v>395</v>
      </c>
      <c r="AT199" s="243" t="s">
        <v>166</v>
      </c>
      <c r="AU199" s="243" t="s">
        <v>88</v>
      </c>
      <c r="AY199" s="17" t="s">
        <v>163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7" t="s">
        <v>86</v>
      </c>
      <c r="BK199" s="244">
        <f>ROUND(I199*H199,2)</f>
        <v>0</v>
      </c>
      <c r="BL199" s="17" t="s">
        <v>395</v>
      </c>
      <c r="BM199" s="243" t="s">
        <v>956</v>
      </c>
    </row>
    <row r="200" spans="2:65" s="1" customFormat="1" ht="24" customHeight="1">
      <c r="B200" s="38"/>
      <c r="C200" s="232" t="s">
        <v>665</v>
      </c>
      <c r="D200" s="232" t="s">
        <v>166</v>
      </c>
      <c r="E200" s="233" t="s">
        <v>3320</v>
      </c>
      <c r="F200" s="234" t="s">
        <v>3321</v>
      </c>
      <c r="G200" s="235" t="s">
        <v>1168</v>
      </c>
      <c r="H200" s="236">
        <v>2</v>
      </c>
      <c r="I200" s="237"/>
      <c r="J200" s="238">
        <f>ROUND(I200*H200,2)</f>
        <v>0</v>
      </c>
      <c r="K200" s="234" t="s">
        <v>1</v>
      </c>
      <c r="L200" s="43"/>
      <c r="M200" s="239" t="s">
        <v>1</v>
      </c>
      <c r="N200" s="240" t="s">
        <v>43</v>
      </c>
      <c r="O200" s="86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AR200" s="243" t="s">
        <v>395</v>
      </c>
      <c r="AT200" s="243" t="s">
        <v>166</v>
      </c>
      <c r="AU200" s="243" t="s">
        <v>88</v>
      </c>
      <c r="AY200" s="17" t="s">
        <v>163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7" t="s">
        <v>86</v>
      </c>
      <c r="BK200" s="244">
        <f>ROUND(I200*H200,2)</f>
        <v>0</v>
      </c>
      <c r="BL200" s="17" t="s">
        <v>395</v>
      </c>
      <c r="BM200" s="243" t="s">
        <v>975</v>
      </c>
    </row>
    <row r="201" spans="2:65" s="1" customFormat="1" ht="16.5" customHeight="1">
      <c r="B201" s="38"/>
      <c r="C201" s="232" t="s">
        <v>671</v>
      </c>
      <c r="D201" s="232" t="s">
        <v>166</v>
      </c>
      <c r="E201" s="233" t="s">
        <v>3322</v>
      </c>
      <c r="F201" s="234" t="s">
        <v>3306</v>
      </c>
      <c r="G201" s="235" t="s">
        <v>3233</v>
      </c>
      <c r="H201" s="236">
        <v>4</v>
      </c>
      <c r="I201" s="237"/>
      <c r="J201" s="238">
        <f>ROUND(I201*H201,2)</f>
        <v>0</v>
      </c>
      <c r="K201" s="234" t="s">
        <v>1</v>
      </c>
      <c r="L201" s="43"/>
      <c r="M201" s="239" t="s">
        <v>1</v>
      </c>
      <c r="N201" s="240" t="s">
        <v>43</v>
      </c>
      <c r="O201" s="86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AR201" s="243" t="s">
        <v>395</v>
      </c>
      <c r="AT201" s="243" t="s">
        <v>166</v>
      </c>
      <c r="AU201" s="243" t="s">
        <v>88</v>
      </c>
      <c r="AY201" s="17" t="s">
        <v>163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7" t="s">
        <v>86</v>
      </c>
      <c r="BK201" s="244">
        <f>ROUND(I201*H201,2)</f>
        <v>0</v>
      </c>
      <c r="BL201" s="17" t="s">
        <v>395</v>
      </c>
      <c r="BM201" s="243" t="s">
        <v>994</v>
      </c>
    </row>
    <row r="202" spans="2:63" s="11" customFormat="1" ht="22.8" customHeight="1">
      <c r="B202" s="216"/>
      <c r="C202" s="217"/>
      <c r="D202" s="218" t="s">
        <v>77</v>
      </c>
      <c r="E202" s="230" t="s">
        <v>2658</v>
      </c>
      <c r="F202" s="230" t="s">
        <v>3257</v>
      </c>
      <c r="G202" s="217"/>
      <c r="H202" s="217"/>
      <c r="I202" s="220"/>
      <c r="J202" s="231">
        <f>BK202</f>
        <v>0</v>
      </c>
      <c r="K202" s="217"/>
      <c r="L202" s="222"/>
      <c r="M202" s="223"/>
      <c r="N202" s="224"/>
      <c r="O202" s="224"/>
      <c r="P202" s="225">
        <f>SUM(P203:P205)</f>
        <v>0</v>
      </c>
      <c r="Q202" s="224"/>
      <c r="R202" s="225">
        <f>SUM(R203:R205)</f>
        <v>0</v>
      </c>
      <c r="S202" s="224"/>
      <c r="T202" s="226">
        <f>SUM(T203:T205)</f>
        <v>0</v>
      </c>
      <c r="AR202" s="227" t="s">
        <v>88</v>
      </c>
      <c r="AT202" s="228" t="s">
        <v>77</v>
      </c>
      <c r="AU202" s="228" t="s">
        <v>86</v>
      </c>
      <c r="AY202" s="227" t="s">
        <v>163</v>
      </c>
      <c r="BK202" s="229">
        <f>SUM(BK203:BK205)</f>
        <v>0</v>
      </c>
    </row>
    <row r="203" spans="2:65" s="1" customFormat="1" ht="36" customHeight="1">
      <c r="B203" s="38"/>
      <c r="C203" s="232" t="s">
        <v>676</v>
      </c>
      <c r="D203" s="232" t="s">
        <v>166</v>
      </c>
      <c r="E203" s="233" t="s">
        <v>3323</v>
      </c>
      <c r="F203" s="234" t="s">
        <v>3324</v>
      </c>
      <c r="G203" s="235" t="s">
        <v>1168</v>
      </c>
      <c r="H203" s="236">
        <v>1</v>
      </c>
      <c r="I203" s="237"/>
      <c r="J203" s="238">
        <f>ROUND(I203*H203,2)</f>
        <v>0</v>
      </c>
      <c r="K203" s="234" t="s">
        <v>1</v>
      </c>
      <c r="L203" s="43"/>
      <c r="M203" s="239" t="s">
        <v>1</v>
      </c>
      <c r="N203" s="240" t="s">
        <v>43</v>
      </c>
      <c r="O203" s="86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AR203" s="243" t="s">
        <v>395</v>
      </c>
      <c r="AT203" s="243" t="s">
        <v>166</v>
      </c>
      <c r="AU203" s="243" t="s">
        <v>88</v>
      </c>
      <c r="AY203" s="17" t="s">
        <v>163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7" t="s">
        <v>86</v>
      </c>
      <c r="BK203" s="244">
        <f>ROUND(I203*H203,2)</f>
        <v>0</v>
      </c>
      <c r="BL203" s="17" t="s">
        <v>395</v>
      </c>
      <c r="BM203" s="243" t="s">
        <v>1003</v>
      </c>
    </row>
    <row r="204" spans="2:65" s="1" customFormat="1" ht="16.5" customHeight="1">
      <c r="B204" s="38"/>
      <c r="C204" s="232" t="s">
        <v>680</v>
      </c>
      <c r="D204" s="232" t="s">
        <v>166</v>
      </c>
      <c r="E204" s="233" t="s">
        <v>3325</v>
      </c>
      <c r="F204" s="234" t="s">
        <v>3326</v>
      </c>
      <c r="G204" s="235" t="s">
        <v>1168</v>
      </c>
      <c r="H204" s="236">
        <v>1</v>
      </c>
      <c r="I204" s="237"/>
      <c r="J204" s="238">
        <f>ROUND(I204*H204,2)</f>
        <v>0</v>
      </c>
      <c r="K204" s="234" t="s">
        <v>1</v>
      </c>
      <c r="L204" s="43"/>
      <c r="M204" s="239" t="s">
        <v>1</v>
      </c>
      <c r="N204" s="240" t="s">
        <v>43</v>
      </c>
      <c r="O204" s="86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AR204" s="243" t="s">
        <v>395</v>
      </c>
      <c r="AT204" s="243" t="s">
        <v>166</v>
      </c>
      <c r="AU204" s="243" t="s">
        <v>88</v>
      </c>
      <c r="AY204" s="17" t="s">
        <v>163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7" t="s">
        <v>86</v>
      </c>
      <c r="BK204" s="244">
        <f>ROUND(I204*H204,2)</f>
        <v>0</v>
      </c>
      <c r="BL204" s="17" t="s">
        <v>395</v>
      </c>
      <c r="BM204" s="243" t="s">
        <v>1014</v>
      </c>
    </row>
    <row r="205" spans="2:65" s="1" customFormat="1" ht="16.5" customHeight="1">
      <c r="B205" s="38"/>
      <c r="C205" s="232" t="s">
        <v>688</v>
      </c>
      <c r="D205" s="232" t="s">
        <v>166</v>
      </c>
      <c r="E205" s="233" t="s">
        <v>3327</v>
      </c>
      <c r="F205" s="234" t="s">
        <v>3328</v>
      </c>
      <c r="G205" s="235" t="s">
        <v>3233</v>
      </c>
      <c r="H205" s="236">
        <v>1</v>
      </c>
      <c r="I205" s="237"/>
      <c r="J205" s="238">
        <f>ROUND(I205*H205,2)</f>
        <v>0</v>
      </c>
      <c r="K205" s="234" t="s">
        <v>1</v>
      </c>
      <c r="L205" s="43"/>
      <c r="M205" s="239" t="s">
        <v>1</v>
      </c>
      <c r="N205" s="240" t="s">
        <v>43</v>
      </c>
      <c r="O205" s="86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AR205" s="243" t="s">
        <v>395</v>
      </c>
      <c r="AT205" s="243" t="s">
        <v>166</v>
      </c>
      <c r="AU205" s="243" t="s">
        <v>88</v>
      </c>
      <c r="AY205" s="17" t="s">
        <v>163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7" t="s">
        <v>86</v>
      </c>
      <c r="BK205" s="244">
        <f>ROUND(I205*H205,2)</f>
        <v>0</v>
      </c>
      <c r="BL205" s="17" t="s">
        <v>395</v>
      </c>
      <c r="BM205" s="243" t="s">
        <v>1028</v>
      </c>
    </row>
    <row r="206" spans="2:63" s="11" customFormat="1" ht="22.8" customHeight="1">
      <c r="B206" s="216"/>
      <c r="C206" s="217"/>
      <c r="D206" s="218" t="s">
        <v>77</v>
      </c>
      <c r="E206" s="230" t="s">
        <v>2699</v>
      </c>
      <c r="F206" s="230" t="s">
        <v>3261</v>
      </c>
      <c r="G206" s="217"/>
      <c r="H206" s="217"/>
      <c r="I206" s="220"/>
      <c r="J206" s="231">
        <f>BK206</f>
        <v>0</v>
      </c>
      <c r="K206" s="217"/>
      <c r="L206" s="222"/>
      <c r="M206" s="223"/>
      <c r="N206" s="224"/>
      <c r="O206" s="224"/>
      <c r="P206" s="225">
        <f>SUM(P207:P210)</f>
        <v>0</v>
      </c>
      <c r="Q206" s="224"/>
      <c r="R206" s="225">
        <f>SUM(R207:R210)</f>
        <v>0</v>
      </c>
      <c r="S206" s="224"/>
      <c r="T206" s="226">
        <f>SUM(T207:T210)</f>
        <v>0</v>
      </c>
      <c r="AR206" s="227" t="s">
        <v>88</v>
      </c>
      <c r="AT206" s="228" t="s">
        <v>77</v>
      </c>
      <c r="AU206" s="228" t="s">
        <v>86</v>
      </c>
      <c r="AY206" s="227" t="s">
        <v>163</v>
      </c>
      <c r="BK206" s="229">
        <f>SUM(BK207:BK210)</f>
        <v>0</v>
      </c>
    </row>
    <row r="207" spans="2:65" s="1" customFormat="1" ht="16.5" customHeight="1">
      <c r="B207" s="38"/>
      <c r="C207" s="232" t="s">
        <v>701</v>
      </c>
      <c r="D207" s="232" t="s">
        <v>166</v>
      </c>
      <c r="E207" s="233" t="s">
        <v>3329</v>
      </c>
      <c r="F207" s="234" t="s">
        <v>3317</v>
      </c>
      <c r="G207" s="235" t="s">
        <v>1168</v>
      </c>
      <c r="H207" s="236">
        <v>1</v>
      </c>
      <c r="I207" s="237"/>
      <c r="J207" s="238">
        <f>ROUND(I207*H207,2)</f>
        <v>0</v>
      </c>
      <c r="K207" s="234" t="s">
        <v>1</v>
      </c>
      <c r="L207" s="43"/>
      <c r="M207" s="239" t="s">
        <v>1</v>
      </c>
      <c r="N207" s="240" t="s">
        <v>43</v>
      </c>
      <c r="O207" s="86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395</v>
      </c>
      <c r="AT207" s="243" t="s">
        <v>166</v>
      </c>
      <c r="AU207" s="243" t="s">
        <v>88</v>
      </c>
      <c r="AY207" s="17" t="s">
        <v>163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7" t="s">
        <v>86</v>
      </c>
      <c r="BK207" s="244">
        <f>ROUND(I207*H207,2)</f>
        <v>0</v>
      </c>
      <c r="BL207" s="17" t="s">
        <v>395</v>
      </c>
      <c r="BM207" s="243" t="s">
        <v>1036</v>
      </c>
    </row>
    <row r="208" spans="2:65" s="1" customFormat="1" ht="16.5" customHeight="1">
      <c r="B208" s="38"/>
      <c r="C208" s="232" t="s">
        <v>708</v>
      </c>
      <c r="D208" s="232" t="s">
        <v>166</v>
      </c>
      <c r="E208" s="233" t="s">
        <v>3330</v>
      </c>
      <c r="F208" s="234" t="s">
        <v>3319</v>
      </c>
      <c r="G208" s="235" t="s">
        <v>1168</v>
      </c>
      <c r="H208" s="236">
        <v>1</v>
      </c>
      <c r="I208" s="237"/>
      <c r="J208" s="238">
        <f>ROUND(I208*H208,2)</f>
        <v>0</v>
      </c>
      <c r="K208" s="234" t="s">
        <v>1</v>
      </c>
      <c r="L208" s="43"/>
      <c r="M208" s="239" t="s">
        <v>1</v>
      </c>
      <c r="N208" s="240" t="s">
        <v>43</v>
      </c>
      <c r="O208" s="86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AR208" s="243" t="s">
        <v>395</v>
      </c>
      <c r="AT208" s="243" t="s">
        <v>166</v>
      </c>
      <c r="AU208" s="243" t="s">
        <v>88</v>
      </c>
      <c r="AY208" s="17" t="s">
        <v>163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7" t="s">
        <v>86</v>
      </c>
      <c r="BK208" s="244">
        <f>ROUND(I208*H208,2)</f>
        <v>0</v>
      </c>
      <c r="BL208" s="17" t="s">
        <v>395</v>
      </c>
      <c r="BM208" s="243" t="s">
        <v>1050</v>
      </c>
    </row>
    <row r="209" spans="2:65" s="1" customFormat="1" ht="16.5" customHeight="1">
      <c r="B209" s="38"/>
      <c r="C209" s="232" t="s">
        <v>716</v>
      </c>
      <c r="D209" s="232" t="s">
        <v>166</v>
      </c>
      <c r="E209" s="233" t="s">
        <v>3331</v>
      </c>
      <c r="F209" s="234" t="s">
        <v>3332</v>
      </c>
      <c r="G209" s="235" t="s">
        <v>3233</v>
      </c>
      <c r="H209" s="236">
        <v>2</v>
      </c>
      <c r="I209" s="237"/>
      <c r="J209" s="238">
        <f>ROUND(I209*H209,2)</f>
        <v>0</v>
      </c>
      <c r="K209" s="234" t="s">
        <v>1</v>
      </c>
      <c r="L209" s="43"/>
      <c r="M209" s="239" t="s">
        <v>1</v>
      </c>
      <c r="N209" s="240" t="s">
        <v>43</v>
      </c>
      <c r="O209" s="86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AR209" s="243" t="s">
        <v>395</v>
      </c>
      <c r="AT209" s="243" t="s">
        <v>166</v>
      </c>
      <c r="AU209" s="243" t="s">
        <v>88</v>
      </c>
      <c r="AY209" s="17" t="s">
        <v>163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7" t="s">
        <v>86</v>
      </c>
      <c r="BK209" s="244">
        <f>ROUND(I209*H209,2)</f>
        <v>0</v>
      </c>
      <c r="BL209" s="17" t="s">
        <v>395</v>
      </c>
      <c r="BM209" s="243" t="s">
        <v>1144</v>
      </c>
    </row>
    <row r="210" spans="2:65" s="1" customFormat="1" ht="16.5" customHeight="1">
      <c r="B210" s="38"/>
      <c r="C210" s="232" t="s">
        <v>720</v>
      </c>
      <c r="D210" s="232" t="s">
        <v>166</v>
      </c>
      <c r="E210" s="233" t="s">
        <v>3333</v>
      </c>
      <c r="F210" s="234" t="s">
        <v>3306</v>
      </c>
      <c r="G210" s="235" t="s">
        <v>3233</v>
      </c>
      <c r="H210" s="236">
        <v>3</v>
      </c>
      <c r="I210" s="237"/>
      <c r="J210" s="238">
        <f>ROUND(I210*H210,2)</f>
        <v>0</v>
      </c>
      <c r="K210" s="234" t="s">
        <v>1</v>
      </c>
      <c r="L210" s="43"/>
      <c r="M210" s="239" t="s">
        <v>1</v>
      </c>
      <c r="N210" s="240" t="s">
        <v>43</v>
      </c>
      <c r="O210" s="86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AR210" s="243" t="s">
        <v>395</v>
      </c>
      <c r="AT210" s="243" t="s">
        <v>166</v>
      </c>
      <c r="AU210" s="243" t="s">
        <v>88</v>
      </c>
      <c r="AY210" s="17" t="s">
        <v>163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7" t="s">
        <v>86</v>
      </c>
      <c r="BK210" s="244">
        <f>ROUND(I210*H210,2)</f>
        <v>0</v>
      </c>
      <c r="BL210" s="17" t="s">
        <v>395</v>
      </c>
      <c r="BM210" s="243" t="s">
        <v>1153</v>
      </c>
    </row>
    <row r="211" spans="2:63" s="11" customFormat="1" ht="22.8" customHeight="1">
      <c r="B211" s="216"/>
      <c r="C211" s="217"/>
      <c r="D211" s="218" t="s">
        <v>77</v>
      </c>
      <c r="E211" s="230" t="s">
        <v>2707</v>
      </c>
      <c r="F211" s="230" t="s">
        <v>3267</v>
      </c>
      <c r="G211" s="217"/>
      <c r="H211" s="217"/>
      <c r="I211" s="220"/>
      <c r="J211" s="231">
        <f>BK211</f>
        <v>0</v>
      </c>
      <c r="K211" s="217"/>
      <c r="L211" s="222"/>
      <c r="M211" s="223"/>
      <c r="N211" s="224"/>
      <c r="O211" s="224"/>
      <c r="P211" s="225">
        <f>SUM(P212:P217)</f>
        <v>0</v>
      </c>
      <c r="Q211" s="224"/>
      <c r="R211" s="225">
        <f>SUM(R212:R217)</f>
        <v>0</v>
      </c>
      <c r="S211" s="224"/>
      <c r="T211" s="226">
        <f>SUM(T212:T217)</f>
        <v>0</v>
      </c>
      <c r="AR211" s="227" t="s">
        <v>88</v>
      </c>
      <c r="AT211" s="228" t="s">
        <v>77</v>
      </c>
      <c r="AU211" s="228" t="s">
        <v>86</v>
      </c>
      <c r="AY211" s="227" t="s">
        <v>163</v>
      </c>
      <c r="BK211" s="229">
        <f>SUM(BK212:BK217)</f>
        <v>0</v>
      </c>
    </row>
    <row r="212" spans="2:65" s="1" customFormat="1" ht="48" customHeight="1">
      <c r="B212" s="38"/>
      <c r="C212" s="232" t="s">
        <v>726</v>
      </c>
      <c r="D212" s="232" t="s">
        <v>166</v>
      </c>
      <c r="E212" s="233" t="s">
        <v>3334</v>
      </c>
      <c r="F212" s="234" t="s">
        <v>3335</v>
      </c>
      <c r="G212" s="235" t="s">
        <v>1168</v>
      </c>
      <c r="H212" s="236">
        <v>1</v>
      </c>
      <c r="I212" s="237"/>
      <c r="J212" s="238">
        <f>ROUND(I212*H212,2)</f>
        <v>0</v>
      </c>
      <c r="K212" s="234" t="s">
        <v>1</v>
      </c>
      <c r="L212" s="43"/>
      <c r="M212" s="239" t="s">
        <v>1</v>
      </c>
      <c r="N212" s="240" t="s">
        <v>43</v>
      </c>
      <c r="O212" s="86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AR212" s="243" t="s">
        <v>395</v>
      </c>
      <c r="AT212" s="243" t="s">
        <v>166</v>
      </c>
      <c r="AU212" s="243" t="s">
        <v>88</v>
      </c>
      <c r="AY212" s="17" t="s">
        <v>163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7" t="s">
        <v>86</v>
      </c>
      <c r="BK212" s="244">
        <f>ROUND(I212*H212,2)</f>
        <v>0</v>
      </c>
      <c r="BL212" s="17" t="s">
        <v>395</v>
      </c>
      <c r="BM212" s="243" t="s">
        <v>1165</v>
      </c>
    </row>
    <row r="213" spans="2:65" s="1" customFormat="1" ht="16.5" customHeight="1">
      <c r="B213" s="38"/>
      <c r="C213" s="232" t="s">
        <v>739</v>
      </c>
      <c r="D213" s="232" t="s">
        <v>166</v>
      </c>
      <c r="E213" s="233" t="s">
        <v>3336</v>
      </c>
      <c r="F213" s="234" t="s">
        <v>3337</v>
      </c>
      <c r="G213" s="235" t="s">
        <v>1168</v>
      </c>
      <c r="H213" s="236">
        <v>1</v>
      </c>
      <c r="I213" s="237"/>
      <c r="J213" s="238">
        <f>ROUND(I213*H213,2)</f>
        <v>0</v>
      </c>
      <c r="K213" s="234" t="s">
        <v>1</v>
      </c>
      <c r="L213" s="43"/>
      <c r="M213" s="239" t="s">
        <v>1</v>
      </c>
      <c r="N213" s="240" t="s">
        <v>43</v>
      </c>
      <c r="O213" s="86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AR213" s="243" t="s">
        <v>395</v>
      </c>
      <c r="AT213" s="243" t="s">
        <v>166</v>
      </c>
      <c r="AU213" s="243" t="s">
        <v>88</v>
      </c>
      <c r="AY213" s="17" t="s">
        <v>163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7" t="s">
        <v>86</v>
      </c>
      <c r="BK213" s="244">
        <f>ROUND(I213*H213,2)</f>
        <v>0</v>
      </c>
      <c r="BL213" s="17" t="s">
        <v>395</v>
      </c>
      <c r="BM213" s="243" t="s">
        <v>1175</v>
      </c>
    </row>
    <row r="214" spans="2:65" s="1" customFormat="1" ht="16.5" customHeight="1">
      <c r="B214" s="38"/>
      <c r="C214" s="232" t="s">
        <v>743</v>
      </c>
      <c r="D214" s="232" t="s">
        <v>166</v>
      </c>
      <c r="E214" s="233" t="s">
        <v>3338</v>
      </c>
      <c r="F214" s="234" t="s">
        <v>3328</v>
      </c>
      <c r="G214" s="235" t="s">
        <v>3233</v>
      </c>
      <c r="H214" s="236">
        <v>5</v>
      </c>
      <c r="I214" s="237"/>
      <c r="J214" s="238">
        <f>ROUND(I214*H214,2)</f>
        <v>0</v>
      </c>
      <c r="K214" s="234" t="s">
        <v>1</v>
      </c>
      <c r="L214" s="43"/>
      <c r="M214" s="239" t="s">
        <v>1</v>
      </c>
      <c r="N214" s="240" t="s">
        <v>43</v>
      </c>
      <c r="O214" s="86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AR214" s="243" t="s">
        <v>395</v>
      </c>
      <c r="AT214" s="243" t="s">
        <v>166</v>
      </c>
      <c r="AU214" s="243" t="s">
        <v>88</v>
      </c>
      <c r="AY214" s="17" t="s">
        <v>163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7" t="s">
        <v>86</v>
      </c>
      <c r="BK214" s="244">
        <f>ROUND(I214*H214,2)</f>
        <v>0</v>
      </c>
      <c r="BL214" s="17" t="s">
        <v>395</v>
      </c>
      <c r="BM214" s="243" t="s">
        <v>1184</v>
      </c>
    </row>
    <row r="215" spans="2:65" s="1" customFormat="1" ht="24" customHeight="1">
      <c r="B215" s="38"/>
      <c r="C215" s="232" t="s">
        <v>747</v>
      </c>
      <c r="D215" s="232" t="s">
        <v>166</v>
      </c>
      <c r="E215" s="233" t="s">
        <v>3339</v>
      </c>
      <c r="F215" s="234" t="s">
        <v>3340</v>
      </c>
      <c r="G215" s="235" t="s">
        <v>1168</v>
      </c>
      <c r="H215" s="236">
        <v>2</v>
      </c>
      <c r="I215" s="237"/>
      <c r="J215" s="238">
        <f>ROUND(I215*H215,2)</f>
        <v>0</v>
      </c>
      <c r="K215" s="234" t="s">
        <v>1</v>
      </c>
      <c r="L215" s="43"/>
      <c r="M215" s="239" t="s">
        <v>1</v>
      </c>
      <c r="N215" s="240" t="s">
        <v>43</v>
      </c>
      <c r="O215" s="86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AR215" s="243" t="s">
        <v>395</v>
      </c>
      <c r="AT215" s="243" t="s">
        <v>166</v>
      </c>
      <c r="AU215" s="243" t="s">
        <v>88</v>
      </c>
      <c r="AY215" s="17" t="s">
        <v>163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7" t="s">
        <v>86</v>
      </c>
      <c r="BK215" s="244">
        <f>ROUND(I215*H215,2)</f>
        <v>0</v>
      </c>
      <c r="BL215" s="17" t="s">
        <v>395</v>
      </c>
      <c r="BM215" s="243" t="s">
        <v>1193</v>
      </c>
    </row>
    <row r="216" spans="2:65" s="1" customFormat="1" ht="16.5" customHeight="1">
      <c r="B216" s="38"/>
      <c r="C216" s="232" t="s">
        <v>753</v>
      </c>
      <c r="D216" s="232" t="s">
        <v>166</v>
      </c>
      <c r="E216" s="233" t="s">
        <v>3341</v>
      </c>
      <c r="F216" s="234" t="s">
        <v>3342</v>
      </c>
      <c r="G216" s="235" t="s">
        <v>1168</v>
      </c>
      <c r="H216" s="236">
        <v>1</v>
      </c>
      <c r="I216" s="237"/>
      <c r="J216" s="238">
        <f>ROUND(I216*H216,2)</f>
        <v>0</v>
      </c>
      <c r="K216" s="234" t="s">
        <v>1</v>
      </c>
      <c r="L216" s="43"/>
      <c r="M216" s="239" t="s">
        <v>1</v>
      </c>
      <c r="N216" s="240" t="s">
        <v>43</v>
      </c>
      <c r="O216" s="86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AR216" s="243" t="s">
        <v>395</v>
      </c>
      <c r="AT216" s="243" t="s">
        <v>166</v>
      </c>
      <c r="AU216" s="243" t="s">
        <v>88</v>
      </c>
      <c r="AY216" s="17" t="s">
        <v>163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7" t="s">
        <v>86</v>
      </c>
      <c r="BK216" s="244">
        <f>ROUND(I216*H216,2)</f>
        <v>0</v>
      </c>
      <c r="BL216" s="17" t="s">
        <v>395</v>
      </c>
      <c r="BM216" s="243" t="s">
        <v>1204</v>
      </c>
    </row>
    <row r="217" spans="2:65" s="1" customFormat="1" ht="36" customHeight="1">
      <c r="B217" s="38"/>
      <c r="C217" s="232" t="s">
        <v>761</v>
      </c>
      <c r="D217" s="232" t="s">
        <v>166</v>
      </c>
      <c r="E217" s="233" t="s">
        <v>3343</v>
      </c>
      <c r="F217" s="234" t="s">
        <v>3344</v>
      </c>
      <c r="G217" s="235" t="s">
        <v>349</v>
      </c>
      <c r="H217" s="236">
        <v>1</v>
      </c>
      <c r="I217" s="237"/>
      <c r="J217" s="238">
        <f>ROUND(I217*H217,2)</f>
        <v>0</v>
      </c>
      <c r="K217" s="234" t="s">
        <v>1</v>
      </c>
      <c r="L217" s="43"/>
      <c r="M217" s="239" t="s">
        <v>1</v>
      </c>
      <c r="N217" s="240" t="s">
        <v>43</v>
      </c>
      <c r="O217" s="86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AR217" s="243" t="s">
        <v>395</v>
      </c>
      <c r="AT217" s="243" t="s">
        <v>166</v>
      </c>
      <c r="AU217" s="243" t="s">
        <v>88</v>
      </c>
      <c r="AY217" s="17" t="s">
        <v>163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7" t="s">
        <v>86</v>
      </c>
      <c r="BK217" s="244">
        <f>ROUND(I217*H217,2)</f>
        <v>0</v>
      </c>
      <c r="BL217" s="17" t="s">
        <v>395</v>
      </c>
      <c r="BM217" s="243" t="s">
        <v>1212</v>
      </c>
    </row>
    <row r="218" spans="2:63" s="11" customFormat="1" ht="22.8" customHeight="1">
      <c r="B218" s="216"/>
      <c r="C218" s="217"/>
      <c r="D218" s="218" t="s">
        <v>77</v>
      </c>
      <c r="E218" s="230" t="s">
        <v>2719</v>
      </c>
      <c r="F218" s="230" t="s">
        <v>3279</v>
      </c>
      <c r="G218" s="217"/>
      <c r="H218" s="217"/>
      <c r="I218" s="220"/>
      <c r="J218" s="231">
        <f>BK218</f>
        <v>0</v>
      </c>
      <c r="K218" s="217"/>
      <c r="L218" s="222"/>
      <c r="M218" s="223"/>
      <c r="N218" s="224"/>
      <c r="O218" s="224"/>
      <c r="P218" s="225">
        <f>SUM(P219:P223)</f>
        <v>0</v>
      </c>
      <c r="Q218" s="224"/>
      <c r="R218" s="225">
        <f>SUM(R219:R223)</f>
        <v>0</v>
      </c>
      <c r="S218" s="224"/>
      <c r="T218" s="226">
        <f>SUM(T219:T223)</f>
        <v>0</v>
      </c>
      <c r="AR218" s="227" t="s">
        <v>88</v>
      </c>
      <c r="AT218" s="228" t="s">
        <v>77</v>
      </c>
      <c r="AU218" s="228" t="s">
        <v>86</v>
      </c>
      <c r="AY218" s="227" t="s">
        <v>163</v>
      </c>
      <c r="BK218" s="229">
        <f>SUM(BK219:BK223)</f>
        <v>0</v>
      </c>
    </row>
    <row r="219" spans="2:65" s="1" customFormat="1" ht="36" customHeight="1">
      <c r="B219" s="38"/>
      <c r="C219" s="232" t="s">
        <v>766</v>
      </c>
      <c r="D219" s="232" t="s">
        <v>166</v>
      </c>
      <c r="E219" s="233" t="s">
        <v>3345</v>
      </c>
      <c r="F219" s="234" t="s">
        <v>3324</v>
      </c>
      <c r="G219" s="235" t="s">
        <v>1168</v>
      </c>
      <c r="H219" s="236">
        <v>1</v>
      </c>
      <c r="I219" s="237"/>
      <c r="J219" s="238">
        <f>ROUND(I219*H219,2)</f>
        <v>0</v>
      </c>
      <c r="K219" s="234" t="s">
        <v>1</v>
      </c>
      <c r="L219" s="43"/>
      <c r="M219" s="239" t="s">
        <v>1</v>
      </c>
      <c r="N219" s="240" t="s">
        <v>43</v>
      </c>
      <c r="O219" s="86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AR219" s="243" t="s">
        <v>395</v>
      </c>
      <c r="AT219" s="243" t="s">
        <v>166</v>
      </c>
      <c r="AU219" s="243" t="s">
        <v>88</v>
      </c>
      <c r="AY219" s="17" t="s">
        <v>163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7" t="s">
        <v>86</v>
      </c>
      <c r="BK219" s="244">
        <f>ROUND(I219*H219,2)</f>
        <v>0</v>
      </c>
      <c r="BL219" s="17" t="s">
        <v>395</v>
      </c>
      <c r="BM219" s="243" t="s">
        <v>1224</v>
      </c>
    </row>
    <row r="220" spans="2:65" s="1" customFormat="1" ht="16.5" customHeight="1">
      <c r="B220" s="38"/>
      <c r="C220" s="232" t="s">
        <v>771</v>
      </c>
      <c r="D220" s="232" t="s">
        <v>166</v>
      </c>
      <c r="E220" s="233" t="s">
        <v>3346</v>
      </c>
      <c r="F220" s="234" t="s">
        <v>3347</v>
      </c>
      <c r="G220" s="235" t="s">
        <v>1168</v>
      </c>
      <c r="H220" s="236">
        <v>1</v>
      </c>
      <c r="I220" s="237"/>
      <c r="J220" s="238">
        <f>ROUND(I220*H220,2)</f>
        <v>0</v>
      </c>
      <c r="K220" s="234" t="s">
        <v>1</v>
      </c>
      <c r="L220" s="43"/>
      <c r="M220" s="239" t="s">
        <v>1</v>
      </c>
      <c r="N220" s="240" t="s">
        <v>43</v>
      </c>
      <c r="O220" s="86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AR220" s="243" t="s">
        <v>395</v>
      </c>
      <c r="AT220" s="243" t="s">
        <v>166</v>
      </c>
      <c r="AU220" s="243" t="s">
        <v>88</v>
      </c>
      <c r="AY220" s="17" t="s">
        <v>163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7" t="s">
        <v>86</v>
      </c>
      <c r="BK220" s="244">
        <f>ROUND(I220*H220,2)</f>
        <v>0</v>
      </c>
      <c r="BL220" s="17" t="s">
        <v>395</v>
      </c>
      <c r="BM220" s="243" t="s">
        <v>1240</v>
      </c>
    </row>
    <row r="221" spans="2:65" s="1" customFormat="1" ht="16.5" customHeight="1">
      <c r="B221" s="38"/>
      <c r="C221" s="232" t="s">
        <v>776</v>
      </c>
      <c r="D221" s="232" t="s">
        <v>166</v>
      </c>
      <c r="E221" s="233" t="s">
        <v>3348</v>
      </c>
      <c r="F221" s="234" t="s">
        <v>3328</v>
      </c>
      <c r="G221" s="235" t="s">
        <v>3233</v>
      </c>
      <c r="H221" s="236">
        <v>2</v>
      </c>
      <c r="I221" s="237"/>
      <c r="J221" s="238">
        <f>ROUND(I221*H221,2)</f>
        <v>0</v>
      </c>
      <c r="K221" s="234" t="s">
        <v>1</v>
      </c>
      <c r="L221" s="43"/>
      <c r="M221" s="239" t="s">
        <v>1</v>
      </c>
      <c r="N221" s="240" t="s">
        <v>43</v>
      </c>
      <c r="O221" s="86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AR221" s="243" t="s">
        <v>395</v>
      </c>
      <c r="AT221" s="243" t="s">
        <v>166</v>
      </c>
      <c r="AU221" s="243" t="s">
        <v>88</v>
      </c>
      <c r="AY221" s="17" t="s">
        <v>163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7" t="s">
        <v>86</v>
      </c>
      <c r="BK221" s="244">
        <f>ROUND(I221*H221,2)</f>
        <v>0</v>
      </c>
      <c r="BL221" s="17" t="s">
        <v>395</v>
      </c>
      <c r="BM221" s="243" t="s">
        <v>1250</v>
      </c>
    </row>
    <row r="222" spans="2:65" s="1" customFormat="1" ht="24" customHeight="1">
      <c r="B222" s="38"/>
      <c r="C222" s="232" t="s">
        <v>784</v>
      </c>
      <c r="D222" s="232" t="s">
        <v>166</v>
      </c>
      <c r="E222" s="233" t="s">
        <v>3349</v>
      </c>
      <c r="F222" s="234" t="s">
        <v>3350</v>
      </c>
      <c r="G222" s="235" t="s">
        <v>3233</v>
      </c>
      <c r="H222" s="236">
        <v>1</v>
      </c>
      <c r="I222" s="237"/>
      <c r="J222" s="238">
        <f>ROUND(I222*H222,2)</f>
        <v>0</v>
      </c>
      <c r="K222" s="234" t="s">
        <v>1</v>
      </c>
      <c r="L222" s="43"/>
      <c r="M222" s="239" t="s">
        <v>1</v>
      </c>
      <c r="N222" s="240" t="s">
        <v>43</v>
      </c>
      <c r="O222" s="86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AR222" s="243" t="s">
        <v>395</v>
      </c>
      <c r="AT222" s="243" t="s">
        <v>166</v>
      </c>
      <c r="AU222" s="243" t="s">
        <v>88</v>
      </c>
      <c r="AY222" s="17" t="s">
        <v>163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7" t="s">
        <v>86</v>
      </c>
      <c r="BK222" s="244">
        <f>ROUND(I222*H222,2)</f>
        <v>0</v>
      </c>
      <c r="BL222" s="17" t="s">
        <v>395</v>
      </c>
      <c r="BM222" s="243" t="s">
        <v>1263</v>
      </c>
    </row>
    <row r="223" spans="2:65" s="1" customFormat="1" ht="36" customHeight="1">
      <c r="B223" s="38"/>
      <c r="C223" s="232" t="s">
        <v>789</v>
      </c>
      <c r="D223" s="232" t="s">
        <v>166</v>
      </c>
      <c r="E223" s="233" t="s">
        <v>3351</v>
      </c>
      <c r="F223" s="234" t="s">
        <v>3352</v>
      </c>
      <c r="G223" s="235" t="s">
        <v>349</v>
      </c>
      <c r="H223" s="236">
        <v>1</v>
      </c>
      <c r="I223" s="237"/>
      <c r="J223" s="238">
        <f>ROUND(I223*H223,2)</f>
        <v>0</v>
      </c>
      <c r="K223" s="234" t="s">
        <v>1</v>
      </c>
      <c r="L223" s="43"/>
      <c r="M223" s="239" t="s">
        <v>1</v>
      </c>
      <c r="N223" s="240" t="s">
        <v>43</v>
      </c>
      <c r="O223" s="86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AR223" s="243" t="s">
        <v>395</v>
      </c>
      <c r="AT223" s="243" t="s">
        <v>166</v>
      </c>
      <c r="AU223" s="243" t="s">
        <v>88</v>
      </c>
      <c r="AY223" s="17" t="s">
        <v>163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7" t="s">
        <v>86</v>
      </c>
      <c r="BK223" s="244">
        <f>ROUND(I223*H223,2)</f>
        <v>0</v>
      </c>
      <c r="BL223" s="17" t="s">
        <v>395</v>
      </c>
      <c r="BM223" s="243" t="s">
        <v>1273</v>
      </c>
    </row>
    <row r="224" spans="2:63" s="11" customFormat="1" ht="25.9" customHeight="1">
      <c r="B224" s="216"/>
      <c r="C224" s="217"/>
      <c r="D224" s="218" t="s">
        <v>77</v>
      </c>
      <c r="E224" s="219" t="s">
        <v>3353</v>
      </c>
      <c r="F224" s="219" t="s">
        <v>3354</v>
      </c>
      <c r="G224" s="217"/>
      <c r="H224" s="217"/>
      <c r="I224" s="220"/>
      <c r="J224" s="221">
        <f>BK224</f>
        <v>0</v>
      </c>
      <c r="K224" s="217"/>
      <c r="L224" s="222"/>
      <c r="M224" s="223"/>
      <c r="N224" s="224"/>
      <c r="O224" s="224"/>
      <c r="P224" s="225">
        <f>SUM(P225:P230)</f>
        <v>0</v>
      </c>
      <c r="Q224" s="224"/>
      <c r="R224" s="225">
        <f>SUM(R225:R230)</f>
        <v>0</v>
      </c>
      <c r="S224" s="224"/>
      <c r="T224" s="226">
        <f>SUM(T225:T230)</f>
        <v>0</v>
      </c>
      <c r="AR224" s="227" t="s">
        <v>88</v>
      </c>
      <c r="AT224" s="228" t="s">
        <v>77</v>
      </c>
      <c r="AU224" s="228" t="s">
        <v>78</v>
      </c>
      <c r="AY224" s="227" t="s">
        <v>163</v>
      </c>
      <c r="BK224" s="229">
        <f>SUM(BK225:BK230)</f>
        <v>0</v>
      </c>
    </row>
    <row r="225" spans="2:65" s="1" customFormat="1" ht="16.5" customHeight="1">
      <c r="B225" s="38"/>
      <c r="C225" s="232" t="s">
        <v>795</v>
      </c>
      <c r="D225" s="232" t="s">
        <v>166</v>
      </c>
      <c r="E225" s="233" t="s">
        <v>3355</v>
      </c>
      <c r="F225" s="234" t="s">
        <v>3356</v>
      </c>
      <c r="G225" s="235" t="s">
        <v>3357</v>
      </c>
      <c r="H225" s="236">
        <v>1</v>
      </c>
      <c r="I225" s="237"/>
      <c r="J225" s="238">
        <f>ROUND(I225*H225,2)</f>
        <v>0</v>
      </c>
      <c r="K225" s="234" t="s">
        <v>1</v>
      </c>
      <c r="L225" s="43"/>
      <c r="M225" s="239" t="s">
        <v>1</v>
      </c>
      <c r="N225" s="240" t="s">
        <v>43</v>
      </c>
      <c r="O225" s="86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AR225" s="243" t="s">
        <v>395</v>
      </c>
      <c r="AT225" s="243" t="s">
        <v>166</v>
      </c>
      <c r="AU225" s="243" t="s">
        <v>86</v>
      </c>
      <c r="AY225" s="17" t="s">
        <v>163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7" t="s">
        <v>86</v>
      </c>
      <c r="BK225" s="244">
        <f>ROUND(I225*H225,2)</f>
        <v>0</v>
      </c>
      <c r="BL225" s="17" t="s">
        <v>395</v>
      </c>
      <c r="BM225" s="243" t="s">
        <v>1284</v>
      </c>
    </row>
    <row r="226" spans="2:65" s="1" customFormat="1" ht="16.5" customHeight="1">
      <c r="B226" s="38"/>
      <c r="C226" s="232" t="s">
        <v>800</v>
      </c>
      <c r="D226" s="232" t="s">
        <v>166</v>
      </c>
      <c r="E226" s="233" t="s">
        <v>3358</v>
      </c>
      <c r="F226" s="234" t="s">
        <v>1223</v>
      </c>
      <c r="G226" s="235" t="s">
        <v>3357</v>
      </c>
      <c r="H226" s="236">
        <v>1</v>
      </c>
      <c r="I226" s="237"/>
      <c r="J226" s="238">
        <f>ROUND(I226*H226,2)</f>
        <v>0</v>
      </c>
      <c r="K226" s="234" t="s">
        <v>1</v>
      </c>
      <c r="L226" s="43"/>
      <c r="M226" s="239" t="s">
        <v>1</v>
      </c>
      <c r="N226" s="240" t="s">
        <v>43</v>
      </c>
      <c r="O226" s="86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AR226" s="243" t="s">
        <v>395</v>
      </c>
      <c r="AT226" s="243" t="s">
        <v>166</v>
      </c>
      <c r="AU226" s="243" t="s">
        <v>86</v>
      </c>
      <c r="AY226" s="17" t="s">
        <v>163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7" t="s">
        <v>86</v>
      </c>
      <c r="BK226" s="244">
        <f>ROUND(I226*H226,2)</f>
        <v>0</v>
      </c>
      <c r="BL226" s="17" t="s">
        <v>395</v>
      </c>
      <c r="BM226" s="243" t="s">
        <v>1293</v>
      </c>
    </row>
    <row r="227" spans="2:65" s="1" customFormat="1" ht="16.5" customHeight="1">
      <c r="B227" s="38"/>
      <c r="C227" s="232" t="s">
        <v>804</v>
      </c>
      <c r="D227" s="232" t="s">
        <v>166</v>
      </c>
      <c r="E227" s="233" t="s">
        <v>3359</v>
      </c>
      <c r="F227" s="234" t="s">
        <v>3360</v>
      </c>
      <c r="G227" s="235" t="s">
        <v>3357</v>
      </c>
      <c r="H227" s="236">
        <v>1</v>
      </c>
      <c r="I227" s="237"/>
      <c r="J227" s="238">
        <f>ROUND(I227*H227,2)</f>
        <v>0</v>
      </c>
      <c r="K227" s="234" t="s">
        <v>1</v>
      </c>
      <c r="L227" s="43"/>
      <c r="M227" s="239" t="s">
        <v>1</v>
      </c>
      <c r="N227" s="240" t="s">
        <v>43</v>
      </c>
      <c r="O227" s="86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AR227" s="243" t="s">
        <v>395</v>
      </c>
      <c r="AT227" s="243" t="s">
        <v>166</v>
      </c>
      <c r="AU227" s="243" t="s">
        <v>86</v>
      </c>
      <c r="AY227" s="17" t="s">
        <v>163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7" t="s">
        <v>86</v>
      </c>
      <c r="BK227" s="244">
        <f>ROUND(I227*H227,2)</f>
        <v>0</v>
      </c>
      <c r="BL227" s="17" t="s">
        <v>395</v>
      </c>
      <c r="BM227" s="243" t="s">
        <v>1304</v>
      </c>
    </row>
    <row r="228" spans="2:65" s="1" customFormat="1" ht="16.5" customHeight="1">
      <c r="B228" s="38"/>
      <c r="C228" s="232" t="s">
        <v>808</v>
      </c>
      <c r="D228" s="232" t="s">
        <v>166</v>
      </c>
      <c r="E228" s="233" t="s">
        <v>3361</v>
      </c>
      <c r="F228" s="234" t="s">
        <v>3362</v>
      </c>
      <c r="G228" s="235" t="s">
        <v>3357</v>
      </c>
      <c r="H228" s="236">
        <v>1</v>
      </c>
      <c r="I228" s="237"/>
      <c r="J228" s="238">
        <f>ROUND(I228*H228,2)</f>
        <v>0</v>
      </c>
      <c r="K228" s="234" t="s">
        <v>1</v>
      </c>
      <c r="L228" s="43"/>
      <c r="M228" s="239" t="s">
        <v>1</v>
      </c>
      <c r="N228" s="240" t="s">
        <v>43</v>
      </c>
      <c r="O228" s="86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AR228" s="243" t="s">
        <v>395</v>
      </c>
      <c r="AT228" s="243" t="s">
        <v>166</v>
      </c>
      <c r="AU228" s="243" t="s">
        <v>86</v>
      </c>
      <c r="AY228" s="17" t="s">
        <v>163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7" t="s">
        <v>86</v>
      </c>
      <c r="BK228" s="244">
        <f>ROUND(I228*H228,2)</f>
        <v>0</v>
      </c>
      <c r="BL228" s="17" t="s">
        <v>395</v>
      </c>
      <c r="BM228" s="243" t="s">
        <v>1313</v>
      </c>
    </row>
    <row r="229" spans="2:65" s="1" customFormat="1" ht="16.5" customHeight="1">
      <c r="B229" s="38"/>
      <c r="C229" s="232" t="s">
        <v>813</v>
      </c>
      <c r="D229" s="232" t="s">
        <v>166</v>
      </c>
      <c r="E229" s="233" t="s">
        <v>3363</v>
      </c>
      <c r="F229" s="234" t="s">
        <v>3364</v>
      </c>
      <c r="G229" s="235" t="s">
        <v>3357</v>
      </c>
      <c r="H229" s="236">
        <v>1</v>
      </c>
      <c r="I229" s="237"/>
      <c r="J229" s="238">
        <f>ROUND(I229*H229,2)</f>
        <v>0</v>
      </c>
      <c r="K229" s="234" t="s">
        <v>1</v>
      </c>
      <c r="L229" s="43"/>
      <c r="M229" s="239" t="s">
        <v>1</v>
      </c>
      <c r="N229" s="240" t="s">
        <v>43</v>
      </c>
      <c r="O229" s="86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AR229" s="243" t="s">
        <v>395</v>
      </c>
      <c r="AT229" s="243" t="s">
        <v>166</v>
      </c>
      <c r="AU229" s="243" t="s">
        <v>86</v>
      </c>
      <c r="AY229" s="17" t="s">
        <v>163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7" t="s">
        <v>86</v>
      </c>
      <c r="BK229" s="244">
        <f>ROUND(I229*H229,2)</f>
        <v>0</v>
      </c>
      <c r="BL229" s="17" t="s">
        <v>395</v>
      </c>
      <c r="BM229" s="243" t="s">
        <v>1322</v>
      </c>
    </row>
    <row r="230" spans="2:65" s="1" customFormat="1" ht="16.5" customHeight="1">
      <c r="B230" s="38"/>
      <c r="C230" s="232" t="s">
        <v>818</v>
      </c>
      <c r="D230" s="232" t="s">
        <v>166</v>
      </c>
      <c r="E230" s="233" t="s">
        <v>3365</v>
      </c>
      <c r="F230" s="234" t="s">
        <v>3366</v>
      </c>
      <c r="G230" s="235" t="s">
        <v>3357</v>
      </c>
      <c r="H230" s="236">
        <v>1</v>
      </c>
      <c r="I230" s="237"/>
      <c r="J230" s="238">
        <f>ROUND(I230*H230,2)</f>
        <v>0</v>
      </c>
      <c r="K230" s="234" t="s">
        <v>1</v>
      </c>
      <c r="L230" s="43"/>
      <c r="M230" s="248" t="s">
        <v>1</v>
      </c>
      <c r="N230" s="249" t="s">
        <v>43</v>
      </c>
      <c r="O230" s="250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AR230" s="243" t="s">
        <v>395</v>
      </c>
      <c r="AT230" s="243" t="s">
        <v>166</v>
      </c>
      <c r="AU230" s="243" t="s">
        <v>86</v>
      </c>
      <c r="AY230" s="17" t="s">
        <v>163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7" t="s">
        <v>86</v>
      </c>
      <c r="BK230" s="244">
        <f>ROUND(I230*H230,2)</f>
        <v>0</v>
      </c>
      <c r="BL230" s="17" t="s">
        <v>395</v>
      </c>
      <c r="BM230" s="243" t="s">
        <v>1332</v>
      </c>
    </row>
    <row r="231" spans="2:12" s="1" customFormat="1" ht="6.95" customHeight="1">
      <c r="B231" s="61"/>
      <c r="C231" s="62"/>
      <c r="D231" s="62"/>
      <c r="E231" s="62"/>
      <c r="F231" s="62"/>
      <c r="G231" s="62"/>
      <c r="H231" s="62"/>
      <c r="I231" s="183"/>
      <c r="J231" s="62"/>
      <c r="K231" s="62"/>
      <c r="L231" s="43"/>
    </row>
  </sheetData>
  <sheetProtection password="CC35" sheet="1" objects="1" scenarios="1" formatColumns="0" formatRows="0" autoFilter="0"/>
  <autoFilter ref="C136:K2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133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s="1" customFormat="1" ht="12" customHeight="1" hidden="1">
      <c r="B8" s="43"/>
      <c r="D8" s="148" t="s">
        <v>135</v>
      </c>
      <c r="I8" s="150"/>
      <c r="L8" s="43"/>
    </row>
    <row r="9" spans="2:12" s="1" customFormat="1" ht="36.95" customHeight="1" hidden="1">
      <c r="B9" s="43"/>
      <c r="E9" s="151" t="s">
        <v>3367</v>
      </c>
      <c r="F9" s="1"/>
      <c r="G9" s="1"/>
      <c r="H9" s="1"/>
      <c r="I9" s="150"/>
      <c r="L9" s="43"/>
    </row>
    <row r="10" spans="2:12" s="1" customFormat="1" ht="12" hidden="1">
      <c r="B10" s="43"/>
      <c r="I10" s="150"/>
      <c r="L10" s="43"/>
    </row>
    <row r="11" spans="2:12" s="1" customFormat="1" ht="12" customHeight="1" hidden="1">
      <c r="B11" s="43"/>
      <c r="D11" s="148" t="s">
        <v>18</v>
      </c>
      <c r="F11" s="136" t="s">
        <v>1</v>
      </c>
      <c r="I11" s="152" t="s">
        <v>20</v>
      </c>
      <c r="J11" s="136" t="s">
        <v>1</v>
      </c>
      <c r="L11" s="43"/>
    </row>
    <row r="12" spans="2:12" s="1" customFormat="1" ht="12" customHeight="1" hidden="1">
      <c r="B12" s="43"/>
      <c r="D12" s="148" t="s">
        <v>21</v>
      </c>
      <c r="F12" s="136" t="s">
        <v>2604</v>
      </c>
      <c r="I12" s="152" t="s">
        <v>23</v>
      </c>
      <c r="J12" s="153" t="str">
        <f>'Rekapitulace stavby'!AN8</f>
        <v>10. 1. 2019</v>
      </c>
      <c r="L12" s="43"/>
    </row>
    <row r="13" spans="2:12" s="1" customFormat="1" ht="10.8" customHeight="1" hidden="1">
      <c r="B13" s="43"/>
      <c r="I13" s="150"/>
      <c r="L13" s="43"/>
    </row>
    <row r="14" spans="2:12" s="1" customFormat="1" ht="12" customHeight="1" hidden="1">
      <c r="B14" s="43"/>
      <c r="D14" s="148" t="s">
        <v>25</v>
      </c>
      <c r="I14" s="152" t="s">
        <v>26</v>
      </c>
      <c r="J14" s="136" t="str">
        <f>IF('Rekapitulace stavby'!AN10="","",'Rekapitulace stavby'!AN10)</f>
        <v/>
      </c>
      <c r="L14" s="43"/>
    </row>
    <row r="15" spans="2:12" s="1" customFormat="1" ht="18" customHeight="1" hidden="1">
      <c r="B15" s="43"/>
      <c r="E15" s="136" t="str">
        <f>IF('Rekapitulace stavby'!E11="","",'Rekapitulace stavby'!E11)</f>
        <v>Město Trutnov</v>
      </c>
      <c r="I15" s="152" t="s">
        <v>28</v>
      </c>
      <c r="J15" s="136" t="str">
        <f>IF('Rekapitulace stavby'!AN11="","",'Rekapitulace stavby'!AN11)</f>
        <v/>
      </c>
      <c r="L15" s="43"/>
    </row>
    <row r="16" spans="2:12" s="1" customFormat="1" ht="6.95" customHeight="1" hidden="1">
      <c r="B16" s="43"/>
      <c r="I16" s="150"/>
      <c r="L16" s="43"/>
    </row>
    <row r="17" spans="2:12" s="1" customFormat="1" ht="12" customHeight="1" hidden="1">
      <c r="B17" s="43"/>
      <c r="D17" s="148" t="s">
        <v>29</v>
      </c>
      <c r="I17" s="152" t="s">
        <v>26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36"/>
      <c r="G18" s="136"/>
      <c r="H18" s="136"/>
      <c r="I18" s="152" t="s">
        <v>28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50"/>
      <c r="L19" s="43"/>
    </row>
    <row r="20" spans="2:12" s="1" customFormat="1" ht="12" customHeight="1" hidden="1">
      <c r="B20" s="43"/>
      <c r="D20" s="148" t="s">
        <v>31</v>
      </c>
      <c r="I20" s="152" t="s">
        <v>26</v>
      </c>
      <c r="J20" s="136" t="str">
        <f>IF('Rekapitulace stavby'!AN16="","",'Rekapitulace stavby'!AN16)</f>
        <v/>
      </c>
      <c r="L20" s="43"/>
    </row>
    <row r="21" spans="2:12" s="1" customFormat="1" ht="18" customHeight="1" hidden="1">
      <c r="B21" s="43"/>
      <c r="E21" s="136" t="str">
        <f>IF('Rekapitulace stavby'!E17="","",'Rekapitulace stavby'!E17)</f>
        <v>Ing. Arch. Zdeněk Gottwald</v>
      </c>
      <c r="I21" s="152" t="s">
        <v>28</v>
      </c>
      <c r="J21" s="136" t="str">
        <f>IF('Rekapitulace stavby'!AN17="","",'Rekapitulace stavby'!AN17)</f>
        <v/>
      </c>
      <c r="L21" s="43"/>
    </row>
    <row r="22" spans="2:12" s="1" customFormat="1" ht="6.95" customHeight="1" hidden="1">
      <c r="B22" s="43"/>
      <c r="I22" s="150"/>
      <c r="L22" s="43"/>
    </row>
    <row r="23" spans="2:12" s="1" customFormat="1" ht="12" customHeight="1" hidden="1">
      <c r="B23" s="43"/>
      <c r="D23" s="148" t="s">
        <v>34</v>
      </c>
      <c r="I23" s="152" t="s">
        <v>26</v>
      </c>
      <c r="J23" s="136" t="str">
        <f>IF('Rekapitulace stavby'!AN19="","",'Rekapitulace stavby'!AN19)</f>
        <v/>
      </c>
      <c r="L23" s="43"/>
    </row>
    <row r="24" spans="2:12" s="1" customFormat="1" ht="18" customHeight="1" hidden="1">
      <c r="B24" s="43"/>
      <c r="E24" s="136" t="str">
        <f>IF('Rekapitulace stavby'!E20="","",'Rekapitulace stavby'!E20)</f>
        <v>Ing. Lenka Kasperová</v>
      </c>
      <c r="I24" s="152" t="s">
        <v>28</v>
      </c>
      <c r="J24" s="136" t="str">
        <f>IF('Rekapitulace stavby'!AN20="","",'Rekapitulace stavby'!AN20)</f>
        <v/>
      </c>
      <c r="L24" s="43"/>
    </row>
    <row r="25" spans="2:12" s="1" customFormat="1" ht="6.95" customHeight="1" hidden="1">
      <c r="B25" s="43"/>
      <c r="I25" s="150"/>
      <c r="L25" s="43"/>
    </row>
    <row r="26" spans="2:12" s="1" customFormat="1" ht="12" customHeight="1" hidden="1">
      <c r="B26" s="43"/>
      <c r="D26" s="148" t="s">
        <v>36</v>
      </c>
      <c r="I26" s="150"/>
      <c r="L26" s="43"/>
    </row>
    <row r="27" spans="2:12" s="7" customFormat="1" ht="16.5" customHeight="1" hidden="1">
      <c r="B27" s="154"/>
      <c r="E27" s="155" t="s">
        <v>1</v>
      </c>
      <c r="F27" s="155"/>
      <c r="G27" s="155"/>
      <c r="H27" s="155"/>
      <c r="I27" s="156"/>
      <c r="L27" s="154"/>
    </row>
    <row r="28" spans="2:12" s="1" customFormat="1" ht="6.95" customHeight="1" hidden="1">
      <c r="B28" s="43"/>
      <c r="I28" s="150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57"/>
      <c r="J29" s="78"/>
      <c r="K29" s="78"/>
      <c r="L29" s="43"/>
    </row>
    <row r="30" spans="2:12" s="1" customFormat="1" ht="25.4" customHeight="1" hidden="1">
      <c r="B30" s="43"/>
      <c r="D30" s="158" t="s">
        <v>38</v>
      </c>
      <c r="I30" s="150"/>
      <c r="J30" s="159">
        <f>ROUND(J121,2)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57"/>
      <c r="J31" s="78"/>
      <c r="K31" s="78"/>
      <c r="L31" s="43"/>
    </row>
    <row r="32" spans="2:12" s="1" customFormat="1" ht="14.4" customHeight="1" hidden="1">
      <c r="B32" s="43"/>
      <c r="F32" s="160" t="s">
        <v>40</v>
      </c>
      <c r="I32" s="161" t="s">
        <v>39</v>
      </c>
      <c r="J32" s="160" t="s">
        <v>41</v>
      </c>
      <c r="L32" s="43"/>
    </row>
    <row r="33" spans="2:12" s="1" customFormat="1" ht="14.4" customHeight="1" hidden="1">
      <c r="B33" s="43"/>
      <c r="D33" s="162" t="s">
        <v>42</v>
      </c>
      <c r="E33" s="148" t="s">
        <v>43</v>
      </c>
      <c r="F33" s="163">
        <f>ROUND((SUM(BE121:BE175)),2)</f>
        <v>0</v>
      </c>
      <c r="I33" s="164">
        <v>0.21</v>
      </c>
      <c r="J33" s="163">
        <f>ROUND(((SUM(BE121:BE175))*I33),2)</f>
        <v>0</v>
      </c>
      <c r="L33" s="43"/>
    </row>
    <row r="34" spans="2:12" s="1" customFormat="1" ht="14.4" customHeight="1" hidden="1">
      <c r="B34" s="43"/>
      <c r="E34" s="148" t="s">
        <v>44</v>
      </c>
      <c r="F34" s="163">
        <f>ROUND((SUM(BF121:BF175)),2)</f>
        <v>0</v>
      </c>
      <c r="I34" s="164">
        <v>0.15</v>
      </c>
      <c r="J34" s="163">
        <f>ROUND(((SUM(BF121:BF175))*I34),2)</f>
        <v>0</v>
      </c>
      <c r="L34" s="43"/>
    </row>
    <row r="35" spans="2:12" s="1" customFormat="1" ht="14.4" customHeight="1" hidden="1">
      <c r="B35" s="43"/>
      <c r="E35" s="148" t="s">
        <v>45</v>
      </c>
      <c r="F35" s="163">
        <f>ROUND((SUM(BG121:BG175)),2)</f>
        <v>0</v>
      </c>
      <c r="I35" s="164">
        <v>0.21</v>
      </c>
      <c r="J35" s="163">
        <f>0</f>
        <v>0</v>
      </c>
      <c r="L35" s="43"/>
    </row>
    <row r="36" spans="2:12" s="1" customFormat="1" ht="14.4" customHeight="1" hidden="1">
      <c r="B36" s="43"/>
      <c r="E36" s="148" t="s">
        <v>46</v>
      </c>
      <c r="F36" s="163">
        <f>ROUND((SUM(BH121:BH175)),2)</f>
        <v>0</v>
      </c>
      <c r="I36" s="164">
        <v>0.15</v>
      </c>
      <c r="J36" s="163">
        <f>0</f>
        <v>0</v>
      </c>
      <c r="L36" s="43"/>
    </row>
    <row r="37" spans="2:12" s="1" customFormat="1" ht="14.4" customHeight="1" hidden="1">
      <c r="B37" s="43"/>
      <c r="E37" s="148" t="s">
        <v>47</v>
      </c>
      <c r="F37" s="163">
        <f>ROUND((SUM(BI121:BI175)),2)</f>
        <v>0</v>
      </c>
      <c r="I37" s="164">
        <v>0</v>
      </c>
      <c r="J37" s="163">
        <f>0</f>
        <v>0</v>
      </c>
      <c r="L37" s="43"/>
    </row>
    <row r="38" spans="2:12" s="1" customFormat="1" ht="6.95" customHeight="1" hidden="1">
      <c r="B38" s="43"/>
      <c r="I38" s="150"/>
      <c r="L38" s="43"/>
    </row>
    <row r="39" spans="2:12" s="1" customFormat="1" ht="25.4" customHeight="1" hidden="1">
      <c r="B39" s="43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70"/>
      <c r="J39" s="171">
        <f>SUM(J30:J37)</f>
        <v>0</v>
      </c>
      <c r="K39" s="172"/>
      <c r="L39" s="43"/>
    </row>
    <row r="40" spans="2:12" s="1" customFormat="1" ht="14.4" customHeight="1" hidden="1">
      <c r="B40" s="43"/>
      <c r="I40" s="150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s="1" customFormat="1" ht="12" customHeight="1">
      <c r="B86" s="38"/>
      <c r="C86" s="32" t="s">
        <v>135</v>
      </c>
      <c r="D86" s="39"/>
      <c r="E86" s="39"/>
      <c r="F86" s="39"/>
      <c r="G86" s="39"/>
      <c r="H86" s="39"/>
      <c r="I86" s="15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SO 02 - Horkovodní přípojka</v>
      </c>
      <c r="F87" s="39"/>
      <c r="G87" s="39"/>
      <c r="H87" s="39"/>
      <c r="I87" s="15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50"/>
      <c r="J88" s="39"/>
      <c r="K88" s="39"/>
      <c r="L88" s="43"/>
    </row>
    <row r="89" spans="2:12" s="1" customFormat="1" ht="12" customHeight="1">
      <c r="B89" s="38"/>
      <c r="C89" s="32" t="s">
        <v>21</v>
      </c>
      <c r="D89" s="39"/>
      <c r="E89" s="39"/>
      <c r="F89" s="27" t="str">
        <f>F12</f>
        <v xml:space="preserve"> </v>
      </c>
      <c r="G89" s="39"/>
      <c r="H89" s="39"/>
      <c r="I89" s="152" t="s">
        <v>23</v>
      </c>
      <c r="J89" s="74" t="str">
        <f>IF(J12="","",J12)</f>
        <v>10. 1. 2019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27.9" customHeight="1">
      <c r="B91" s="38"/>
      <c r="C91" s="32" t="s">
        <v>25</v>
      </c>
      <c r="D91" s="39"/>
      <c r="E91" s="39"/>
      <c r="F91" s="27" t="str">
        <f>E15</f>
        <v>Město Trutnov</v>
      </c>
      <c r="G91" s="39"/>
      <c r="H91" s="39"/>
      <c r="I91" s="152" t="s">
        <v>31</v>
      </c>
      <c r="J91" s="36" t="str">
        <f>E21</f>
        <v>Ing. Arch. Zdeněk Gottwald</v>
      </c>
      <c r="K91" s="39"/>
      <c r="L91" s="43"/>
    </row>
    <row r="92" spans="2:12" s="1" customFormat="1" ht="27.9" customHeight="1">
      <c r="B92" s="38"/>
      <c r="C92" s="32" t="s">
        <v>29</v>
      </c>
      <c r="D92" s="39"/>
      <c r="E92" s="39"/>
      <c r="F92" s="27" t="str">
        <f>IF(E18="","",E18)</f>
        <v>Vyplň údaj</v>
      </c>
      <c r="G92" s="39"/>
      <c r="H92" s="39"/>
      <c r="I92" s="152" t="s">
        <v>34</v>
      </c>
      <c r="J92" s="36" t="str">
        <f>E24</f>
        <v>Ing. Lenka Kasperová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50"/>
      <c r="J93" s="39"/>
      <c r="K93" s="39"/>
      <c r="L93" s="43"/>
    </row>
    <row r="94" spans="2:12" s="1" customFormat="1" ht="29.25" customHeight="1">
      <c r="B94" s="38"/>
      <c r="C94" s="188" t="s">
        <v>138</v>
      </c>
      <c r="D94" s="189"/>
      <c r="E94" s="189"/>
      <c r="F94" s="189"/>
      <c r="G94" s="189"/>
      <c r="H94" s="189"/>
      <c r="I94" s="190"/>
      <c r="J94" s="191" t="s">
        <v>139</v>
      </c>
      <c r="K94" s="18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3"/>
    </row>
    <row r="96" spans="2:47" s="1" customFormat="1" ht="22.8" customHeight="1">
      <c r="B96" s="38"/>
      <c r="C96" s="192" t="s">
        <v>140</v>
      </c>
      <c r="D96" s="39"/>
      <c r="E96" s="39"/>
      <c r="F96" s="39"/>
      <c r="G96" s="39"/>
      <c r="H96" s="39"/>
      <c r="I96" s="150"/>
      <c r="J96" s="105">
        <f>J121</f>
        <v>0</v>
      </c>
      <c r="K96" s="39"/>
      <c r="L96" s="43"/>
      <c r="AU96" s="17" t="s">
        <v>141</v>
      </c>
    </row>
    <row r="97" spans="2:12" s="8" customFormat="1" ht="24.95" customHeight="1">
      <c r="B97" s="193"/>
      <c r="C97" s="194"/>
      <c r="D97" s="195" t="s">
        <v>3368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</row>
    <row r="98" spans="2:12" s="9" customFormat="1" ht="19.9" customHeight="1">
      <c r="B98" s="200"/>
      <c r="C98" s="128"/>
      <c r="D98" s="201" t="s">
        <v>3369</v>
      </c>
      <c r="E98" s="202"/>
      <c r="F98" s="202"/>
      <c r="G98" s="202"/>
      <c r="H98" s="202"/>
      <c r="I98" s="203"/>
      <c r="J98" s="204">
        <f>J123</f>
        <v>0</v>
      </c>
      <c r="K98" s="128"/>
      <c r="L98" s="205"/>
    </row>
    <row r="99" spans="2:12" s="9" customFormat="1" ht="19.9" customHeight="1">
      <c r="B99" s="200"/>
      <c r="C99" s="128"/>
      <c r="D99" s="201" t="s">
        <v>3370</v>
      </c>
      <c r="E99" s="202"/>
      <c r="F99" s="202"/>
      <c r="G99" s="202"/>
      <c r="H99" s="202"/>
      <c r="I99" s="203"/>
      <c r="J99" s="204">
        <f>J139</f>
        <v>0</v>
      </c>
      <c r="K99" s="128"/>
      <c r="L99" s="205"/>
    </row>
    <row r="100" spans="2:12" s="9" customFormat="1" ht="19.9" customHeight="1">
      <c r="B100" s="200"/>
      <c r="C100" s="128"/>
      <c r="D100" s="201" t="s">
        <v>2608</v>
      </c>
      <c r="E100" s="202"/>
      <c r="F100" s="202"/>
      <c r="G100" s="202"/>
      <c r="H100" s="202"/>
      <c r="I100" s="203"/>
      <c r="J100" s="204">
        <f>J168</f>
        <v>0</v>
      </c>
      <c r="K100" s="128"/>
      <c r="L100" s="205"/>
    </row>
    <row r="101" spans="2:12" s="8" customFormat="1" ht="24.95" customHeight="1">
      <c r="B101" s="193"/>
      <c r="C101" s="194"/>
      <c r="D101" s="195" t="s">
        <v>301</v>
      </c>
      <c r="E101" s="196"/>
      <c r="F101" s="196"/>
      <c r="G101" s="196"/>
      <c r="H101" s="196"/>
      <c r="I101" s="197"/>
      <c r="J101" s="198">
        <f>J171</f>
        <v>0</v>
      </c>
      <c r="K101" s="194"/>
      <c r="L101" s="199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50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83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86"/>
      <c r="J107" s="64"/>
      <c r="K107" s="64"/>
      <c r="L107" s="43"/>
    </row>
    <row r="108" spans="2:12" s="1" customFormat="1" ht="24.95" customHeight="1">
      <c r="B108" s="38"/>
      <c r="C108" s="23" t="s">
        <v>147</v>
      </c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6.5" customHeight="1">
      <c r="B111" s="38"/>
      <c r="C111" s="39"/>
      <c r="D111" s="39"/>
      <c r="E111" s="187" t="str">
        <f>E7</f>
        <v>Rekonstrukce čp. 73 Horská ul. Trutnov</v>
      </c>
      <c r="F111" s="32"/>
      <c r="G111" s="32"/>
      <c r="H111" s="32"/>
      <c r="I111" s="150"/>
      <c r="J111" s="39"/>
      <c r="K111" s="39"/>
      <c r="L111" s="43"/>
    </row>
    <row r="112" spans="2:12" s="1" customFormat="1" ht="12" customHeight="1">
      <c r="B112" s="38"/>
      <c r="C112" s="32" t="s">
        <v>135</v>
      </c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SO 02 - Horkovodní přípojka</v>
      </c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2" t="s">
        <v>21</v>
      </c>
      <c r="D115" s="39"/>
      <c r="E115" s="39"/>
      <c r="F115" s="27" t="str">
        <f>F12</f>
        <v xml:space="preserve"> </v>
      </c>
      <c r="G115" s="39"/>
      <c r="H115" s="39"/>
      <c r="I115" s="152" t="s">
        <v>23</v>
      </c>
      <c r="J115" s="74" t="str">
        <f>IF(J12="","",J12)</f>
        <v>10. 1. 2019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27.9" customHeight="1">
      <c r="B117" s="38"/>
      <c r="C117" s="32" t="s">
        <v>25</v>
      </c>
      <c r="D117" s="39"/>
      <c r="E117" s="39"/>
      <c r="F117" s="27" t="str">
        <f>E15</f>
        <v>Město Trutnov</v>
      </c>
      <c r="G117" s="39"/>
      <c r="H117" s="39"/>
      <c r="I117" s="152" t="s">
        <v>31</v>
      </c>
      <c r="J117" s="36" t="str">
        <f>E21</f>
        <v>Ing. Arch. Zdeněk Gottwald</v>
      </c>
      <c r="K117" s="39"/>
      <c r="L117" s="43"/>
    </row>
    <row r="118" spans="2:12" s="1" customFormat="1" ht="27.9" customHeight="1">
      <c r="B118" s="38"/>
      <c r="C118" s="32" t="s">
        <v>29</v>
      </c>
      <c r="D118" s="39"/>
      <c r="E118" s="39"/>
      <c r="F118" s="27" t="str">
        <f>IF(E18="","",E18)</f>
        <v>Vyplň údaj</v>
      </c>
      <c r="G118" s="39"/>
      <c r="H118" s="39"/>
      <c r="I118" s="152" t="s">
        <v>34</v>
      </c>
      <c r="J118" s="36" t="str">
        <f>E24</f>
        <v>Ing. Lenka Kasperová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20" s="10" customFormat="1" ht="29.25" customHeight="1">
      <c r="B120" s="206"/>
      <c r="C120" s="207" t="s">
        <v>148</v>
      </c>
      <c r="D120" s="208" t="s">
        <v>63</v>
      </c>
      <c r="E120" s="208" t="s">
        <v>59</v>
      </c>
      <c r="F120" s="208" t="s">
        <v>60</v>
      </c>
      <c r="G120" s="208" t="s">
        <v>149</v>
      </c>
      <c r="H120" s="208" t="s">
        <v>150</v>
      </c>
      <c r="I120" s="209" t="s">
        <v>151</v>
      </c>
      <c r="J120" s="208" t="s">
        <v>139</v>
      </c>
      <c r="K120" s="210" t="s">
        <v>152</v>
      </c>
      <c r="L120" s="211"/>
      <c r="M120" s="95" t="s">
        <v>1</v>
      </c>
      <c r="N120" s="96" t="s">
        <v>42</v>
      </c>
      <c r="O120" s="96" t="s">
        <v>153</v>
      </c>
      <c r="P120" s="96" t="s">
        <v>154</v>
      </c>
      <c r="Q120" s="96" t="s">
        <v>155</v>
      </c>
      <c r="R120" s="96" t="s">
        <v>156</v>
      </c>
      <c r="S120" s="96" t="s">
        <v>157</v>
      </c>
      <c r="T120" s="97" t="s">
        <v>158</v>
      </c>
    </row>
    <row r="121" spans="2:63" s="1" customFormat="1" ht="22.8" customHeight="1">
      <c r="B121" s="38"/>
      <c r="C121" s="102" t="s">
        <v>159</v>
      </c>
      <c r="D121" s="39"/>
      <c r="E121" s="39"/>
      <c r="F121" s="39"/>
      <c r="G121" s="39"/>
      <c r="H121" s="39"/>
      <c r="I121" s="150"/>
      <c r="J121" s="212">
        <f>BK121</f>
        <v>0</v>
      </c>
      <c r="K121" s="39"/>
      <c r="L121" s="43"/>
      <c r="M121" s="98"/>
      <c r="N121" s="99"/>
      <c r="O121" s="99"/>
      <c r="P121" s="213">
        <f>P122+P171</f>
        <v>0</v>
      </c>
      <c r="Q121" s="99"/>
      <c r="R121" s="213">
        <f>R122+R171</f>
        <v>0</v>
      </c>
      <c r="S121" s="99"/>
      <c r="T121" s="214">
        <f>T122+T171</f>
        <v>0</v>
      </c>
      <c r="AT121" s="17" t="s">
        <v>77</v>
      </c>
      <c r="AU121" s="17" t="s">
        <v>141</v>
      </c>
      <c r="BK121" s="215">
        <f>BK122+BK171</f>
        <v>0</v>
      </c>
    </row>
    <row r="122" spans="2:63" s="11" customFormat="1" ht="25.9" customHeight="1">
      <c r="B122" s="216"/>
      <c r="C122" s="217"/>
      <c r="D122" s="218" t="s">
        <v>77</v>
      </c>
      <c r="E122" s="219" t="s">
        <v>2614</v>
      </c>
      <c r="F122" s="219" t="s">
        <v>3371</v>
      </c>
      <c r="G122" s="217"/>
      <c r="H122" s="217"/>
      <c r="I122" s="220"/>
      <c r="J122" s="221">
        <f>BK122</f>
        <v>0</v>
      </c>
      <c r="K122" s="217"/>
      <c r="L122" s="222"/>
      <c r="M122" s="223"/>
      <c r="N122" s="224"/>
      <c r="O122" s="224"/>
      <c r="P122" s="225">
        <f>P123+P139+P168</f>
        <v>0</v>
      </c>
      <c r="Q122" s="224"/>
      <c r="R122" s="225">
        <f>R123+R139+R168</f>
        <v>0</v>
      </c>
      <c r="S122" s="224"/>
      <c r="T122" s="226">
        <f>T123+T139+T168</f>
        <v>0</v>
      </c>
      <c r="AR122" s="227" t="s">
        <v>86</v>
      </c>
      <c r="AT122" s="228" t="s">
        <v>77</v>
      </c>
      <c r="AU122" s="228" t="s">
        <v>78</v>
      </c>
      <c r="AY122" s="227" t="s">
        <v>163</v>
      </c>
      <c r="BK122" s="229">
        <f>BK123+BK139+BK168</f>
        <v>0</v>
      </c>
    </row>
    <row r="123" spans="2:63" s="11" customFormat="1" ht="22.8" customHeight="1">
      <c r="B123" s="216"/>
      <c r="C123" s="217"/>
      <c r="D123" s="218" t="s">
        <v>77</v>
      </c>
      <c r="E123" s="230" t="s">
        <v>2616</v>
      </c>
      <c r="F123" s="230" t="s">
        <v>304</v>
      </c>
      <c r="G123" s="217"/>
      <c r="H123" s="217"/>
      <c r="I123" s="220"/>
      <c r="J123" s="231">
        <f>BK123</f>
        <v>0</v>
      </c>
      <c r="K123" s="217"/>
      <c r="L123" s="222"/>
      <c r="M123" s="223"/>
      <c r="N123" s="224"/>
      <c r="O123" s="224"/>
      <c r="P123" s="225">
        <f>SUM(P124:P138)</f>
        <v>0</v>
      </c>
      <c r="Q123" s="224"/>
      <c r="R123" s="225">
        <f>SUM(R124:R138)</f>
        <v>0</v>
      </c>
      <c r="S123" s="224"/>
      <c r="T123" s="226">
        <f>SUM(T124:T138)</f>
        <v>0</v>
      </c>
      <c r="AR123" s="227" t="s">
        <v>86</v>
      </c>
      <c r="AT123" s="228" t="s">
        <v>77</v>
      </c>
      <c r="AU123" s="228" t="s">
        <v>86</v>
      </c>
      <c r="AY123" s="227" t="s">
        <v>163</v>
      </c>
      <c r="BK123" s="229">
        <f>SUM(BK124:BK138)</f>
        <v>0</v>
      </c>
    </row>
    <row r="124" spans="2:65" s="1" customFormat="1" ht="16.5" customHeight="1">
      <c r="B124" s="38"/>
      <c r="C124" s="232" t="s">
        <v>86</v>
      </c>
      <c r="D124" s="232" t="s">
        <v>166</v>
      </c>
      <c r="E124" s="233" t="s">
        <v>3372</v>
      </c>
      <c r="F124" s="234" t="s">
        <v>3373</v>
      </c>
      <c r="G124" s="235" t="s">
        <v>3233</v>
      </c>
      <c r="H124" s="236">
        <v>36</v>
      </c>
      <c r="I124" s="237"/>
      <c r="J124" s="238">
        <f>ROUND(I124*H124,2)</f>
        <v>0</v>
      </c>
      <c r="K124" s="234" t="s">
        <v>1</v>
      </c>
      <c r="L124" s="43"/>
      <c r="M124" s="239" t="s">
        <v>1</v>
      </c>
      <c r="N124" s="240" t="s">
        <v>43</v>
      </c>
      <c r="O124" s="86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AR124" s="243" t="s">
        <v>181</v>
      </c>
      <c r="AT124" s="243" t="s">
        <v>166</v>
      </c>
      <c r="AU124" s="243" t="s">
        <v>88</v>
      </c>
      <c r="AY124" s="17" t="s">
        <v>163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7" t="s">
        <v>86</v>
      </c>
      <c r="BK124" s="244">
        <f>ROUND(I124*H124,2)</f>
        <v>0</v>
      </c>
      <c r="BL124" s="17" t="s">
        <v>181</v>
      </c>
      <c r="BM124" s="243" t="s">
        <v>88</v>
      </c>
    </row>
    <row r="125" spans="2:47" s="1" customFormat="1" ht="12">
      <c r="B125" s="38"/>
      <c r="C125" s="39"/>
      <c r="D125" s="245" t="s">
        <v>190</v>
      </c>
      <c r="E125" s="39"/>
      <c r="F125" s="246" t="s">
        <v>3374</v>
      </c>
      <c r="G125" s="39"/>
      <c r="H125" s="39"/>
      <c r="I125" s="150"/>
      <c r="J125" s="39"/>
      <c r="K125" s="39"/>
      <c r="L125" s="43"/>
      <c r="M125" s="247"/>
      <c r="N125" s="86"/>
      <c r="O125" s="86"/>
      <c r="P125" s="86"/>
      <c r="Q125" s="86"/>
      <c r="R125" s="86"/>
      <c r="S125" s="86"/>
      <c r="T125" s="87"/>
      <c r="AT125" s="17" t="s">
        <v>190</v>
      </c>
      <c r="AU125" s="17" t="s">
        <v>88</v>
      </c>
    </row>
    <row r="126" spans="2:65" s="1" customFormat="1" ht="16.5" customHeight="1">
      <c r="B126" s="38"/>
      <c r="C126" s="232" t="s">
        <v>88</v>
      </c>
      <c r="D126" s="232" t="s">
        <v>166</v>
      </c>
      <c r="E126" s="233" t="s">
        <v>3375</v>
      </c>
      <c r="F126" s="234" t="s">
        <v>3376</v>
      </c>
      <c r="G126" s="235" t="s">
        <v>3233</v>
      </c>
      <c r="H126" s="236">
        <v>36</v>
      </c>
      <c r="I126" s="237"/>
      <c r="J126" s="238">
        <f>ROUND(I126*H126,2)</f>
        <v>0</v>
      </c>
      <c r="K126" s="234" t="s">
        <v>1</v>
      </c>
      <c r="L126" s="43"/>
      <c r="M126" s="239" t="s">
        <v>1</v>
      </c>
      <c r="N126" s="240" t="s">
        <v>43</v>
      </c>
      <c r="O126" s="86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AR126" s="243" t="s">
        <v>181</v>
      </c>
      <c r="AT126" s="243" t="s">
        <v>166</v>
      </c>
      <c r="AU126" s="243" t="s">
        <v>88</v>
      </c>
      <c r="AY126" s="17" t="s">
        <v>163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7" t="s">
        <v>86</v>
      </c>
      <c r="BK126" s="244">
        <f>ROUND(I126*H126,2)</f>
        <v>0</v>
      </c>
      <c r="BL126" s="17" t="s">
        <v>181</v>
      </c>
      <c r="BM126" s="243" t="s">
        <v>181</v>
      </c>
    </row>
    <row r="127" spans="2:47" s="1" customFormat="1" ht="12">
      <c r="B127" s="38"/>
      <c r="C127" s="39"/>
      <c r="D127" s="245" t="s">
        <v>190</v>
      </c>
      <c r="E127" s="39"/>
      <c r="F127" s="246" t="s">
        <v>3377</v>
      </c>
      <c r="G127" s="39"/>
      <c r="H127" s="39"/>
      <c r="I127" s="150"/>
      <c r="J127" s="39"/>
      <c r="K127" s="39"/>
      <c r="L127" s="43"/>
      <c r="M127" s="247"/>
      <c r="N127" s="86"/>
      <c r="O127" s="86"/>
      <c r="P127" s="86"/>
      <c r="Q127" s="86"/>
      <c r="R127" s="86"/>
      <c r="S127" s="86"/>
      <c r="T127" s="87"/>
      <c r="AT127" s="17" t="s">
        <v>190</v>
      </c>
      <c r="AU127" s="17" t="s">
        <v>88</v>
      </c>
    </row>
    <row r="128" spans="2:65" s="1" customFormat="1" ht="16.5" customHeight="1">
      <c r="B128" s="38"/>
      <c r="C128" s="232" t="s">
        <v>105</v>
      </c>
      <c r="D128" s="232" t="s">
        <v>166</v>
      </c>
      <c r="E128" s="233" t="s">
        <v>3378</v>
      </c>
      <c r="F128" s="234" t="s">
        <v>3379</v>
      </c>
      <c r="G128" s="235" t="s">
        <v>3233</v>
      </c>
      <c r="H128" s="236">
        <v>36</v>
      </c>
      <c r="I128" s="237"/>
      <c r="J128" s="238">
        <f>ROUND(I128*H128,2)</f>
        <v>0</v>
      </c>
      <c r="K128" s="234" t="s">
        <v>1</v>
      </c>
      <c r="L128" s="43"/>
      <c r="M128" s="239" t="s">
        <v>1</v>
      </c>
      <c r="N128" s="240" t="s">
        <v>43</v>
      </c>
      <c r="O128" s="86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AR128" s="243" t="s">
        <v>181</v>
      </c>
      <c r="AT128" s="243" t="s">
        <v>166</v>
      </c>
      <c r="AU128" s="243" t="s">
        <v>88</v>
      </c>
      <c r="AY128" s="17" t="s">
        <v>163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7" t="s">
        <v>86</v>
      </c>
      <c r="BK128" s="244">
        <f>ROUND(I128*H128,2)</f>
        <v>0</v>
      </c>
      <c r="BL128" s="17" t="s">
        <v>181</v>
      </c>
      <c r="BM128" s="243" t="s">
        <v>194</v>
      </c>
    </row>
    <row r="129" spans="2:47" s="1" customFormat="1" ht="12">
      <c r="B129" s="38"/>
      <c r="C129" s="39"/>
      <c r="D129" s="245" t="s">
        <v>190</v>
      </c>
      <c r="E129" s="39"/>
      <c r="F129" s="246" t="s">
        <v>3374</v>
      </c>
      <c r="G129" s="39"/>
      <c r="H129" s="39"/>
      <c r="I129" s="150"/>
      <c r="J129" s="39"/>
      <c r="K129" s="39"/>
      <c r="L129" s="43"/>
      <c r="M129" s="247"/>
      <c r="N129" s="86"/>
      <c r="O129" s="86"/>
      <c r="P129" s="86"/>
      <c r="Q129" s="86"/>
      <c r="R129" s="86"/>
      <c r="S129" s="86"/>
      <c r="T129" s="87"/>
      <c r="AT129" s="17" t="s">
        <v>190</v>
      </c>
      <c r="AU129" s="17" t="s">
        <v>88</v>
      </c>
    </row>
    <row r="130" spans="2:65" s="1" customFormat="1" ht="16.5" customHeight="1">
      <c r="B130" s="38"/>
      <c r="C130" s="232" t="s">
        <v>181</v>
      </c>
      <c r="D130" s="232" t="s">
        <v>166</v>
      </c>
      <c r="E130" s="233" t="s">
        <v>3380</v>
      </c>
      <c r="F130" s="234" t="s">
        <v>3381</v>
      </c>
      <c r="G130" s="235" t="s">
        <v>3233</v>
      </c>
      <c r="H130" s="236">
        <v>22</v>
      </c>
      <c r="I130" s="237"/>
      <c r="J130" s="238">
        <f>ROUND(I130*H130,2)</f>
        <v>0</v>
      </c>
      <c r="K130" s="234" t="s">
        <v>1</v>
      </c>
      <c r="L130" s="43"/>
      <c r="M130" s="239" t="s">
        <v>1</v>
      </c>
      <c r="N130" s="240" t="s">
        <v>43</v>
      </c>
      <c r="O130" s="86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181</v>
      </c>
      <c r="AT130" s="243" t="s">
        <v>166</v>
      </c>
      <c r="AU130" s="243" t="s">
        <v>88</v>
      </c>
      <c r="AY130" s="17" t="s">
        <v>163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7" t="s">
        <v>86</v>
      </c>
      <c r="BK130" s="244">
        <f>ROUND(I130*H130,2)</f>
        <v>0</v>
      </c>
      <c r="BL130" s="17" t="s">
        <v>181</v>
      </c>
      <c r="BM130" s="243" t="s">
        <v>346</v>
      </c>
    </row>
    <row r="131" spans="2:47" s="1" customFormat="1" ht="12">
      <c r="B131" s="38"/>
      <c r="C131" s="39"/>
      <c r="D131" s="245" t="s">
        <v>190</v>
      </c>
      <c r="E131" s="39"/>
      <c r="F131" s="246" t="s">
        <v>3382</v>
      </c>
      <c r="G131" s="39"/>
      <c r="H131" s="39"/>
      <c r="I131" s="150"/>
      <c r="J131" s="39"/>
      <c r="K131" s="39"/>
      <c r="L131" s="43"/>
      <c r="M131" s="247"/>
      <c r="N131" s="86"/>
      <c r="O131" s="86"/>
      <c r="P131" s="86"/>
      <c r="Q131" s="86"/>
      <c r="R131" s="86"/>
      <c r="S131" s="86"/>
      <c r="T131" s="87"/>
      <c r="AT131" s="17" t="s">
        <v>190</v>
      </c>
      <c r="AU131" s="17" t="s">
        <v>88</v>
      </c>
    </row>
    <row r="132" spans="2:65" s="1" customFormat="1" ht="16.5" customHeight="1">
      <c r="B132" s="38"/>
      <c r="C132" s="232" t="s">
        <v>162</v>
      </c>
      <c r="D132" s="232" t="s">
        <v>166</v>
      </c>
      <c r="E132" s="233" t="s">
        <v>3383</v>
      </c>
      <c r="F132" s="234" t="s">
        <v>3384</v>
      </c>
      <c r="G132" s="235" t="s">
        <v>3233</v>
      </c>
      <c r="H132" s="236">
        <v>15</v>
      </c>
      <c r="I132" s="237"/>
      <c r="J132" s="238">
        <f>ROUND(I132*H132,2)</f>
        <v>0</v>
      </c>
      <c r="K132" s="234" t="s">
        <v>1</v>
      </c>
      <c r="L132" s="43"/>
      <c r="M132" s="239" t="s">
        <v>1</v>
      </c>
      <c r="N132" s="240" t="s">
        <v>43</v>
      </c>
      <c r="O132" s="86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AR132" s="243" t="s">
        <v>181</v>
      </c>
      <c r="AT132" s="243" t="s">
        <v>166</v>
      </c>
      <c r="AU132" s="243" t="s">
        <v>88</v>
      </c>
      <c r="AY132" s="17" t="s">
        <v>163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7" t="s">
        <v>86</v>
      </c>
      <c r="BK132" s="244">
        <f>ROUND(I132*H132,2)</f>
        <v>0</v>
      </c>
      <c r="BL132" s="17" t="s">
        <v>181</v>
      </c>
      <c r="BM132" s="243" t="s">
        <v>360</v>
      </c>
    </row>
    <row r="133" spans="2:47" s="1" customFormat="1" ht="12">
      <c r="B133" s="38"/>
      <c r="C133" s="39"/>
      <c r="D133" s="245" t="s">
        <v>190</v>
      </c>
      <c r="E133" s="39"/>
      <c r="F133" s="246" t="s">
        <v>3382</v>
      </c>
      <c r="G133" s="39"/>
      <c r="H133" s="39"/>
      <c r="I133" s="150"/>
      <c r="J133" s="39"/>
      <c r="K133" s="39"/>
      <c r="L133" s="43"/>
      <c r="M133" s="247"/>
      <c r="N133" s="86"/>
      <c r="O133" s="86"/>
      <c r="P133" s="86"/>
      <c r="Q133" s="86"/>
      <c r="R133" s="86"/>
      <c r="S133" s="86"/>
      <c r="T133" s="87"/>
      <c r="AT133" s="17" t="s">
        <v>190</v>
      </c>
      <c r="AU133" s="17" t="s">
        <v>88</v>
      </c>
    </row>
    <row r="134" spans="2:65" s="1" customFormat="1" ht="16.5" customHeight="1">
      <c r="B134" s="38"/>
      <c r="C134" s="232" t="s">
        <v>194</v>
      </c>
      <c r="D134" s="232" t="s">
        <v>166</v>
      </c>
      <c r="E134" s="233" t="s">
        <v>3385</v>
      </c>
      <c r="F134" s="234" t="s">
        <v>3386</v>
      </c>
      <c r="G134" s="235" t="s">
        <v>1168</v>
      </c>
      <c r="H134" s="236">
        <v>1</v>
      </c>
      <c r="I134" s="237"/>
      <c r="J134" s="238">
        <f>ROUND(I134*H134,2)</f>
        <v>0</v>
      </c>
      <c r="K134" s="234" t="s">
        <v>1</v>
      </c>
      <c r="L134" s="43"/>
      <c r="M134" s="239" t="s">
        <v>1</v>
      </c>
      <c r="N134" s="240" t="s">
        <v>43</v>
      </c>
      <c r="O134" s="86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181</v>
      </c>
      <c r="AT134" s="243" t="s">
        <v>166</v>
      </c>
      <c r="AU134" s="243" t="s">
        <v>88</v>
      </c>
      <c r="AY134" s="17" t="s">
        <v>163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7" t="s">
        <v>86</v>
      </c>
      <c r="BK134" s="244">
        <f>ROUND(I134*H134,2)</f>
        <v>0</v>
      </c>
      <c r="BL134" s="17" t="s">
        <v>181</v>
      </c>
      <c r="BM134" s="243" t="s">
        <v>374</v>
      </c>
    </row>
    <row r="135" spans="2:65" s="1" customFormat="1" ht="16.5" customHeight="1">
      <c r="B135" s="38"/>
      <c r="C135" s="232" t="s">
        <v>342</v>
      </c>
      <c r="D135" s="232" t="s">
        <v>166</v>
      </c>
      <c r="E135" s="233" t="s">
        <v>3387</v>
      </c>
      <c r="F135" s="234" t="s">
        <v>3388</v>
      </c>
      <c r="G135" s="235" t="s">
        <v>307</v>
      </c>
      <c r="H135" s="236">
        <v>10</v>
      </c>
      <c r="I135" s="237"/>
      <c r="J135" s="238">
        <f>ROUND(I135*H135,2)</f>
        <v>0</v>
      </c>
      <c r="K135" s="234" t="s">
        <v>1</v>
      </c>
      <c r="L135" s="43"/>
      <c r="M135" s="239" t="s">
        <v>1</v>
      </c>
      <c r="N135" s="240" t="s">
        <v>43</v>
      </c>
      <c r="O135" s="86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181</v>
      </c>
      <c r="AT135" s="243" t="s">
        <v>166</v>
      </c>
      <c r="AU135" s="243" t="s">
        <v>88</v>
      </c>
      <c r="AY135" s="17" t="s">
        <v>163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7" t="s">
        <v>86</v>
      </c>
      <c r="BK135" s="244">
        <f>ROUND(I135*H135,2)</f>
        <v>0</v>
      </c>
      <c r="BL135" s="17" t="s">
        <v>181</v>
      </c>
      <c r="BM135" s="243" t="s">
        <v>385</v>
      </c>
    </row>
    <row r="136" spans="2:65" s="1" customFormat="1" ht="16.5" customHeight="1">
      <c r="B136" s="38"/>
      <c r="C136" s="232" t="s">
        <v>346</v>
      </c>
      <c r="D136" s="232" t="s">
        <v>166</v>
      </c>
      <c r="E136" s="233" t="s">
        <v>3389</v>
      </c>
      <c r="F136" s="234" t="s">
        <v>3390</v>
      </c>
      <c r="G136" s="235" t="s">
        <v>2619</v>
      </c>
      <c r="H136" s="236">
        <v>1</v>
      </c>
      <c r="I136" s="237"/>
      <c r="J136" s="238">
        <f>ROUND(I136*H136,2)</f>
        <v>0</v>
      </c>
      <c r="K136" s="234" t="s">
        <v>1</v>
      </c>
      <c r="L136" s="43"/>
      <c r="M136" s="239" t="s">
        <v>1</v>
      </c>
      <c r="N136" s="240" t="s">
        <v>43</v>
      </c>
      <c r="O136" s="86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181</v>
      </c>
      <c r="AT136" s="243" t="s">
        <v>166</v>
      </c>
      <c r="AU136" s="243" t="s">
        <v>88</v>
      </c>
      <c r="AY136" s="17" t="s">
        <v>163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7" t="s">
        <v>86</v>
      </c>
      <c r="BK136" s="244">
        <f>ROUND(I136*H136,2)</f>
        <v>0</v>
      </c>
      <c r="BL136" s="17" t="s">
        <v>181</v>
      </c>
      <c r="BM136" s="243" t="s">
        <v>395</v>
      </c>
    </row>
    <row r="137" spans="2:65" s="1" customFormat="1" ht="16.5" customHeight="1">
      <c r="B137" s="38"/>
      <c r="C137" s="232" t="s">
        <v>352</v>
      </c>
      <c r="D137" s="232" t="s">
        <v>166</v>
      </c>
      <c r="E137" s="233" t="s">
        <v>3391</v>
      </c>
      <c r="F137" s="234" t="s">
        <v>3392</v>
      </c>
      <c r="G137" s="235" t="s">
        <v>2619</v>
      </c>
      <c r="H137" s="236">
        <v>1</v>
      </c>
      <c r="I137" s="237"/>
      <c r="J137" s="238">
        <f>ROUND(I137*H137,2)</f>
        <v>0</v>
      </c>
      <c r="K137" s="234" t="s">
        <v>1</v>
      </c>
      <c r="L137" s="43"/>
      <c r="M137" s="239" t="s">
        <v>1</v>
      </c>
      <c r="N137" s="240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181</v>
      </c>
      <c r="AT137" s="243" t="s">
        <v>166</v>
      </c>
      <c r="AU137" s="243" t="s">
        <v>88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181</v>
      </c>
      <c r="BM137" s="243" t="s">
        <v>405</v>
      </c>
    </row>
    <row r="138" spans="2:65" s="1" customFormat="1" ht="16.5" customHeight="1">
      <c r="B138" s="38"/>
      <c r="C138" s="232" t="s">
        <v>360</v>
      </c>
      <c r="D138" s="232" t="s">
        <v>166</v>
      </c>
      <c r="E138" s="233" t="s">
        <v>3393</v>
      </c>
      <c r="F138" s="234" t="s">
        <v>3394</v>
      </c>
      <c r="G138" s="235" t="s">
        <v>2619</v>
      </c>
      <c r="H138" s="236">
        <v>1</v>
      </c>
      <c r="I138" s="237"/>
      <c r="J138" s="238">
        <f>ROUND(I138*H138,2)</f>
        <v>0</v>
      </c>
      <c r="K138" s="234" t="s">
        <v>1</v>
      </c>
      <c r="L138" s="43"/>
      <c r="M138" s="239" t="s">
        <v>1</v>
      </c>
      <c r="N138" s="240" t="s">
        <v>43</v>
      </c>
      <c r="O138" s="86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181</v>
      </c>
      <c r="AT138" s="243" t="s">
        <v>166</v>
      </c>
      <c r="AU138" s="243" t="s">
        <v>88</v>
      </c>
      <c r="AY138" s="17" t="s">
        <v>163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7" t="s">
        <v>86</v>
      </c>
      <c r="BK138" s="244">
        <f>ROUND(I138*H138,2)</f>
        <v>0</v>
      </c>
      <c r="BL138" s="17" t="s">
        <v>181</v>
      </c>
      <c r="BM138" s="243" t="s">
        <v>421</v>
      </c>
    </row>
    <row r="139" spans="2:63" s="11" customFormat="1" ht="22.8" customHeight="1">
      <c r="B139" s="216"/>
      <c r="C139" s="217"/>
      <c r="D139" s="218" t="s">
        <v>77</v>
      </c>
      <c r="E139" s="230" t="s">
        <v>2623</v>
      </c>
      <c r="F139" s="230" t="s">
        <v>3395</v>
      </c>
      <c r="G139" s="217"/>
      <c r="H139" s="217"/>
      <c r="I139" s="220"/>
      <c r="J139" s="231">
        <f>BK139</f>
        <v>0</v>
      </c>
      <c r="K139" s="217"/>
      <c r="L139" s="222"/>
      <c r="M139" s="223"/>
      <c r="N139" s="224"/>
      <c r="O139" s="224"/>
      <c r="P139" s="225">
        <f>SUM(P140:P167)</f>
        <v>0</v>
      </c>
      <c r="Q139" s="224"/>
      <c r="R139" s="225">
        <f>SUM(R140:R167)</f>
        <v>0</v>
      </c>
      <c r="S139" s="224"/>
      <c r="T139" s="226">
        <f>SUM(T140:T167)</f>
        <v>0</v>
      </c>
      <c r="AR139" s="227" t="s">
        <v>86</v>
      </c>
      <c r="AT139" s="228" t="s">
        <v>77</v>
      </c>
      <c r="AU139" s="228" t="s">
        <v>86</v>
      </c>
      <c r="AY139" s="227" t="s">
        <v>163</v>
      </c>
      <c r="BK139" s="229">
        <f>SUM(BK140:BK167)</f>
        <v>0</v>
      </c>
    </row>
    <row r="140" spans="2:65" s="1" customFormat="1" ht="16.5" customHeight="1">
      <c r="B140" s="38"/>
      <c r="C140" s="232" t="s">
        <v>365</v>
      </c>
      <c r="D140" s="232" t="s">
        <v>166</v>
      </c>
      <c r="E140" s="233" t="s">
        <v>3396</v>
      </c>
      <c r="F140" s="234" t="s">
        <v>3397</v>
      </c>
      <c r="G140" s="235" t="s">
        <v>1168</v>
      </c>
      <c r="H140" s="236">
        <v>12</v>
      </c>
      <c r="I140" s="237"/>
      <c r="J140" s="238">
        <f>ROUND(I140*H140,2)</f>
        <v>0</v>
      </c>
      <c r="K140" s="234" t="s">
        <v>1</v>
      </c>
      <c r="L140" s="43"/>
      <c r="M140" s="239" t="s">
        <v>1</v>
      </c>
      <c r="N140" s="240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181</v>
      </c>
      <c r="AT140" s="243" t="s">
        <v>166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181</v>
      </c>
      <c r="BM140" s="243" t="s">
        <v>432</v>
      </c>
    </row>
    <row r="141" spans="2:47" s="1" customFormat="1" ht="12">
      <c r="B141" s="38"/>
      <c r="C141" s="39"/>
      <c r="D141" s="245" t="s">
        <v>190</v>
      </c>
      <c r="E141" s="39"/>
      <c r="F141" s="246" t="s">
        <v>3398</v>
      </c>
      <c r="G141" s="39"/>
      <c r="H141" s="39"/>
      <c r="I141" s="150"/>
      <c r="J141" s="39"/>
      <c r="K141" s="39"/>
      <c r="L141" s="43"/>
      <c r="M141" s="247"/>
      <c r="N141" s="86"/>
      <c r="O141" s="86"/>
      <c r="P141" s="86"/>
      <c r="Q141" s="86"/>
      <c r="R141" s="86"/>
      <c r="S141" s="86"/>
      <c r="T141" s="87"/>
      <c r="AT141" s="17" t="s">
        <v>190</v>
      </c>
      <c r="AU141" s="17" t="s">
        <v>88</v>
      </c>
    </row>
    <row r="142" spans="2:65" s="1" customFormat="1" ht="16.5" customHeight="1">
      <c r="B142" s="38"/>
      <c r="C142" s="232" t="s">
        <v>374</v>
      </c>
      <c r="D142" s="232" t="s">
        <v>166</v>
      </c>
      <c r="E142" s="233" t="s">
        <v>3399</v>
      </c>
      <c r="F142" s="234" t="s">
        <v>3400</v>
      </c>
      <c r="G142" s="235" t="s">
        <v>1168</v>
      </c>
      <c r="H142" s="236">
        <v>4</v>
      </c>
      <c r="I142" s="237"/>
      <c r="J142" s="238">
        <f>ROUND(I142*H142,2)</f>
        <v>0</v>
      </c>
      <c r="K142" s="234" t="s">
        <v>1</v>
      </c>
      <c r="L142" s="43"/>
      <c r="M142" s="239" t="s">
        <v>1</v>
      </c>
      <c r="N142" s="240" t="s">
        <v>43</v>
      </c>
      <c r="O142" s="86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181</v>
      </c>
      <c r="AT142" s="243" t="s">
        <v>166</v>
      </c>
      <c r="AU142" s="243" t="s">
        <v>88</v>
      </c>
      <c r="AY142" s="17" t="s">
        <v>163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7" t="s">
        <v>86</v>
      </c>
      <c r="BK142" s="244">
        <f>ROUND(I142*H142,2)</f>
        <v>0</v>
      </c>
      <c r="BL142" s="17" t="s">
        <v>181</v>
      </c>
      <c r="BM142" s="243" t="s">
        <v>443</v>
      </c>
    </row>
    <row r="143" spans="2:47" s="1" customFormat="1" ht="12">
      <c r="B143" s="38"/>
      <c r="C143" s="39"/>
      <c r="D143" s="245" t="s">
        <v>190</v>
      </c>
      <c r="E143" s="39"/>
      <c r="F143" s="246" t="s">
        <v>3401</v>
      </c>
      <c r="G143" s="39"/>
      <c r="H143" s="39"/>
      <c r="I143" s="150"/>
      <c r="J143" s="39"/>
      <c r="K143" s="39"/>
      <c r="L143" s="43"/>
      <c r="M143" s="247"/>
      <c r="N143" s="86"/>
      <c r="O143" s="86"/>
      <c r="P143" s="86"/>
      <c r="Q143" s="86"/>
      <c r="R143" s="86"/>
      <c r="S143" s="86"/>
      <c r="T143" s="87"/>
      <c r="AT143" s="17" t="s">
        <v>190</v>
      </c>
      <c r="AU143" s="17" t="s">
        <v>88</v>
      </c>
    </row>
    <row r="144" spans="2:65" s="1" customFormat="1" ht="16.5" customHeight="1">
      <c r="B144" s="38"/>
      <c r="C144" s="232" t="s">
        <v>380</v>
      </c>
      <c r="D144" s="232" t="s">
        <v>166</v>
      </c>
      <c r="E144" s="233" t="s">
        <v>3402</v>
      </c>
      <c r="F144" s="234" t="s">
        <v>3403</v>
      </c>
      <c r="G144" s="235" t="s">
        <v>1168</v>
      </c>
      <c r="H144" s="236">
        <v>16</v>
      </c>
      <c r="I144" s="237"/>
      <c r="J144" s="238">
        <f>ROUND(I144*H144,2)</f>
        <v>0</v>
      </c>
      <c r="K144" s="234" t="s">
        <v>1</v>
      </c>
      <c r="L144" s="43"/>
      <c r="M144" s="239" t="s">
        <v>1</v>
      </c>
      <c r="N144" s="240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181</v>
      </c>
      <c r="AT144" s="243" t="s">
        <v>166</v>
      </c>
      <c r="AU144" s="243" t="s">
        <v>88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181</v>
      </c>
      <c r="BM144" s="243" t="s">
        <v>459</v>
      </c>
    </row>
    <row r="145" spans="2:47" s="1" customFormat="1" ht="12">
      <c r="B145" s="38"/>
      <c r="C145" s="39"/>
      <c r="D145" s="245" t="s">
        <v>190</v>
      </c>
      <c r="E145" s="39"/>
      <c r="F145" s="246" t="s">
        <v>3404</v>
      </c>
      <c r="G145" s="39"/>
      <c r="H145" s="39"/>
      <c r="I145" s="150"/>
      <c r="J145" s="39"/>
      <c r="K145" s="39"/>
      <c r="L145" s="43"/>
      <c r="M145" s="247"/>
      <c r="N145" s="86"/>
      <c r="O145" s="86"/>
      <c r="P145" s="86"/>
      <c r="Q145" s="86"/>
      <c r="R145" s="86"/>
      <c r="S145" s="86"/>
      <c r="T145" s="87"/>
      <c r="AT145" s="17" t="s">
        <v>190</v>
      </c>
      <c r="AU145" s="17" t="s">
        <v>88</v>
      </c>
    </row>
    <row r="146" spans="2:65" s="1" customFormat="1" ht="16.5" customHeight="1">
      <c r="B146" s="38"/>
      <c r="C146" s="232" t="s">
        <v>385</v>
      </c>
      <c r="D146" s="232" t="s">
        <v>166</v>
      </c>
      <c r="E146" s="233" t="s">
        <v>3405</v>
      </c>
      <c r="F146" s="234" t="s">
        <v>3406</v>
      </c>
      <c r="G146" s="235" t="s">
        <v>1168</v>
      </c>
      <c r="H146" s="236">
        <v>16</v>
      </c>
      <c r="I146" s="237"/>
      <c r="J146" s="238">
        <f>ROUND(I146*H146,2)</f>
        <v>0</v>
      </c>
      <c r="K146" s="234" t="s">
        <v>1</v>
      </c>
      <c r="L146" s="43"/>
      <c r="M146" s="239" t="s">
        <v>1</v>
      </c>
      <c r="N146" s="240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181</v>
      </c>
      <c r="AT146" s="243" t="s">
        <v>166</v>
      </c>
      <c r="AU146" s="243" t="s">
        <v>88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181</v>
      </c>
      <c r="BM146" s="243" t="s">
        <v>475</v>
      </c>
    </row>
    <row r="147" spans="2:47" s="1" customFormat="1" ht="12">
      <c r="B147" s="38"/>
      <c r="C147" s="39"/>
      <c r="D147" s="245" t="s">
        <v>190</v>
      </c>
      <c r="E147" s="39"/>
      <c r="F147" s="246" t="s">
        <v>3407</v>
      </c>
      <c r="G147" s="39"/>
      <c r="H147" s="39"/>
      <c r="I147" s="150"/>
      <c r="J147" s="39"/>
      <c r="K147" s="39"/>
      <c r="L147" s="43"/>
      <c r="M147" s="247"/>
      <c r="N147" s="86"/>
      <c r="O147" s="86"/>
      <c r="P147" s="86"/>
      <c r="Q147" s="86"/>
      <c r="R147" s="86"/>
      <c r="S147" s="86"/>
      <c r="T147" s="87"/>
      <c r="AT147" s="17" t="s">
        <v>190</v>
      </c>
      <c r="AU147" s="17" t="s">
        <v>88</v>
      </c>
    </row>
    <row r="148" spans="2:65" s="1" customFormat="1" ht="16.5" customHeight="1">
      <c r="B148" s="38"/>
      <c r="C148" s="232" t="s">
        <v>8</v>
      </c>
      <c r="D148" s="232" t="s">
        <v>166</v>
      </c>
      <c r="E148" s="233" t="s">
        <v>3408</v>
      </c>
      <c r="F148" s="234" t="s">
        <v>3409</v>
      </c>
      <c r="G148" s="235" t="s">
        <v>1168</v>
      </c>
      <c r="H148" s="236">
        <v>16</v>
      </c>
      <c r="I148" s="237"/>
      <c r="J148" s="238">
        <f>ROUND(I148*H148,2)</f>
        <v>0</v>
      </c>
      <c r="K148" s="234" t="s">
        <v>1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181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181</v>
      </c>
      <c r="BM148" s="243" t="s">
        <v>486</v>
      </c>
    </row>
    <row r="149" spans="2:47" s="1" customFormat="1" ht="12">
      <c r="B149" s="38"/>
      <c r="C149" s="39"/>
      <c r="D149" s="245" t="s">
        <v>190</v>
      </c>
      <c r="E149" s="39"/>
      <c r="F149" s="246" t="s">
        <v>3410</v>
      </c>
      <c r="G149" s="39"/>
      <c r="H149" s="39"/>
      <c r="I149" s="150"/>
      <c r="J149" s="39"/>
      <c r="K149" s="39"/>
      <c r="L149" s="43"/>
      <c r="M149" s="247"/>
      <c r="N149" s="86"/>
      <c r="O149" s="86"/>
      <c r="P149" s="86"/>
      <c r="Q149" s="86"/>
      <c r="R149" s="86"/>
      <c r="S149" s="86"/>
      <c r="T149" s="87"/>
      <c r="AT149" s="17" t="s">
        <v>190</v>
      </c>
      <c r="AU149" s="17" t="s">
        <v>88</v>
      </c>
    </row>
    <row r="150" spans="2:65" s="1" customFormat="1" ht="16.5" customHeight="1">
      <c r="B150" s="38"/>
      <c r="C150" s="232" t="s">
        <v>395</v>
      </c>
      <c r="D150" s="232" t="s">
        <v>166</v>
      </c>
      <c r="E150" s="233" t="s">
        <v>3411</v>
      </c>
      <c r="F150" s="234" t="s">
        <v>3412</v>
      </c>
      <c r="G150" s="235" t="s">
        <v>1168</v>
      </c>
      <c r="H150" s="236">
        <v>4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181</v>
      </c>
      <c r="AT150" s="243" t="s">
        <v>166</v>
      </c>
      <c r="AU150" s="243" t="s">
        <v>88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181</v>
      </c>
      <c r="BM150" s="243" t="s">
        <v>501</v>
      </c>
    </row>
    <row r="151" spans="2:47" s="1" customFormat="1" ht="12">
      <c r="B151" s="38"/>
      <c r="C151" s="39"/>
      <c r="D151" s="245" t="s">
        <v>190</v>
      </c>
      <c r="E151" s="39"/>
      <c r="F151" s="246" t="s">
        <v>3404</v>
      </c>
      <c r="G151" s="39"/>
      <c r="H151" s="39"/>
      <c r="I151" s="150"/>
      <c r="J151" s="39"/>
      <c r="K151" s="39"/>
      <c r="L151" s="43"/>
      <c r="M151" s="247"/>
      <c r="N151" s="86"/>
      <c r="O151" s="86"/>
      <c r="P151" s="86"/>
      <c r="Q151" s="86"/>
      <c r="R151" s="86"/>
      <c r="S151" s="86"/>
      <c r="T151" s="87"/>
      <c r="AT151" s="17" t="s">
        <v>190</v>
      </c>
      <c r="AU151" s="17" t="s">
        <v>88</v>
      </c>
    </row>
    <row r="152" spans="2:65" s="1" customFormat="1" ht="16.5" customHeight="1">
      <c r="B152" s="38"/>
      <c r="C152" s="232" t="s">
        <v>400</v>
      </c>
      <c r="D152" s="232" t="s">
        <v>166</v>
      </c>
      <c r="E152" s="233" t="s">
        <v>3413</v>
      </c>
      <c r="F152" s="234" t="s">
        <v>3414</v>
      </c>
      <c r="G152" s="235" t="s">
        <v>1168</v>
      </c>
      <c r="H152" s="236">
        <v>2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181</v>
      </c>
      <c r="AT152" s="243" t="s">
        <v>166</v>
      </c>
      <c r="AU152" s="243" t="s">
        <v>88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181</v>
      </c>
      <c r="BM152" s="243" t="s">
        <v>513</v>
      </c>
    </row>
    <row r="153" spans="2:47" s="1" customFormat="1" ht="12">
      <c r="B153" s="38"/>
      <c r="C153" s="39"/>
      <c r="D153" s="245" t="s">
        <v>190</v>
      </c>
      <c r="E153" s="39"/>
      <c r="F153" s="246" t="s">
        <v>3415</v>
      </c>
      <c r="G153" s="39"/>
      <c r="H153" s="39"/>
      <c r="I153" s="150"/>
      <c r="J153" s="39"/>
      <c r="K153" s="39"/>
      <c r="L153" s="43"/>
      <c r="M153" s="247"/>
      <c r="N153" s="86"/>
      <c r="O153" s="86"/>
      <c r="P153" s="86"/>
      <c r="Q153" s="86"/>
      <c r="R153" s="86"/>
      <c r="S153" s="86"/>
      <c r="T153" s="87"/>
      <c r="AT153" s="17" t="s">
        <v>190</v>
      </c>
      <c r="AU153" s="17" t="s">
        <v>88</v>
      </c>
    </row>
    <row r="154" spans="2:65" s="1" customFormat="1" ht="16.5" customHeight="1">
      <c r="B154" s="38"/>
      <c r="C154" s="232" t="s">
        <v>405</v>
      </c>
      <c r="D154" s="232" t="s">
        <v>166</v>
      </c>
      <c r="E154" s="233" t="s">
        <v>3416</v>
      </c>
      <c r="F154" s="234" t="s">
        <v>3417</v>
      </c>
      <c r="G154" s="235" t="s">
        <v>1168</v>
      </c>
      <c r="H154" s="236">
        <v>2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181</v>
      </c>
      <c r="AT154" s="243" t="s">
        <v>166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181</v>
      </c>
      <c r="BM154" s="243" t="s">
        <v>528</v>
      </c>
    </row>
    <row r="155" spans="2:47" s="1" customFormat="1" ht="12">
      <c r="B155" s="38"/>
      <c r="C155" s="39"/>
      <c r="D155" s="245" t="s">
        <v>190</v>
      </c>
      <c r="E155" s="39"/>
      <c r="F155" s="246" t="s">
        <v>3418</v>
      </c>
      <c r="G155" s="39"/>
      <c r="H155" s="39"/>
      <c r="I155" s="150"/>
      <c r="J155" s="39"/>
      <c r="K155" s="39"/>
      <c r="L155" s="43"/>
      <c r="M155" s="247"/>
      <c r="N155" s="86"/>
      <c r="O155" s="86"/>
      <c r="P155" s="86"/>
      <c r="Q155" s="86"/>
      <c r="R155" s="86"/>
      <c r="S155" s="86"/>
      <c r="T155" s="87"/>
      <c r="AT155" s="17" t="s">
        <v>190</v>
      </c>
      <c r="AU155" s="17" t="s">
        <v>88</v>
      </c>
    </row>
    <row r="156" spans="2:65" s="1" customFormat="1" ht="16.5" customHeight="1">
      <c r="B156" s="38"/>
      <c r="C156" s="232" t="s">
        <v>410</v>
      </c>
      <c r="D156" s="232" t="s">
        <v>166</v>
      </c>
      <c r="E156" s="233" t="s">
        <v>3419</v>
      </c>
      <c r="F156" s="234" t="s">
        <v>3420</v>
      </c>
      <c r="G156" s="235" t="s">
        <v>413</v>
      </c>
      <c r="H156" s="236">
        <v>1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181</v>
      </c>
      <c r="AT156" s="243" t="s">
        <v>166</v>
      </c>
      <c r="AU156" s="243" t="s">
        <v>88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181</v>
      </c>
      <c r="BM156" s="243" t="s">
        <v>538</v>
      </c>
    </row>
    <row r="157" spans="2:47" s="1" customFormat="1" ht="12">
      <c r="B157" s="38"/>
      <c r="C157" s="39"/>
      <c r="D157" s="245" t="s">
        <v>190</v>
      </c>
      <c r="E157" s="39"/>
      <c r="F157" s="246" t="s">
        <v>3421</v>
      </c>
      <c r="G157" s="39"/>
      <c r="H157" s="39"/>
      <c r="I157" s="150"/>
      <c r="J157" s="39"/>
      <c r="K157" s="39"/>
      <c r="L157" s="43"/>
      <c r="M157" s="247"/>
      <c r="N157" s="86"/>
      <c r="O157" s="86"/>
      <c r="P157" s="86"/>
      <c r="Q157" s="86"/>
      <c r="R157" s="86"/>
      <c r="S157" s="86"/>
      <c r="T157" s="87"/>
      <c r="AT157" s="17" t="s">
        <v>190</v>
      </c>
      <c r="AU157" s="17" t="s">
        <v>88</v>
      </c>
    </row>
    <row r="158" spans="2:65" s="1" customFormat="1" ht="16.5" customHeight="1">
      <c r="B158" s="38"/>
      <c r="C158" s="232" t="s">
        <v>421</v>
      </c>
      <c r="D158" s="232" t="s">
        <v>166</v>
      </c>
      <c r="E158" s="233" t="s">
        <v>3422</v>
      </c>
      <c r="F158" s="234" t="s">
        <v>3423</v>
      </c>
      <c r="G158" s="235" t="s">
        <v>1168</v>
      </c>
      <c r="H158" s="236">
        <v>2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181</v>
      </c>
      <c r="AT158" s="243" t="s">
        <v>166</v>
      </c>
      <c r="AU158" s="243" t="s">
        <v>88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181</v>
      </c>
      <c r="BM158" s="243" t="s">
        <v>554</v>
      </c>
    </row>
    <row r="159" spans="2:47" s="1" customFormat="1" ht="12">
      <c r="B159" s="38"/>
      <c r="C159" s="39"/>
      <c r="D159" s="245" t="s">
        <v>190</v>
      </c>
      <c r="E159" s="39"/>
      <c r="F159" s="246" t="s">
        <v>3424</v>
      </c>
      <c r="G159" s="39"/>
      <c r="H159" s="39"/>
      <c r="I159" s="150"/>
      <c r="J159" s="39"/>
      <c r="K159" s="39"/>
      <c r="L159" s="43"/>
      <c r="M159" s="247"/>
      <c r="N159" s="86"/>
      <c r="O159" s="86"/>
      <c r="P159" s="86"/>
      <c r="Q159" s="86"/>
      <c r="R159" s="86"/>
      <c r="S159" s="86"/>
      <c r="T159" s="87"/>
      <c r="AT159" s="17" t="s">
        <v>190</v>
      </c>
      <c r="AU159" s="17" t="s">
        <v>88</v>
      </c>
    </row>
    <row r="160" spans="2:65" s="1" customFormat="1" ht="16.5" customHeight="1">
      <c r="B160" s="38"/>
      <c r="C160" s="232" t="s">
        <v>7</v>
      </c>
      <c r="D160" s="232" t="s">
        <v>166</v>
      </c>
      <c r="E160" s="233" t="s">
        <v>3425</v>
      </c>
      <c r="F160" s="234" t="s">
        <v>3423</v>
      </c>
      <c r="G160" s="235" t="s">
        <v>1168</v>
      </c>
      <c r="H160" s="236">
        <v>2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181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181</v>
      </c>
      <c r="BM160" s="243" t="s">
        <v>565</v>
      </c>
    </row>
    <row r="161" spans="2:47" s="1" customFormat="1" ht="12">
      <c r="B161" s="38"/>
      <c r="C161" s="39"/>
      <c r="D161" s="245" t="s">
        <v>190</v>
      </c>
      <c r="E161" s="39"/>
      <c r="F161" s="246" t="s">
        <v>3426</v>
      </c>
      <c r="G161" s="39"/>
      <c r="H161" s="39"/>
      <c r="I161" s="150"/>
      <c r="J161" s="39"/>
      <c r="K161" s="39"/>
      <c r="L161" s="43"/>
      <c r="M161" s="247"/>
      <c r="N161" s="86"/>
      <c r="O161" s="86"/>
      <c r="P161" s="86"/>
      <c r="Q161" s="86"/>
      <c r="R161" s="86"/>
      <c r="S161" s="86"/>
      <c r="T161" s="87"/>
      <c r="AT161" s="17" t="s">
        <v>190</v>
      </c>
      <c r="AU161" s="17" t="s">
        <v>88</v>
      </c>
    </row>
    <row r="162" spans="2:65" s="1" customFormat="1" ht="16.5" customHeight="1">
      <c r="B162" s="38"/>
      <c r="C162" s="232" t="s">
        <v>432</v>
      </c>
      <c r="D162" s="232" t="s">
        <v>166</v>
      </c>
      <c r="E162" s="233" t="s">
        <v>3427</v>
      </c>
      <c r="F162" s="234" t="s">
        <v>3428</v>
      </c>
      <c r="G162" s="235" t="s">
        <v>1168</v>
      </c>
      <c r="H162" s="236">
        <v>24</v>
      </c>
      <c r="I162" s="237"/>
      <c r="J162" s="238">
        <f>ROUND(I162*H162,2)</f>
        <v>0</v>
      </c>
      <c r="K162" s="234" t="s">
        <v>1</v>
      </c>
      <c r="L162" s="43"/>
      <c r="M162" s="239" t="s">
        <v>1</v>
      </c>
      <c r="N162" s="240" t="s">
        <v>43</v>
      </c>
      <c r="O162" s="86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AR162" s="243" t="s">
        <v>181</v>
      </c>
      <c r="AT162" s="243" t="s">
        <v>166</v>
      </c>
      <c r="AU162" s="243" t="s">
        <v>88</v>
      </c>
      <c r="AY162" s="17" t="s">
        <v>163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7" t="s">
        <v>86</v>
      </c>
      <c r="BK162" s="244">
        <f>ROUND(I162*H162,2)</f>
        <v>0</v>
      </c>
      <c r="BL162" s="17" t="s">
        <v>181</v>
      </c>
      <c r="BM162" s="243" t="s">
        <v>590</v>
      </c>
    </row>
    <row r="163" spans="2:47" s="1" customFormat="1" ht="12">
      <c r="B163" s="38"/>
      <c r="C163" s="39"/>
      <c r="D163" s="245" t="s">
        <v>190</v>
      </c>
      <c r="E163" s="39"/>
      <c r="F163" s="246" t="s">
        <v>3429</v>
      </c>
      <c r="G163" s="39"/>
      <c r="H163" s="39"/>
      <c r="I163" s="150"/>
      <c r="J163" s="39"/>
      <c r="K163" s="39"/>
      <c r="L163" s="43"/>
      <c r="M163" s="247"/>
      <c r="N163" s="86"/>
      <c r="O163" s="86"/>
      <c r="P163" s="86"/>
      <c r="Q163" s="86"/>
      <c r="R163" s="86"/>
      <c r="S163" s="86"/>
      <c r="T163" s="87"/>
      <c r="AT163" s="17" t="s">
        <v>190</v>
      </c>
      <c r="AU163" s="17" t="s">
        <v>88</v>
      </c>
    </row>
    <row r="164" spans="2:65" s="1" customFormat="1" ht="16.5" customHeight="1">
      <c r="B164" s="38"/>
      <c r="C164" s="232" t="s">
        <v>438</v>
      </c>
      <c r="D164" s="232" t="s">
        <v>166</v>
      </c>
      <c r="E164" s="233" t="s">
        <v>3430</v>
      </c>
      <c r="F164" s="234" t="s">
        <v>3431</v>
      </c>
      <c r="G164" s="235" t="s">
        <v>413</v>
      </c>
      <c r="H164" s="236">
        <v>70</v>
      </c>
      <c r="I164" s="237"/>
      <c r="J164" s="238">
        <f>ROUND(I164*H164,2)</f>
        <v>0</v>
      </c>
      <c r="K164" s="234" t="s">
        <v>1</v>
      </c>
      <c r="L164" s="43"/>
      <c r="M164" s="239" t="s">
        <v>1</v>
      </c>
      <c r="N164" s="240" t="s">
        <v>43</v>
      </c>
      <c r="O164" s="86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AR164" s="243" t="s">
        <v>181</v>
      </c>
      <c r="AT164" s="243" t="s">
        <v>166</v>
      </c>
      <c r="AU164" s="243" t="s">
        <v>88</v>
      </c>
      <c r="AY164" s="17" t="s">
        <v>163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7" t="s">
        <v>86</v>
      </c>
      <c r="BK164" s="244">
        <f>ROUND(I164*H164,2)</f>
        <v>0</v>
      </c>
      <c r="BL164" s="17" t="s">
        <v>181</v>
      </c>
      <c r="BM164" s="243" t="s">
        <v>628</v>
      </c>
    </row>
    <row r="165" spans="2:47" s="1" customFormat="1" ht="12">
      <c r="B165" s="38"/>
      <c r="C165" s="39"/>
      <c r="D165" s="245" t="s">
        <v>190</v>
      </c>
      <c r="E165" s="39"/>
      <c r="F165" s="246" t="s">
        <v>3432</v>
      </c>
      <c r="G165" s="39"/>
      <c r="H165" s="39"/>
      <c r="I165" s="150"/>
      <c r="J165" s="39"/>
      <c r="K165" s="39"/>
      <c r="L165" s="43"/>
      <c r="M165" s="247"/>
      <c r="N165" s="86"/>
      <c r="O165" s="86"/>
      <c r="P165" s="86"/>
      <c r="Q165" s="86"/>
      <c r="R165" s="86"/>
      <c r="S165" s="86"/>
      <c r="T165" s="87"/>
      <c r="AT165" s="17" t="s">
        <v>190</v>
      </c>
      <c r="AU165" s="17" t="s">
        <v>88</v>
      </c>
    </row>
    <row r="166" spans="2:65" s="1" customFormat="1" ht="16.5" customHeight="1">
      <c r="B166" s="38"/>
      <c r="C166" s="232" t="s">
        <v>443</v>
      </c>
      <c r="D166" s="232" t="s">
        <v>166</v>
      </c>
      <c r="E166" s="233" t="s">
        <v>3433</v>
      </c>
      <c r="F166" s="234" t="s">
        <v>3434</v>
      </c>
      <c r="G166" s="235" t="s">
        <v>1168</v>
      </c>
      <c r="H166" s="236">
        <v>2</v>
      </c>
      <c r="I166" s="237"/>
      <c r="J166" s="238">
        <f>ROUND(I166*H166,2)</f>
        <v>0</v>
      </c>
      <c r="K166" s="234" t="s">
        <v>1</v>
      </c>
      <c r="L166" s="43"/>
      <c r="M166" s="239" t="s">
        <v>1</v>
      </c>
      <c r="N166" s="240" t="s">
        <v>43</v>
      </c>
      <c r="O166" s="86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AR166" s="243" t="s">
        <v>181</v>
      </c>
      <c r="AT166" s="243" t="s">
        <v>166</v>
      </c>
      <c r="AU166" s="243" t="s">
        <v>88</v>
      </c>
      <c r="AY166" s="17" t="s">
        <v>163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7" t="s">
        <v>86</v>
      </c>
      <c r="BK166" s="244">
        <f>ROUND(I166*H166,2)</f>
        <v>0</v>
      </c>
      <c r="BL166" s="17" t="s">
        <v>181</v>
      </c>
      <c r="BM166" s="243" t="s">
        <v>638</v>
      </c>
    </row>
    <row r="167" spans="2:47" s="1" customFormat="1" ht="12">
      <c r="B167" s="38"/>
      <c r="C167" s="39"/>
      <c r="D167" s="245" t="s">
        <v>190</v>
      </c>
      <c r="E167" s="39"/>
      <c r="F167" s="246" t="s">
        <v>3435</v>
      </c>
      <c r="G167" s="39"/>
      <c r="H167" s="39"/>
      <c r="I167" s="150"/>
      <c r="J167" s="39"/>
      <c r="K167" s="39"/>
      <c r="L167" s="43"/>
      <c r="M167" s="247"/>
      <c r="N167" s="86"/>
      <c r="O167" s="86"/>
      <c r="P167" s="86"/>
      <c r="Q167" s="86"/>
      <c r="R167" s="86"/>
      <c r="S167" s="86"/>
      <c r="T167" s="87"/>
      <c r="AT167" s="17" t="s">
        <v>190</v>
      </c>
      <c r="AU167" s="17" t="s">
        <v>88</v>
      </c>
    </row>
    <row r="168" spans="2:63" s="11" customFormat="1" ht="22.8" customHeight="1">
      <c r="B168" s="216"/>
      <c r="C168" s="217"/>
      <c r="D168" s="218" t="s">
        <v>77</v>
      </c>
      <c r="E168" s="230" t="s">
        <v>2658</v>
      </c>
      <c r="F168" s="230" t="s">
        <v>2659</v>
      </c>
      <c r="G168" s="217"/>
      <c r="H168" s="217"/>
      <c r="I168" s="220"/>
      <c r="J168" s="231">
        <f>BK168</f>
        <v>0</v>
      </c>
      <c r="K168" s="217"/>
      <c r="L168" s="222"/>
      <c r="M168" s="223"/>
      <c r="N168" s="224"/>
      <c r="O168" s="224"/>
      <c r="P168" s="225">
        <f>SUM(P169:P170)</f>
        <v>0</v>
      </c>
      <c r="Q168" s="224"/>
      <c r="R168" s="225">
        <f>SUM(R169:R170)</f>
        <v>0</v>
      </c>
      <c r="S168" s="224"/>
      <c r="T168" s="226">
        <f>SUM(T169:T170)</f>
        <v>0</v>
      </c>
      <c r="AR168" s="227" t="s">
        <v>86</v>
      </c>
      <c r="AT168" s="228" t="s">
        <v>77</v>
      </c>
      <c r="AU168" s="228" t="s">
        <v>86</v>
      </c>
      <c r="AY168" s="227" t="s">
        <v>163</v>
      </c>
      <c r="BK168" s="229">
        <f>SUM(BK169:BK170)</f>
        <v>0</v>
      </c>
    </row>
    <row r="169" spans="2:65" s="1" customFormat="1" ht="16.5" customHeight="1">
      <c r="B169" s="38"/>
      <c r="C169" s="232" t="s">
        <v>449</v>
      </c>
      <c r="D169" s="232" t="s">
        <v>166</v>
      </c>
      <c r="E169" s="233" t="s">
        <v>3436</v>
      </c>
      <c r="F169" s="234" t="s">
        <v>3437</v>
      </c>
      <c r="G169" s="235" t="s">
        <v>1168</v>
      </c>
      <c r="H169" s="236">
        <v>2</v>
      </c>
      <c r="I169" s="237"/>
      <c r="J169" s="238">
        <f>ROUND(I169*H169,2)</f>
        <v>0</v>
      </c>
      <c r="K169" s="234" t="s">
        <v>1</v>
      </c>
      <c r="L169" s="43"/>
      <c r="M169" s="239" t="s">
        <v>1</v>
      </c>
      <c r="N169" s="240" t="s">
        <v>43</v>
      </c>
      <c r="O169" s="86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AR169" s="243" t="s">
        <v>181</v>
      </c>
      <c r="AT169" s="243" t="s">
        <v>166</v>
      </c>
      <c r="AU169" s="243" t="s">
        <v>88</v>
      </c>
      <c r="AY169" s="17" t="s">
        <v>163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7" t="s">
        <v>86</v>
      </c>
      <c r="BK169" s="244">
        <f>ROUND(I169*H169,2)</f>
        <v>0</v>
      </c>
      <c r="BL169" s="17" t="s">
        <v>181</v>
      </c>
      <c r="BM169" s="243" t="s">
        <v>649</v>
      </c>
    </row>
    <row r="170" spans="2:47" s="1" customFormat="1" ht="12">
      <c r="B170" s="38"/>
      <c r="C170" s="39"/>
      <c r="D170" s="245" t="s">
        <v>190</v>
      </c>
      <c r="E170" s="39"/>
      <c r="F170" s="246" t="s">
        <v>3438</v>
      </c>
      <c r="G170" s="39"/>
      <c r="H170" s="39"/>
      <c r="I170" s="150"/>
      <c r="J170" s="39"/>
      <c r="K170" s="39"/>
      <c r="L170" s="43"/>
      <c r="M170" s="247"/>
      <c r="N170" s="86"/>
      <c r="O170" s="86"/>
      <c r="P170" s="86"/>
      <c r="Q170" s="86"/>
      <c r="R170" s="86"/>
      <c r="S170" s="86"/>
      <c r="T170" s="87"/>
      <c r="AT170" s="17" t="s">
        <v>190</v>
      </c>
      <c r="AU170" s="17" t="s">
        <v>88</v>
      </c>
    </row>
    <row r="171" spans="2:63" s="11" customFormat="1" ht="25.9" customHeight="1">
      <c r="B171" s="216"/>
      <c r="C171" s="217"/>
      <c r="D171" s="218" t="s">
        <v>77</v>
      </c>
      <c r="E171" s="219" t="s">
        <v>2212</v>
      </c>
      <c r="F171" s="219" t="s">
        <v>111</v>
      </c>
      <c r="G171" s="217"/>
      <c r="H171" s="217"/>
      <c r="I171" s="220"/>
      <c r="J171" s="221">
        <f>BK171</f>
        <v>0</v>
      </c>
      <c r="K171" s="217"/>
      <c r="L171" s="222"/>
      <c r="M171" s="223"/>
      <c r="N171" s="224"/>
      <c r="O171" s="224"/>
      <c r="P171" s="225">
        <f>SUM(P172:P175)</f>
        <v>0</v>
      </c>
      <c r="Q171" s="224"/>
      <c r="R171" s="225">
        <f>SUM(R172:R175)</f>
        <v>0</v>
      </c>
      <c r="S171" s="224"/>
      <c r="T171" s="226">
        <f>SUM(T172:T175)</f>
        <v>0</v>
      </c>
      <c r="AR171" s="227" t="s">
        <v>181</v>
      </c>
      <c r="AT171" s="228" t="s">
        <v>77</v>
      </c>
      <c r="AU171" s="228" t="s">
        <v>78</v>
      </c>
      <c r="AY171" s="227" t="s">
        <v>163</v>
      </c>
      <c r="BK171" s="229">
        <f>SUM(BK172:BK175)</f>
        <v>0</v>
      </c>
    </row>
    <row r="172" spans="2:65" s="1" customFormat="1" ht="16.5" customHeight="1">
      <c r="B172" s="38"/>
      <c r="C172" s="232" t="s">
        <v>459</v>
      </c>
      <c r="D172" s="232" t="s">
        <v>166</v>
      </c>
      <c r="E172" s="233" t="s">
        <v>93</v>
      </c>
      <c r="F172" s="234" t="s">
        <v>2820</v>
      </c>
      <c r="G172" s="235" t="s">
        <v>723</v>
      </c>
      <c r="H172" s="236">
        <v>1</v>
      </c>
      <c r="I172" s="237"/>
      <c r="J172" s="238">
        <f>ROUND(I172*H172,2)</f>
        <v>0</v>
      </c>
      <c r="K172" s="234" t="s">
        <v>1</v>
      </c>
      <c r="L172" s="43"/>
      <c r="M172" s="239" t="s">
        <v>1</v>
      </c>
      <c r="N172" s="240" t="s">
        <v>43</v>
      </c>
      <c r="O172" s="86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AR172" s="243" t="s">
        <v>2215</v>
      </c>
      <c r="AT172" s="243" t="s">
        <v>166</v>
      </c>
      <c r="AU172" s="243" t="s">
        <v>86</v>
      </c>
      <c r="AY172" s="17" t="s">
        <v>163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7" t="s">
        <v>86</v>
      </c>
      <c r="BK172" s="244">
        <f>ROUND(I172*H172,2)</f>
        <v>0</v>
      </c>
      <c r="BL172" s="17" t="s">
        <v>2215</v>
      </c>
      <c r="BM172" s="243" t="s">
        <v>3439</v>
      </c>
    </row>
    <row r="173" spans="2:65" s="1" customFormat="1" ht="16.5" customHeight="1">
      <c r="B173" s="38"/>
      <c r="C173" s="232" t="s">
        <v>466</v>
      </c>
      <c r="D173" s="232" t="s">
        <v>166</v>
      </c>
      <c r="E173" s="233" t="s">
        <v>97</v>
      </c>
      <c r="F173" s="234" t="s">
        <v>1223</v>
      </c>
      <c r="G173" s="235" t="s">
        <v>723</v>
      </c>
      <c r="H173" s="236">
        <v>1</v>
      </c>
      <c r="I173" s="237"/>
      <c r="J173" s="238">
        <f>ROUND(I173*H173,2)</f>
        <v>0</v>
      </c>
      <c r="K173" s="234" t="s">
        <v>1</v>
      </c>
      <c r="L173" s="43"/>
      <c r="M173" s="239" t="s">
        <v>1</v>
      </c>
      <c r="N173" s="240" t="s">
        <v>43</v>
      </c>
      <c r="O173" s="86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AR173" s="243" t="s">
        <v>2215</v>
      </c>
      <c r="AT173" s="243" t="s">
        <v>166</v>
      </c>
      <c r="AU173" s="243" t="s">
        <v>86</v>
      </c>
      <c r="AY173" s="17" t="s">
        <v>163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7" t="s">
        <v>86</v>
      </c>
      <c r="BK173" s="244">
        <f>ROUND(I173*H173,2)</f>
        <v>0</v>
      </c>
      <c r="BL173" s="17" t="s">
        <v>2215</v>
      </c>
      <c r="BM173" s="243" t="s">
        <v>3440</v>
      </c>
    </row>
    <row r="174" spans="2:65" s="1" customFormat="1" ht="16.5" customHeight="1">
      <c r="B174" s="38"/>
      <c r="C174" s="232" t="s">
        <v>475</v>
      </c>
      <c r="D174" s="232" t="s">
        <v>166</v>
      </c>
      <c r="E174" s="233" t="s">
        <v>100</v>
      </c>
      <c r="F174" s="234" t="s">
        <v>3441</v>
      </c>
      <c r="G174" s="235" t="s">
        <v>3033</v>
      </c>
      <c r="H174" s="236">
        <v>6</v>
      </c>
      <c r="I174" s="237"/>
      <c r="J174" s="238">
        <f>ROUND(I174*H174,2)</f>
        <v>0</v>
      </c>
      <c r="K174" s="234" t="s">
        <v>1</v>
      </c>
      <c r="L174" s="43"/>
      <c r="M174" s="239" t="s">
        <v>1</v>
      </c>
      <c r="N174" s="240" t="s">
        <v>43</v>
      </c>
      <c r="O174" s="86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AR174" s="243" t="s">
        <v>2215</v>
      </c>
      <c r="AT174" s="243" t="s">
        <v>166</v>
      </c>
      <c r="AU174" s="243" t="s">
        <v>86</v>
      </c>
      <c r="AY174" s="17" t="s">
        <v>163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7" t="s">
        <v>86</v>
      </c>
      <c r="BK174" s="244">
        <f>ROUND(I174*H174,2)</f>
        <v>0</v>
      </c>
      <c r="BL174" s="17" t="s">
        <v>2215</v>
      </c>
      <c r="BM174" s="243" t="s">
        <v>3442</v>
      </c>
    </row>
    <row r="175" spans="2:65" s="1" customFormat="1" ht="16.5" customHeight="1">
      <c r="B175" s="38"/>
      <c r="C175" s="232" t="s">
        <v>480</v>
      </c>
      <c r="D175" s="232" t="s">
        <v>166</v>
      </c>
      <c r="E175" s="233" t="s">
        <v>113</v>
      </c>
      <c r="F175" s="234" t="s">
        <v>2834</v>
      </c>
      <c r="G175" s="235" t="s">
        <v>723</v>
      </c>
      <c r="H175" s="236">
        <v>1</v>
      </c>
      <c r="I175" s="237"/>
      <c r="J175" s="238">
        <f>ROUND(I175*H175,2)</f>
        <v>0</v>
      </c>
      <c r="K175" s="234" t="s">
        <v>1</v>
      </c>
      <c r="L175" s="43"/>
      <c r="M175" s="248" t="s">
        <v>1</v>
      </c>
      <c r="N175" s="249" t="s">
        <v>43</v>
      </c>
      <c r="O175" s="250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AR175" s="243" t="s">
        <v>2215</v>
      </c>
      <c r="AT175" s="243" t="s">
        <v>166</v>
      </c>
      <c r="AU175" s="243" t="s">
        <v>86</v>
      </c>
      <c r="AY175" s="17" t="s">
        <v>163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7" t="s">
        <v>86</v>
      </c>
      <c r="BK175" s="244">
        <f>ROUND(I175*H175,2)</f>
        <v>0</v>
      </c>
      <c r="BL175" s="17" t="s">
        <v>2215</v>
      </c>
      <c r="BM175" s="243" t="s">
        <v>3443</v>
      </c>
    </row>
    <row r="176" spans="2:12" s="1" customFormat="1" ht="6.95" customHeight="1">
      <c r="B176" s="61"/>
      <c r="C176" s="62"/>
      <c r="D176" s="62"/>
      <c r="E176" s="62"/>
      <c r="F176" s="62"/>
      <c r="G176" s="62"/>
      <c r="H176" s="62"/>
      <c r="I176" s="183"/>
      <c r="J176" s="62"/>
      <c r="K176" s="62"/>
      <c r="L176" s="43"/>
    </row>
  </sheetData>
  <sheetProtection password="CC35" sheet="1" objects="1" scenarios="1" formatColumns="0" formatRows="0" autoFilter="0"/>
  <autoFilter ref="C120:K17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s="1" customFormat="1" ht="12" customHeight="1" hidden="1">
      <c r="B8" s="43"/>
      <c r="D8" s="148" t="s">
        <v>135</v>
      </c>
      <c r="I8" s="150"/>
      <c r="L8" s="43"/>
    </row>
    <row r="9" spans="2:12" s="1" customFormat="1" ht="36.95" customHeight="1" hidden="1">
      <c r="B9" s="43"/>
      <c r="E9" s="151" t="s">
        <v>136</v>
      </c>
      <c r="F9" s="1"/>
      <c r="G9" s="1"/>
      <c r="H9" s="1"/>
      <c r="I9" s="150"/>
      <c r="L9" s="43"/>
    </row>
    <row r="10" spans="2:12" s="1" customFormat="1" ht="12" hidden="1">
      <c r="B10" s="43"/>
      <c r="I10" s="150"/>
      <c r="L10" s="43"/>
    </row>
    <row r="11" spans="2:12" s="1" customFormat="1" ht="12" customHeight="1" hidden="1">
      <c r="B11" s="43"/>
      <c r="D11" s="148" t="s">
        <v>18</v>
      </c>
      <c r="F11" s="136" t="s">
        <v>19</v>
      </c>
      <c r="I11" s="152" t="s">
        <v>20</v>
      </c>
      <c r="J11" s="136" t="s">
        <v>1</v>
      </c>
      <c r="L11" s="43"/>
    </row>
    <row r="12" spans="2:12" s="1" customFormat="1" ht="12" customHeight="1" hidden="1">
      <c r="B12" s="43"/>
      <c r="D12" s="148" t="s">
        <v>21</v>
      </c>
      <c r="F12" s="136" t="s">
        <v>22</v>
      </c>
      <c r="I12" s="152" t="s">
        <v>23</v>
      </c>
      <c r="J12" s="153" t="str">
        <f>'Rekapitulace stavby'!AN8</f>
        <v>10. 1. 2019</v>
      </c>
      <c r="L12" s="43"/>
    </row>
    <row r="13" spans="2:12" s="1" customFormat="1" ht="10.8" customHeight="1" hidden="1">
      <c r="B13" s="43"/>
      <c r="I13" s="150"/>
      <c r="L13" s="43"/>
    </row>
    <row r="14" spans="2:12" s="1" customFormat="1" ht="12" customHeight="1" hidden="1">
      <c r="B14" s="43"/>
      <c r="D14" s="148" t="s">
        <v>25</v>
      </c>
      <c r="I14" s="152" t="s">
        <v>26</v>
      </c>
      <c r="J14" s="136" t="s">
        <v>1</v>
      </c>
      <c r="L14" s="43"/>
    </row>
    <row r="15" spans="2:12" s="1" customFormat="1" ht="18" customHeight="1" hidden="1">
      <c r="B15" s="43"/>
      <c r="E15" s="136" t="s">
        <v>27</v>
      </c>
      <c r="I15" s="152" t="s">
        <v>28</v>
      </c>
      <c r="J15" s="136" t="s">
        <v>1</v>
      </c>
      <c r="L15" s="43"/>
    </row>
    <row r="16" spans="2:12" s="1" customFormat="1" ht="6.95" customHeight="1" hidden="1">
      <c r="B16" s="43"/>
      <c r="I16" s="150"/>
      <c r="L16" s="43"/>
    </row>
    <row r="17" spans="2:12" s="1" customFormat="1" ht="12" customHeight="1" hidden="1">
      <c r="B17" s="43"/>
      <c r="D17" s="148" t="s">
        <v>29</v>
      </c>
      <c r="I17" s="152" t="s">
        <v>26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36"/>
      <c r="G18" s="136"/>
      <c r="H18" s="136"/>
      <c r="I18" s="152" t="s">
        <v>28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50"/>
      <c r="L19" s="43"/>
    </row>
    <row r="20" spans="2:12" s="1" customFormat="1" ht="12" customHeight="1" hidden="1">
      <c r="B20" s="43"/>
      <c r="D20" s="148" t="s">
        <v>31</v>
      </c>
      <c r="I20" s="152" t="s">
        <v>26</v>
      </c>
      <c r="J20" s="136" t="s">
        <v>1</v>
      </c>
      <c r="L20" s="43"/>
    </row>
    <row r="21" spans="2:12" s="1" customFormat="1" ht="18" customHeight="1" hidden="1">
      <c r="B21" s="43"/>
      <c r="E21" s="136" t="s">
        <v>32</v>
      </c>
      <c r="I21" s="152" t="s">
        <v>28</v>
      </c>
      <c r="J21" s="136" t="s">
        <v>1</v>
      </c>
      <c r="L21" s="43"/>
    </row>
    <row r="22" spans="2:12" s="1" customFormat="1" ht="6.95" customHeight="1" hidden="1">
      <c r="B22" s="43"/>
      <c r="I22" s="150"/>
      <c r="L22" s="43"/>
    </row>
    <row r="23" spans="2:12" s="1" customFormat="1" ht="12" customHeight="1" hidden="1">
      <c r="B23" s="43"/>
      <c r="D23" s="148" t="s">
        <v>34</v>
      </c>
      <c r="I23" s="152" t="s">
        <v>26</v>
      </c>
      <c r="J23" s="136" t="s">
        <v>1</v>
      </c>
      <c r="L23" s="43"/>
    </row>
    <row r="24" spans="2:12" s="1" customFormat="1" ht="18" customHeight="1" hidden="1">
      <c r="B24" s="43"/>
      <c r="E24" s="136" t="s">
        <v>35</v>
      </c>
      <c r="I24" s="152" t="s">
        <v>28</v>
      </c>
      <c r="J24" s="136" t="s">
        <v>1</v>
      </c>
      <c r="L24" s="43"/>
    </row>
    <row r="25" spans="2:12" s="1" customFormat="1" ht="6.95" customHeight="1" hidden="1">
      <c r="B25" s="43"/>
      <c r="I25" s="150"/>
      <c r="L25" s="43"/>
    </row>
    <row r="26" spans="2:12" s="1" customFormat="1" ht="12" customHeight="1" hidden="1">
      <c r="B26" s="43"/>
      <c r="D26" s="148" t="s">
        <v>36</v>
      </c>
      <c r="I26" s="150"/>
      <c r="L26" s="43"/>
    </row>
    <row r="27" spans="2:12" s="7" customFormat="1" ht="16.5" customHeight="1" hidden="1">
      <c r="B27" s="154"/>
      <c r="E27" s="155" t="s">
        <v>1</v>
      </c>
      <c r="F27" s="155"/>
      <c r="G27" s="155"/>
      <c r="H27" s="155"/>
      <c r="I27" s="156"/>
      <c r="L27" s="154"/>
    </row>
    <row r="28" spans="2:12" s="1" customFormat="1" ht="6.95" customHeight="1" hidden="1">
      <c r="B28" s="43"/>
      <c r="I28" s="150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57"/>
      <c r="J29" s="78"/>
      <c r="K29" s="78"/>
      <c r="L29" s="43"/>
    </row>
    <row r="30" spans="2:12" s="1" customFormat="1" ht="25.4" customHeight="1" hidden="1">
      <c r="B30" s="43"/>
      <c r="D30" s="158" t="s">
        <v>38</v>
      </c>
      <c r="I30" s="150"/>
      <c r="J30" s="159">
        <f>ROUND(J121,2)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57"/>
      <c r="J31" s="78"/>
      <c r="K31" s="78"/>
      <c r="L31" s="43"/>
    </row>
    <row r="32" spans="2:12" s="1" customFormat="1" ht="14.4" customHeight="1" hidden="1">
      <c r="B32" s="43"/>
      <c r="F32" s="160" t="s">
        <v>40</v>
      </c>
      <c r="I32" s="161" t="s">
        <v>39</v>
      </c>
      <c r="J32" s="160" t="s">
        <v>41</v>
      </c>
      <c r="L32" s="43"/>
    </row>
    <row r="33" spans="2:12" s="1" customFormat="1" ht="14.4" customHeight="1" hidden="1">
      <c r="B33" s="43"/>
      <c r="D33" s="162" t="s">
        <v>42</v>
      </c>
      <c r="E33" s="148" t="s">
        <v>43</v>
      </c>
      <c r="F33" s="163">
        <f>ROUND((SUM(BE121:BE133)),2)</f>
        <v>0</v>
      </c>
      <c r="I33" s="164">
        <v>0.21</v>
      </c>
      <c r="J33" s="163">
        <f>ROUND(((SUM(BE121:BE133))*I33),2)</f>
        <v>0</v>
      </c>
      <c r="L33" s="43"/>
    </row>
    <row r="34" spans="2:12" s="1" customFormat="1" ht="14.4" customHeight="1" hidden="1">
      <c r="B34" s="43"/>
      <c r="E34" s="148" t="s">
        <v>44</v>
      </c>
      <c r="F34" s="163">
        <f>ROUND((SUM(BF121:BF133)),2)</f>
        <v>0</v>
      </c>
      <c r="I34" s="164">
        <v>0.15</v>
      </c>
      <c r="J34" s="163">
        <f>ROUND(((SUM(BF121:BF133))*I34),2)</f>
        <v>0</v>
      </c>
      <c r="L34" s="43"/>
    </row>
    <row r="35" spans="2:12" s="1" customFormat="1" ht="14.4" customHeight="1" hidden="1">
      <c r="B35" s="43"/>
      <c r="E35" s="148" t="s">
        <v>45</v>
      </c>
      <c r="F35" s="163">
        <f>ROUND((SUM(BG121:BG133)),2)</f>
        <v>0</v>
      </c>
      <c r="I35" s="164">
        <v>0.21</v>
      </c>
      <c r="J35" s="163">
        <f>0</f>
        <v>0</v>
      </c>
      <c r="L35" s="43"/>
    </row>
    <row r="36" spans="2:12" s="1" customFormat="1" ht="14.4" customHeight="1" hidden="1">
      <c r="B36" s="43"/>
      <c r="E36" s="148" t="s">
        <v>46</v>
      </c>
      <c r="F36" s="163">
        <f>ROUND((SUM(BH121:BH133)),2)</f>
        <v>0</v>
      </c>
      <c r="I36" s="164">
        <v>0.15</v>
      </c>
      <c r="J36" s="163">
        <f>0</f>
        <v>0</v>
      </c>
      <c r="L36" s="43"/>
    </row>
    <row r="37" spans="2:12" s="1" customFormat="1" ht="14.4" customHeight="1" hidden="1">
      <c r="B37" s="43"/>
      <c r="E37" s="148" t="s">
        <v>47</v>
      </c>
      <c r="F37" s="163">
        <f>ROUND((SUM(BI121:BI133)),2)</f>
        <v>0</v>
      </c>
      <c r="I37" s="164">
        <v>0</v>
      </c>
      <c r="J37" s="163">
        <f>0</f>
        <v>0</v>
      </c>
      <c r="L37" s="43"/>
    </row>
    <row r="38" spans="2:12" s="1" customFormat="1" ht="6.95" customHeight="1" hidden="1">
      <c r="B38" s="43"/>
      <c r="I38" s="150"/>
      <c r="L38" s="43"/>
    </row>
    <row r="39" spans="2:12" s="1" customFormat="1" ht="25.4" customHeight="1" hidden="1">
      <c r="B39" s="43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70"/>
      <c r="J39" s="171">
        <f>SUM(J30:J37)</f>
        <v>0</v>
      </c>
      <c r="K39" s="172"/>
      <c r="L39" s="43"/>
    </row>
    <row r="40" spans="2:12" s="1" customFormat="1" ht="14.4" customHeight="1" hidden="1">
      <c r="B40" s="43"/>
      <c r="I40" s="150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s="1" customFormat="1" ht="12" customHeight="1">
      <c r="B86" s="38"/>
      <c r="C86" s="32" t="s">
        <v>135</v>
      </c>
      <c r="D86" s="39"/>
      <c r="E86" s="39"/>
      <c r="F86" s="39"/>
      <c r="G86" s="39"/>
      <c r="H86" s="39"/>
      <c r="I86" s="15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000 - Vedlejší a ostatní náklady</v>
      </c>
      <c r="F87" s="39"/>
      <c r="G87" s="39"/>
      <c r="H87" s="39"/>
      <c r="I87" s="15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50"/>
      <c r="J88" s="39"/>
      <c r="K88" s="39"/>
      <c r="L88" s="43"/>
    </row>
    <row r="89" spans="2:12" s="1" customFormat="1" ht="12" customHeight="1">
      <c r="B89" s="38"/>
      <c r="C89" s="32" t="s">
        <v>21</v>
      </c>
      <c r="D89" s="39"/>
      <c r="E89" s="39"/>
      <c r="F89" s="27" t="str">
        <f>F12</f>
        <v>Trutnov</v>
      </c>
      <c r="G89" s="39"/>
      <c r="H89" s="39"/>
      <c r="I89" s="152" t="s">
        <v>23</v>
      </c>
      <c r="J89" s="74" t="str">
        <f>IF(J12="","",J12)</f>
        <v>10. 1. 2019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27.9" customHeight="1">
      <c r="B91" s="38"/>
      <c r="C91" s="32" t="s">
        <v>25</v>
      </c>
      <c r="D91" s="39"/>
      <c r="E91" s="39"/>
      <c r="F91" s="27" t="str">
        <f>E15</f>
        <v>Město Trutnov</v>
      </c>
      <c r="G91" s="39"/>
      <c r="H91" s="39"/>
      <c r="I91" s="152" t="s">
        <v>31</v>
      </c>
      <c r="J91" s="36" t="str">
        <f>E21</f>
        <v>Ing. Arch. Zdeněk Gottwald</v>
      </c>
      <c r="K91" s="39"/>
      <c r="L91" s="43"/>
    </row>
    <row r="92" spans="2:12" s="1" customFormat="1" ht="27.9" customHeight="1">
      <c r="B92" s="38"/>
      <c r="C92" s="32" t="s">
        <v>29</v>
      </c>
      <c r="D92" s="39"/>
      <c r="E92" s="39"/>
      <c r="F92" s="27" t="str">
        <f>IF(E18="","",E18)</f>
        <v>Vyplň údaj</v>
      </c>
      <c r="G92" s="39"/>
      <c r="H92" s="39"/>
      <c r="I92" s="152" t="s">
        <v>34</v>
      </c>
      <c r="J92" s="36" t="str">
        <f>E24</f>
        <v>Ing. Lenka Kasperová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50"/>
      <c r="J93" s="39"/>
      <c r="K93" s="39"/>
      <c r="L93" s="43"/>
    </row>
    <row r="94" spans="2:12" s="1" customFormat="1" ht="29.25" customHeight="1">
      <c r="B94" s="38"/>
      <c r="C94" s="188" t="s">
        <v>138</v>
      </c>
      <c r="D94" s="189"/>
      <c r="E94" s="189"/>
      <c r="F94" s="189"/>
      <c r="G94" s="189"/>
      <c r="H94" s="189"/>
      <c r="I94" s="190"/>
      <c r="J94" s="191" t="s">
        <v>139</v>
      </c>
      <c r="K94" s="18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3"/>
    </row>
    <row r="96" spans="2:47" s="1" customFormat="1" ht="22.8" customHeight="1">
      <c r="B96" s="38"/>
      <c r="C96" s="192" t="s">
        <v>140</v>
      </c>
      <c r="D96" s="39"/>
      <c r="E96" s="39"/>
      <c r="F96" s="39"/>
      <c r="G96" s="39"/>
      <c r="H96" s="39"/>
      <c r="I96" s="150"/>
      <c r="J96" s="105">
        <f>J121</f>
        <v>0</v>
      </c>
      <c r="K96" s="39"/>
      <c r="L96" s="43"/>
      <c r="AU96" s="17" t="s">
        <v>141</v>
      </c>
    </row>
    <row r="97" spans="2:12" s="8" customFormat="1" ht="24.95" customHeight="1">
      <c r="B97" s="193"/>
      <c r="C97" s="194"/>
      <c r="D97" s="195" t="s">
        <v>142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</row>
    <row r="98" spans="2:12" s="9" customFormat="1" ht="19.9" customHeight="1">
      <c r="B98" s="200"/>
      <c r="C98" s="128"/>
      <c r="D98" s="201" t="s">
        <v>143</v>
      </c>
      <c r="E98" s="202"/>
      <c r="F98" s="202"/>
      <c r="G98" s="202"/>
      <c r="H98" s="202"/>
      <c r="I98" s="203"/>
      <c r="J98" s="204">
        <f>J123</f>
        <v>0</v>
      </c>
      <c r="K98" s="128"/>
      <c r="L98" s="205"/>
    </row>
    <row r="99" spans="2:12" s="9" customFormat="1" ht="19.9" customHeight="1">
      <c r="B99" s="200"/>
      <c r="C99" s="128"/>
      <c r="D99" s="201" t="s">
        <v>144</v>
      </c>
      <c r="E99" s="202"/>
      <c r="F99" s="202"/>
      <c r="G99" s="202"/>
      <c r="H99" s="202"/>
      <c r="I99" s="203"/>
      <c r="J99" s="204">
        <f>J127</f>
        <v>0</v>
      </c>
      <c r="K99" s="128"/>
      <c r="L99" s="205"/>
    </row>
    <row r="100" spans="2:12" s="9" customFormat="1" ht="19.9" customHeight="1">
      <c r="B100" s="200"/>
      <c r="C100" s="128"/>
      <c r="D100" s="201" t="s">
        <v>145</v>
      </c>
      <c r="E100" s="202"/>
      <c r="F100" s="202"/>
      <c r="G100" s="202"/>
      <c r="H100" s="202"/>
      <c r="I100" s="203"/>
      <c r="J100" s="204">
        <f>J129</f>
        <v>0</v>
      </c>
      <c r="K100" s="128"/>
      <c r="L100" s="205"/>
    </row>
    <row r="101" spans="2:12" s="9" customFormat="1" ht="19.9" customHeight="1">
      <c r="B101" s="200"/>
      <c r="C101" s="128"/>
      <c r="D101" s="201" t="s">
        <v>146</v>
      </c>
      <c r="E101" s="202"/>
      <c r="F101" s="202"/>
      <c r="G101" s="202"/>
      <c r="H101" s="202"/>
      <c r="I101" s="203"/>
      <c r="J101" s="204">
        <f>J132</f>
        <v>0</v>
      </c>
      <c r="K101" s="128"/>
      <c r="L101" s="205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50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83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86"/>
      <c r="J107" s="64"/>
      <c r="K107" s="64"/>
      <c r="L107" s="43"/>
    </row>
    <row r="108" spans="2:12" s="1" customFormat="1" ht="24.95" customHeight="1">
      <c r="B108" s="38"/>
      <c r="C108" s="23" t="s">
        <v>147</v>
      </c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6.5" customHeight="1">
      <c r="B111" s="38"/>
      <c r="C111" s="39"/>
      <c r="D111" s="39"/>
      <c r="E111" s="187" t="str">
        <f>E7</f>
        <v>Rekonstrukce čp. 73 Horská ul. Trutnov</v>
      </c>
      <c r="F111" s="32"/>
      <c r="G111" s="32"/>
      <c r="H111" s="32"/>
      <c r="I111" s="150"/>
      <c r="J111" s="39"/>
      <c r="K111" s="39"/>
      <c r="L111" s="43"/>
    </row>
    <row r="112" spans="2:12" s="1" customFormat="1" ht="12" customHeight="1">
      <c r="B112" s="38"/>
      <c r="C112" s="32" t="s">
        <v>135</v>
      </c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000 - Vedlejší a ostatní náklady</v>
      </c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2" t="s">
        <v>21</v>
      </c>
      <c r="D115" s="39"/>
      <c r="E115" s="39"/>
      <c r="F115" s="27" t="str">
        <f>F12</f>
        <v>Trutnov</v>
      </c>
      <c r="G115" s="39"/>
      <c r="H115" s="39"/>
      <c r="I115" s="152" t="s">
        <v>23</v>
      </c>
      <c r="J115" s="74" t="str">
        <f>IF(J12="","",J12)</f>
        <v>10. 1. 2019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27.9" customHeight="1">
      <c r="B117" s="38"/>
      <c r="C117" s="32" t="s">
        <v>25</v>
      </c>
      <c r="D117" s="39"/>
      <c r="E117" s="39"/>
      <c r="F117" s="27" t="str">
        <f>E15</f>
        <v>Město Trutnov</v>
      </c>
      <c r="G117" s="39"/>
      <c r="H117" s="39"/>
      <c r="I117" s="152" t="s">
        <v>31</v>
      </c>
      <c r="J117" s="36" t="str">
        <f>E21</f>
        <v>Ing. Arch. Zdeněk Gottwald</v>
      </c>
      <c r="K117" s="39"/>
      <c r="L117" s="43"/>
    </row>
    <row r="118" spans="2:12" s="1" customFormat="1" ht="27.9" customHeight="1">
      <c r="B118" s="38"/>
      <c r="C118" s="32" t="s">
        <v>29</v>
      </c>
      <c r="D118" s="39"/>
      <c r="E118" s="39"/>
      <c r="F118" s="27" t="str">
        <f>IF(E18="","",E18)</f>
        <v>Vyplň údaj</v>
      </c>
      <c r="G118" s="39"/>
      <c r="H118" s="39"/>
      <c r="I118" s="152" t="s">
        <v>34</v>
      </c>
      <c r="J118" s="36" t="str">
        <f>E24</f>
        <v>Ing. Lenka Kasperová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20" s="10" customFormat="1" ht="29.25" customHeight="1">
      <c r="B120" s="206"/>
      <c r="C120" s="207" t="s">
        <v>148</v>
      </c>
      <c r="D120" s="208" t="s">
        <v>63</v>
      </c>
      <c r="E120" s="208" t="s">
        <v>59</v>
      </c>
      <c r="F120" s="208" t="s">
        <v>60</v>
      </c>
      <c r="G120" s="208" t="s">
        <v>149</v>
      </c>
      <c r="H120" s="208" t="s">
        <v>150</v>
      </c>
      <c r="I120" s="209" t="s">
        <v>151</v>
      </c>
      <c r="J120" s="208" t="s">
        <v>139</v>
      </c>
      <c r="K120" s="210" t="s">
        <v>152</v>
      </c>
      <c r="L120" s="211"/>
      <c r="M120" s="95" t="s">
        <v>1</v>
      </c>
      <c r="N120" s="96" t="s">
        <v>42</v>
      </c>
      <c r="O120" s="96" t="s">
        <v>153</v>
      </c>
      <c r="P120" s="96" t="s">
        <v>154</v>
      </c>
      <c r="Q120" s="96" t="s">
        <v>155</v>
      </c>
      <c r="R120" s="96" t="s">
        <v>156</v>
      </c>
      <c r="S120" s="96" t="s">
        <v>157</v>
      </c>
      <c r="T120" s="97" t="s">
        <v>158</v>
      </c>
    </row>
    <row r="121" spans="2:63" s="1" customFormat="1" ht="22.8" customHeight="1">
      <c r="B121" s="38"/>
      <c r="C121" s="102" t="s">
        <v>159</v>
      </c>
      <c r="D121" s="39"/>
      <c r="E121" s="39"/>
      <c r="F121" s="39"/>
      <c r="G121" s="39"/>
      <c r="H121" s="39"/>
      <c r="I121" s="150"/>
      <c r="J121" s="212">
        <f>BK121</f>
        <v>0</v>
      </c>
      <c r="K121" s="39"/>
      <c r="L121" s="43"/>
      <c r="M121" s="98"/>
      <c r="N121" s="99"/>
      <c r="O121" s="99"/>
      <c r="P121" s="213">
        <f>P122</f>
        <v>0</v>
      </c>
      <c r="Q121" s="99"/>
      <c r="R121" s="213">
        <f>R122</f>
        <v>0</v>
      </c>
      <c r="S121" s="99"/>
      <c r="T121" s="214">
        <f>T122</f>
        <v>0</v>
      </c>
      <c r="AT121" s="17" t="s">
        <v>77</v>
      </c>
      <c r="AU121" s="17" t="s">
        <v>141</v>
      </c>
      <c r="BK121" s="215">
        <f>BK122</f>
        <v>0</v>
      </c>
    </row>
    <row r="122" spans="2:63" s="11" customFormat="1" ht="25.9" customHeight="1">
      <c r="B122" s="216"/>
      <c r="C122" s="217"/>
      <c r="D122" s="218" t="s">
        <v>77</v>
      </c>
      <c r="E122" s="219" t="s">
        <v>160</v>
      </c>
      <c r="F122" s="219" t="s">
        <v>161</v>
      </c>
      <c r="G122" s="217"/>
      <c r="H122" s="217"/>
      <c r="I122" s="220"/>
      <c r="J122" s="221">
        <f>BK122</f>
        <v>0</v>
      </c>
      <c r="K122" s="217"/>
      <c r="L122" s="222"/>
      <c r="M122" s="223"/>
      <c r="N122" s="224"/>
      <c r="O122" s="224"/>
      <c r="P122" s="225">
        <f>P123+P127+P129+P132</f>
        <v>0</v>
      </c>
      <c r="Q122" s="224"/>
      <c r="R122" s="225">
        <f>R123+R127+R129+R132</f>
        <v>0</v>
      </c>
      <c r="S122" s="224"/>
      <c r="T122" s="226">
        <f>T123+T127+T129+T132</f>
        <v>0</v>
      </c>
      <c r="AR122" s="227" t="s">
        <v>162</v>
      </c>
      <c r="AT122" s="228" t="s">
        <v>77</v>
      </c>
      <c r="AU122" s="228" t="s">
        <v>78</v>
      </c>
      <c r="AY122" s="227" t="s">
        <v>163</v>
      </c>
      <c r="BK122" s="229">
        <f>BK123+BK127+BK129+BK132</f>
        <v>0</v>
      </c>
    </row>
    <row r="123" spans="2:63" s="11" customFormat="1" ht="22.8" customHeight="1">
      <c r="B123" s="216"/>
      <c r="C123" s="217"/>
      <c r="D123" s="218" t="s">
        <v>77</v>
      </c>
      <c r="E123" s="230" t="s">
        <v>164</v>
      </c>
      <c r="F123" s="230" t="s">
        <v>165</v>
      </c>
      <c r="G123" s="217"/>
      <c r="H123" s="217"/>
      <c r="I123" s="220"/>
      <c r="J123" s="231">
        <f>BK123</f>
        <v>0</v>
      </c>
      <c r="K123" s="217"/>
      <c r="L123" s="222"/>
      <c r="M123" s="223"/>
      <c r="N123" s="224"/>
      <c r="O123" s="224"/>
      <c r="P123" s="225">
        <f>SUM(P124:P126)</f>
        <v>0</v>
      </c>
      <c r="Q123" s="224"/>
      <c r="R123" s="225">
        <f>SUM(R124:R126)</f>
        <v>0</v>
      </c>
      <c r="S123" s="224"/>
      <c r="T123" s="226">
        <f>SUM(T124:T126)</f>
        <v>0</v>
      </c>
      <c r="AR123" s="227" t="s">
        <v>162</v>
      </c>
      <c r="AT123" s="228" t="s">
        <v>77</v>
      </c>
      <c r="AU123" s="228" t="s">
        <v>86</v>
      </c>
      <c r="AY123" s="227" t="s">
        <v>163</v>
      </c>
      <c r="BK123" s="229">
        <f>SUM(BK124:BK126)</f>
        <v>0</v>
      </c>
    </row>
    <row r="124" spans="2:65" s="1" customFormat="1" ht="24" customHeight="1">
      <c r="B124" s="38"/>
      <c r="C124" s="232" t="s">
        <v>86</v>
      </c>
      <c r="D124" s="232" t="s">
        <v>166</v>
      </c>
      <c r="E124" s="233" t="s">
        <v>167</v>
      </c>
      <c r="F124" s="234" t="s">
        <v>168</v>
      </c>
      <c r="G124" s="235" t="s">
        <v>169</v>
      </c>
      <c r="H124" s="236">
        <v>1</v>
      </c>
      <c r="I124" s="237"/>
      <c r="J124" s="238">
        <f>ROUND(I124*H124,2)</f>
        <v>0</v>
      </c>
      <c r="K124" s="234" t="s">
        <v>170</v>
      </c>
      <c r="L124" s="43"/>
      <c r="M124" s="239" t="s">
        <v>1</v>
      </c>
      <c r="N124" s="240" t="s">
        <v>43</v>
      </c>
      <c r="O124" s="86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AR124" s="243" t="s">
        <v>171</v>
      </c>
      <c r="AT124" s="243" t="s">
        <v>166</v>
      </c>
      <c r="AU124" s="243" t="s">
        <v>88</v>
      </c>
      <c r="AY124" s="17" t="s">
        <v>163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7" t="s">
        <v>86</v>
      </c>
      <c r="BK124" s="244">
        <f>ROUND(I124*H124,2)</f>
        <v>0</v>
      </c>
      <c r="BL124" s="17" t="s">
        <v>171</v>
      </c>
      <c r="BM124" s="243" t="s">
        <v>172</v>
      </c>
    </row>
    <row r="125" spans="2:65" s="1" customFormat="1" ht="16.5" customHeight="1">
      <c r="B125" s="38"/>
      <c r="C125" s="232" t="s">
        <v>88</v>
      </c>
      <c r="D125" s="232" t="s">
        <v>166</v>
      </c>
      <c r="E125" s="233" t="s">
        <v>173</v>
      </c>
      <c r="F125" s="234" t="s">
        <v>174</v>
      </c>
      <c r="G125" s="235" t="s">
        <v>169</v>
      </c>
      <c r="H125" s="236">
        <v>1</v>
      </c>
      <c r="I125" s="237"/>
      <c r="J125" s="238">
        <f>ROUND(I125*H125,2)</f>
        <v>0</v>
      </c>
      <c r="K125" s="234" t="s">
        <v>1</v>
      </c>
      <c r="L125" s="43"/>
      <c r="M125" s="239" t="s">
        <v>1</v>
      </c>
      <c r="N125" s="240" t="s">
        <v>43</v>
      </c>
      <c r="O125" s="86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AR125" s="243" t="s">
        <v>171</v>
      </c>
      <c r="AT125" s="243" t="s">
        <v>166</v>
      </c>
      <c r="AU125" s="243" t="s">
        <v>88</v>
      </c>
      <c r="AY125" s="17" t="s">
        <v>163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7" t="s">
        <v>86</v>
      </c>
      <c r="BK125" s="244">
        <f>ROUND(I125*H125,2)</f>
        <v>0</v>
      </c>
      <c r="BL125" s="17" t="s">
        <v>171</v>
      </c>
      <c r="BM125" s="243" t="s">
        <v>175</v>
      </c>
    </row>
    <row r="126" spans="2:65" s="1" customFormat="1" ht="16.5" customHeight="1">
      <c r="B126" s="38"/>
      <c r="C126" s="232" t="s">
        <v>105</v>
      </c>
      <c r="D126" s="232" t="s">
        <v>166</v>
      </c>
      <c r="E126" s="233" t="s">
        <v>176</v>
      </c>
      <c r="F126" s="234" t="s">
        <v>177</v>
      </c>
      <c r="G126" s="235" t="s">
        <v>169</v>
      </c>
      <c r="H126" s="236">
        <v>1</v>
      </c>
      <c r="I126" s="237"/>
      <c r="J126" s="238">
        <f>ROUND(I126*H126,2)</f>
        <v>0</v>
      </c>
      <c r="K126" s="234" t="s">
        <v>170</v>
      </c>
      <c r="L126" s="43"/>
      <c r="M126" s="239" t="s">
        <v>1</v>
      </c>
      <c r="N126" s="240" t="s">
        <v>43</v>
      </c>
      <c r="O126" s="86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AR126" s="243" t="s">
        <v>171</v>
      </c>
      <c r="AT126" s="243" t="s">
        <v>166</v>
      </c>
      <c r="AU126" s="243" t="s">
        <v>88</v>
      </c>
      <c r="AY126" s="17" t="s">
        <v>163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7" t="s">
        <v>86</v>
      </c>
      <c r="BK126" s="244">
        <f>ROUND(I126*H126,2)</f>
        <v>0</v>
      </c>
      <c r="BL126" s="17" t="s">
        <v>171</v>
      </c>
      <c r="BM126" s="243" t="s">
        <v>178</v>
      </c>
    </row>
    <row r="127" spans="2:63" s="11" customFormat="1" ht="22.8" customHeight="1">
      <c r="B127" s="216"/>
      <c r="C127" s="217"/>
      <c r="D127" s="218" t="s">
        <v>77</v>
      </c>
      <c r="E127" s="230" t="s">
        <v>179</v>
      </c>
      <c r="F127" s="230" t="s">
        <v>180</v>
      </c>
      <c r="G127" s="217"/>
      <c r="H127" s="217"/>
      <c r="I127" s="220"/>
      <c r="J127" s="231">
        <f>BK127</f>
        <v>0</v>
      </c>
      <c r="K127" s="217"/>
      <c r="L127" s="222"/>
      <c r="M127" s="223"/>
      <c r="N127" s="224"/>
      <c r="O127" s="224"/>
      <c r="P127" s="225">
        <f>P128</f>
        <v>0</v>
      </c>
      <c r="Q127" s="224"/>
      <c r="R127" s="225">
        <f>R128</f>
        <v>0</v>
      </c>
      <c r="S127" s="224"/>
      <c r="T127" s="226">
        <f>T128</f>
        <v>0</v>
      </c>
      <c r="AR127" s="227" t="s">
        <v>162</v>
      </c>
      <c r="AT127" s="228" t="s">
        <v>77</v>
      </c>
      <c r="AU127" s="228" t="s">
        <v>86</v>
      </c>
      <c r="AY127" s="227" t="s">
        <v>163</v>
      </c>
      <c r="BK127" s="229">
        <f>BK128</f>
        <v>0</v>
      </c>
    </row>
    <row r="128" spans="2:65" s="1" customFormat="1" ht="24" customHeight="1">
      <c r="B128" s="38"/>
      <c r="C128" s="232" t="s">
        <v>181</v>
      </c>
      <c r="D128" s="232" t="s">
        <v>166</v>
      </c>
      <c r="E128" s="233" t="s">
        <v>182</v>
      </c>
      <c r="F128" s="234" t="s">
        <v>183</v>
      </c>
      <c r="G128" s="235" t="s">
        <v>169</v>
      </c>
      <c r="H128" s="236">
        <v>1</v>
      </c>
      <c r="I128" s="237"/>
      <c r="J128" s="238">
        <f>ROUND(I128*H128,2)</f>
        <v>0</v>
      </c>
      <c r="K128" s="234" t="s">
        <v>170</v>
      </c>
      <c r="L128" s="43"/>
      <c r="M128" s="239" t="s">
        <v>1</v>
      </c>
      <c r="N128" s="240" t="s">
        <v>43</v>
      </c>
      <c r="O128" s="86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AR128" s="243" t="s">
        <v>171</v>
      </c>
      <c r="AT128" s="243" t="s">
        <v>166</v>
      </c>
      <c r="AU128" s="243" t="s">
        <v>88</v>
      </c>
      <c r="AY128" s="17" t="s">
        <v>163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7" t="s">
        <v>86</v>
      </c>
      <c r="BK128" s="244">
        <f>ROUND(I128*H128,2)</f>
        <v>0</v>
      </c>
      <c r="BL128" s="17" t="s">
        <v>171</v>
      </c>
      <c r="BM128" s="243" t="s">
        <v>184</v>
      </c>
    </row>
    <row r="129" spans="2:63" s="11" customFormat="1" ht="22.8" customHeight="1">
      <c r="B129" s="216"/>
      <c r="C129" s="217"/>
      <c r="D129" s="218" t="s">
        <v>77</v>
      </c>
      <c r="E129" s="230" t="s">
        <v>185</v>
      </c>
      <c r="F129" s="230" t="s">
        <v>186</v>
      </c>
      <c r="G129" s="217"/>
      <c r="H129" s="217"/>
      <c r="I129" s="220"/>
      <c r="J129" s="231">
        <f>BK129</f>
        <v>0</v>
      </c>
      <c r="K129" s="217"/>
      <c r="L129" s="222"/>
      <c r="M129" s="223"/>
      <c r="N129" s="224"/>
      <c r="O129" s="224"/>
      <c r="P129" s="225">
        <f>SUM(P130:P131)</f>
        <v>0</v>
      </c>
      <c r="Q129" s="224"/>
      <c r="R129" s="225">
        <f>SUM(R130:R131)</f>
        <v>0</v>
      </c>
      <c r="S129" s="224"/>
      <c r="T129" s="226">
        <f>SUM(T130:T131)</f>
        <v>0</v>
      </c>
      <c r="AR129" s="227" t="s">
        <v>162</v>
      </c>
      <c r="AT129" s="228" t="s">
        <v>77</v>
      </c>
      <c r="AU129" s="228" t="s">
        <v>86</v>
      </c>
      <c r="AY129" s="227" t="s">
        <v>163</v>
      </c>
      <c r="BK129" s="229">
        <f>SUM(BK130:BK131)</f>
        <v>0</v>
      </c>
    </row>
    <row r="130" spans="2:65" s="1" customFormat="1" ht="16.5" customHeight="1">
      <c r="B130" s="38"/>
      <c r="C130" s="232" t="s">
        <v>162</v>
      </c>
      <c r="D130" s="232" t="s">
        <v>166</v>
      </c>
      <c r="E130" s="233" t="s">
        <v>187</v>
      </c>
      <c r="F130" s="234" t="s">
        <v>188</v>
      </c>
      <c r="G130" s="235" t="s">
        <v>169</v>
      </c>
      <c r="H130" s="236">
        <v>1</v>
      </c>
      <c r="I130" s="237"/>
      <c r="J130" s="238">
        <f>ROUND(I130*H130,2)</f>
        <v>0</v>
      </c>
      <c r="K130" s="234" t="s">
        <v>170</v>
      </c>
      <c r="L130" s="43"/>
      <c r="M130" s="239" t="s">
        <v>1</v>
      </c>
      <c r="N130" s="240" t="s">
        <v>43</v>
      </c>
      <c r="O130" s="86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171</v>
      </c>
      <c r="AT130" s="243" t="s">
        <v>166</v>
      </c>
      <c r="AU130" s="243" t="s">
        <v>88</v>
      </c>
      <c r="AY130" s="17" t="s">
        <v>163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7" t="s">
        <v>86</v>
      </c>
      <c r="BK130" s="244">
        <f>ROUND(I130*H130,2)</f>
        <v>0</v>
      </c>
      <c r="BL130" s="17" t="s">
        <v>171</v>
      </c>
      <c r="BM130" s="243" t="s">
        <v>189</v>
      </c>
    </row>
    <row r="131" spans="2:47" s="1" customFormat="1" ht="12">
      <c r="B131" s="38"/>
      <c r="C131" s="39"/>
      <c r="D131" s="245" t="s">
        <v>190</v>
      </c>
      <c r="E131" s="39"/>
      <c r="F131" s="246" t="s">
        <v>191</v>
      </c>
      <c r="G131" s="39"/>
      <c r="H131" s="39"/>
      <c r="I131" s="150"/>
      <c r="J131" s="39"/>
      <c r="K131" s="39"/>
      <c r="L131" s="43"/>
      <c r="M131" s="247"/>
      <c r="N131" s="86"/>
      <c r="O131" s="86"/>
      <c r="P131" s="86"/>
      <c r="Q131" s="86"/>
      <c r="R131" s="86"/>
      <c r="S131" s="86"/>
      <c r="T131" s="87"/>
      <c r="AT131" s="17" t="s">
        <v>190</v>
      </c>
      <c r="AU131" s="17" t="s">
        <v>88</v>
      </c>
    </row>
    <row r="132" spans="2:63" s="11" customFormat="1" ht="22.8" customHeight="1">
      <c r="B132" s="216"/>
      <c r="C132" s="217"/>
      <c r="D132" s="218" t="s">
        <v>77</v>
      </c>
      <c r="E132" s="230" t="s">
        <v>192</v>
      </c>
      <c r="F132" s="230" t="s">
        <v>193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P133</f>
        <v>0</v>
      </c>
      <c r="Q132" s="224"/>
      <c r="R132" s="225">
        <f>R133</f>
        <v>0</v>
      </c>
      <c r="S132" s="224"/>
      <c r="T132" s="226">
        <f>T133</f>
        <v>0</v>
      </c>
      <c r="AR132" s="227" t="s">
        <v>162</v>
      </c>
      <c r="AT132" s="228" t="s">
        <v>77</v>
      </c>
      <c r="AU132" s="228" t="s">
        <v>86</v>
      </c>
      <c r="AY132" s="227" t="s">
        <v>163</v>
      </c>
      <c r="BK132" s="229">
        <f>BK133</f>
        <v>0</v>
      </c>
    </row>
    <row r="133" spans="2:65" s="1" customFormat="1" ht="16.5" customHeight="1">
      <c r="B133" s="38"/>
      <c r="C133" s="232" t="s">
        <v>194</v>
      </c>
      <c r="D133" s="232" t="s">
        <v>166</v>
      </c>
      <c r="E133" s="233" t="s">
        <v>195</v>
      </c>
      <c r="F133" s="234" t="s">
        <v>196</v>
      </c>
      <c r="G133" s="235" t="s">
        <v>169</v>
      </c>
      <c r="H133" s="236">
        <v>1</v>
      </c>
      <c r="I133" s="237"/>
      <c r="J133" s="238">
        <f>ROUND(I133*H133,2)</f>
        <v>0</v>
      </c>
      <c r="K133" s="234" t="s">
        <v>170</v>
      </c>
      <c r="L133" s="43"/>
      <c r="M133" s="248" t="s">
        <v>1</v>
      </c>
      <c r="N133" s="249" t="s">
        <v>43</v>
      </c>
      <c r="O133" s="250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AR133" s="243" t="s">
        <v>171</v>
      </c>
      <c r="AT133" s="243" t="s">
        <v>166</v>
      </c>
      <c r="AU133" s="243" t="s">
        <v>88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171</v>
      </c>
      <c r="BM133" s="243" t="s">
        <v>197</v>
      </c>
    </row>
    <row r="134" spans="2:12" s="1" customFormat="1" ht="6.95" customHeight="1">
      <c r="B134" s="61"/>
      <c r="C134" s="62"/>
      <c r="D134" s="62"/>
      <c r="E134" s="62"/>
      <c r="F134" s="62"/>
      <c r="G134" s="62"/>
      <c r="H134" s="62"/>
      <c r="I134" s="183"/>
      <c r="J134" s="62"/>
      <c r="K134" s="62"/>
      <c r="L134" s="43"/>
    </row>
  </sheetData>
  <sheetProtection password="CC35" sheet="1" objects="1" scenarios="1" formatColumns="0" formatRows="0" autoFilter="0"/>
  <autoFilter ref="C120:K1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7" t="s">
        <v>96</v>
      </c>
      <c r="AZ2" s="253" t="s">
        <v>198</v>
      </c>
      <c r="BA2" s="253" t="s">
        <v>1</v>
      </c>
      <c r="BB2" s="253" t="s">
        <v>1</v>
      </c>
      <c r="BC2" s="253" t="s">
        <v>199</v>
      </c>
      <c r="BD2" s="253" t="s">
        <v>88</v>
      </c>
    </row>
    <row r="3" spans="2:5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  <c r="AZ3" s="253" t="s">
        <v>200</v>
      </c>
      <c r="BA3" s="253" t="s">
        <v>1</v>
      </c>
      <c r="BB3" s="253" t="s">
        <v>1</v>
      </c>
      <c r="BC3" s="253" t="s">
        <v>201</v>
      </c>
      <c r="BD3" s="253" t="s">
        <v>88</v>
      </c>
    </row>
    <row r="4" spans="2:56" ht="24.95" customHeight="1" hidden="1">
      <c r="B4" s="20"/>
      <c r="D4" s="146" t="s">
        <v>134</v>
      </c>
      <c r="L4" s="20"/>
      <c r="M4" s="147" t="s">
        <v>10</v>
      </c>
      <c r="AT4" s="17" t="s">
        <v>4</v>
      </c>
      <c r="AZ4" s="253" t="s">
        <v>202</v>
      </c>
      <c r="BA4" s="253" t="s">
        <v>1</v>
      </c>
      <c r="BB4" s="253" t="s">
        <v>1</v>
      </c>
      <c r="BC4" s="253" t="s">
        <v>203</v>
      </c>
      <c r="BD4" s="253" t="s">
        <v>88</v>
      </c>
    </row>
    <row r="5" spans="2:56" ht="6.95" customHeight="1" hidden="1">
      <c r="B5" s="20"/>
      <c r="L5" s="20"/>
      <c r="AZ5" s="253" t="s">
        <v>204</v>
      </c>
      <c r="BA5" s="253" t="s">
        <v>1</v>
      </c>
      <c r="BB5" s="253" t="s">
        <v>1</v>
      </c>
      <c r="BC5" s="253" t="s">
        <v>205</v>
      </c>
      <c r="BD5" s="253" t="s">
        <v>88</v>
      </c>
    </row>
    <row r="6" spans="2:56" ht="12" customHeight="1" hidden="1">
      <c r="B6" s="20"/>
      <c r="D6" s="148" t="s">
        <v>16</v>
      </c>
      <c r="L6" s="20"/>
      <c r="AZ6" s="253" t="s">
        <v>206</v>
      </c>
      <c r="BA6" s="253" t="s">
        <v>1</v>
      </c>
      <c r="BB6" s="253" t="s">
        <v>1</v>
      </c>
      <c r="BC6" s="253" t="s">
        <v>207</v>
      </c>
      <c r="BD6" s="253" t="s">
        <v>88</v>
      </c>
    </row>
    <row r="7" spans="2:56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  <c r="AZ7" s="253" t="s">
        <v>208</v>
      </c>
      <c r="BA7" s="253" t="s">
        <v>1</v>
      </c>
      <c r="BB7" s="253" t="s">
        <v>1</v>
      </c>
      <c r="BC7" s="253" t="s">
        <v>209</v>
      </c>
      <c r="BD7" s="253" t="s">
        <v>88</v>
      </c>
    </row>
    <row r="8" spans="2:56" ht="12" customHeight="1" hidden="1">
      <c r="B8" s="20"/>
      <c r="D8" s="148" t="s">
        <v>135</v>
      </c>
      <c r="L8" s="20"/>
      <c r="AZ8" s="253" t="s">
        <v>210</v>
      </c>
      <c r="BA8" s="253" t="s">
        <v>1</v>
      </c>
      <c r="BB8" s="253" t="s">
        <v>1</v>
      </c>
      <c r="BC8" s="253" t="s">
        <v>211</v>
      </c>
      <c r="BD8" s="253" t="s">
        <v>88</v>
      </c>
    </row>
    <row r="9" spans="2:56" s="1" customFormat="1" ht="16.5" customHeight="1" hidden="1">
      <c r="B9" s="43"/>
      <c r="E9" s="149" t="s">
        <v>212</v>
      </c>
      <c r="F9" s="1"/>
      <c r="G9" s="1"/>
      <c r="H9" s="1"/>
      <c r="I9" s="150"/>
      <c r="L9" s="43"/>
      <c r="AZ9" s="253" t="s">
        <v>213</v>
      </c>
      <c r="BA9" s="253" t="s">
        <v>1</v>
      </c>
      <c r="BB9" s="253" t="s">
        <v>1</v>
      </c>
      <c r="BC9" s="253" t="s">
        <v>214</v>
      </c>
      <c r="BD9" s="253" t="s">
        <v>88</v>
      </c>
    </row>
    <row r="10" spans="2:56" s="1" customFormat="1" ht="12" customHeight="1" hidden="1">
      <c r="B10" s="43"/>
      <c r="D10" s="148" t="s">
        <v>215</v>
      </c>
      <c r="I10" s="150"/>
      <c r="L10" s="43"/>
      <c r="AZ10" s="253" t="s">
        <v>216</v>
      </c>
      <c r="BA10" s="253" t="s">
        <v>1</v>
      </c>
      <c r="BB10" s="253" t="s">
        <v>1</v>
      </c>
      <c r="BC10" s="253" t="s">
        <v>217</v>
      </c>
      <c r="BD10" s="253" t="s">
        <v>88</v>
      </c>
    </row>
    <row r="11" spans="2:56" s="1" customFormat="1" ht="36.95" customHeight="1" hidden="1">
      <c r="B11" s="43"/>
      <c r="E11" s="151" t="s">
        <v>218</v>
      </c>
      <c r="F11" s="1"/>
      <c r="G11" s="1"/>
      <c r="H11" s="1"/>
      <c r="I11" s="150"/>
      <c r="L11" s="43"/>
      <c r="AZ11" s="253" t="s">
        <v>219</v>
      </c>
      <c r="BA11" s="253" t="s">
        <v>1</v>
      </c>
      <c r="BB11" s="253" t="s">
        <v>1</v>
      </c>
      <c r="BC11" s="253" t="s">
        <v>220</v>
      </c>
      <c r="BD11" s="253" t="s">
        <v>88</v>
      </c>
    </row>
    <row r="12" spans="2:56" s="1" customFormat="1" ht="12" hidden="1">
      <c r="B12" s="43"/>
      <c r="I12" s="150"/>
      <c r="L12" s="43"/>
      <c r="AZ12" s="253" t="s">
        <v>221</v>
      </c>
      <c r="BA12" s="253" t="s">
        <v>1</v>
      </c>
      <c r="BB12" s="253" t="s">
        <v>1</v>
      </c>
      <c r="BC12" s="253" t="s">
        <v>222</v>
      </c>
      <c r="BD12" s="253" t="s">
        <v>88</v>
      </c>
    </row>
    <row r="13" spans="2:56" s="1" customFormat="1" ht="12" customHeight="1" hidden="1">
      <c r="B13" s="43"/>
      <c r="D13" s="148" t="s">
        <v>18</v>
      </c>
      <c r="F13" s="136" t="s">
        <v>19</v>
      </c>
      <c r="I13" s="152" t="s">
        <v>20</v>
      </c>
      <c r="J13" s="136" t="s">
        <v>1</v>
      </c>
      <c r="L13" s="43"/>
      <c r="AZ13" s="253" t="s">
        <v>223</v>
      </c>
      <c r="BA13" s="253" t="s">
        <v>1</v>
      </c>
      <c r="BB13" s="253" t="s">
        <v>1</v>
      </c>
      <c r="BC13" s="253" t="s">
        <v>224</v>
      </c>
      <c r="BD13" s="253" t="s">
        <v>88</v>
      </c>
    </row>
    <row r="14" spans="2:56" s="1" customFormat="1" ht="12" customHeight="1" hidden="1">
      <c r="B14" s="43"/>
      <c r="D14" s="148" t="s">
        <v>21</v>
      </c>
      <c r="F14" s="136" t="s">
        <v>22</v>
      </c>
      <c r="I14" s="152" t="s">
        <v>23</v>
      </c>
      <c r="J14" s="153" t="str">
        <f>'Rekapitulace stavby'!AN8</f>
        <v>10. 1. 2019</v>
      </c>
      <c r="L14" s="43"/>
      <c r="AZ14" s="253" t="s">
        <v>225</v>
      </c>
      <c r="BA14" s="253" t="s">
        <v>1</v>
      </c>
      <c r="BB14" s="253" t="s">
        <v>1</v>
      </c>
      <c r="BC14" s="253" t="s">
        <v>226</v>
      </c>
      <c r="BD14" s="253" t="s">
        <v>88</v>
      </c>
    </row>
    <row r="15" spans="2:56" s="1" customFormat="1" ht="10.8" customHeight="1" hidden="1">
      <c r="B15" s="43"/>
      <c r="I15" s="150"/>
      <c r="L15" s="43"/>
      <c r="AZ15" s="253" t="s">
        <v>227</v>
      </c>
      <c r="BA15" s="253" t="s">
        <v>1</v>
      </c>
      <c r="BB15" s="253" t="s">
        <v>1</v>
      </c>
      <c r="BC15" s="253" t="s">
        <v>228</v>
      </c>
      <c r="BD15" s="253" t="s">
        <v>88</v>
      </c>
    </row>
    <row r="16" spans="2:56" s="1" customFormat="1" ht="12" customHeight="1" hidden="1">
      <c r="B16" s="43"/>
      <c r="D16" s="148" t="s">
        <v>25</v>
      </c>
      <c r="I16" s="152" t="s">
        <v>26</v>
      </c>
      <c r="J16" s="136" t="s">
        <v>1</v>
      </c>
      <c r="L16" s="43"/>
      <c r="AZ16" s="253" t="s">
        <v>229</v>
      </c>
      <c r="BA16" s="253" t="s">
        <v>1</v>
      </c>
      <c r="BB16" s="253" t="s">
        <v>1</v>
      </c>
      <c r="BC16" s="253" t="s">
        <v>230</v>
      </c>
      <c r="BD16" s="253" t="s">
        <v>88</v>
      </c>
    </row>
    <row r="17" spans="2:56" s="1" customFormat="1" ht="18" customHeight="1" hidden="1">
      <c r="B17" s="43"/>
      <c r="E17" s="136" t="s">
        <v>27</v>
      </c>
      <c r="I17" s="152" t="s">
        <v>28</v>
      </c>
      <c r="J17" s="136" t="s">
        <v>1</v>
      </c>
      <c r="L17" s="43"/>
      <c r="AZ17" s="253" t="s">
        <v>231</v>
      </c>
      <c r="BA17" s="253" t="s">
        <v>1</v>
      </c>
      <c r="BB17" s="253" t="s">
        <v>1</v>
      </c>
      <c r="BC17" s="253" t="s">
        <v>232</v>
      </c>
      <c r="BD17" s="253" t="s">
        <v>88</v>
      </c>
    </row>
    <row r="18" spans="2:56" s="1" customFormat="1" ht="6.95" customHeight="1" hidden="1">
      <c r="B18" s="43"/>
      <c r="I18" s="150"/>
      <c r="L18" s="43"/>
      <c r="AZ18" s="253" t="s">
        <v>233</v>
      </c>
      <c r="BA18" s="253" t="s">
        <v>1</v>
      </c>
      <c r="BB18" s="253" t="s">
        <v>1</v>
      </c>
      <c r="BC18" s="253" t="s">
        <v>234</v>
      </c>
      <c r="BD18" s="253" t="s">
        <v>88</v>
      </c>
    </row>
    <row r="19" spans="2:56" s="1" customFormat="1" ht="12" customHeight="1" hidden="1">
      <c r="B19" s="43"/>
      <c r="D19" s="148" t="s">
        <v>29</v>
      </c>
      <c r="I19" s="152" t="s">
        <v>26</v>
      </c>
      <c r="J19" s="33" t="str">
        <f>'Rekapitulace stavby'!AN13</f>
        <v>Vyplň údaj</v>
      </c>
      <c r="L19" s="43"/>
      <c r="AZ19" s="253" t="s">
        <v>235</v>
      </c>
      <c r="BA19" s="253" t="s">
        <v>1</v>
      </c>
      <c r="BB19" s="253" t="s">
        <v>1</v>
      </c>
      <c r="BC19" s="253" t="s">
        <v>236</v>
      </c>
      <c r="BD19" s="253" t="s">
        <v>88</v>
      </c>
    </row>
    <row r="20" spans="2:56" s="1" customFormat="1" ht="18" customHeight="1" hidden="1">
      <c r="B20" s="43"/>
      <c r="E20" s="33" t="str">
        <f>'Rekapitulace stavby'!E14</f>
        <v>Vyplň údaj</v>
      </c>
      <c r="F20" s="136"/>
      <c r="G20" s="136"/>
      <c r="H20" s="136"/>
      <c r="I20" s="152" t="s">
        <v>28</v>
      </c>
      <c r="J20" s="33" t="str">
        <f>'Rekapitulace stavby'!AN14</f>
        <v>Vyplň údaj</v>
      </c>
      <c r="L20" s="43"/>
      <c r="AZ20" s="253" t="s">
        <v>237</v>
      </c>
      <c r="BA20" s="253" t="s">
        <v>1</v>
      </c>
      <c r="BB20" s="253" t="s">
        <v>1</v>
      </c>
      <c r="BC20" s="253" t="s">
        <v>238</v>
      </c>
      <c r="BD20" s="253" t="s">
        <v>88</v>
      </c>
    </row>
    <row r="21" spans="2:56" s="1" customFormat="1" ht="6.95" customHeight="1" hidden="1">
      <c r="B21" s="43"/>
      <c r="I21" s="150"/>
      <c r="L21" s="43"/>
      <c r="AZ21" s="253" t="s">
        <v>239</v>
      </c>
      <c r="BA21" s="253" t="s">
        <v>1</v>
      </c>
      <c r="BB21" s="253" t="s">
        <v>1</v>
      </c>
      <c r="BC21" s="253" t="s">
        <v>240</v>
      </c>
      <c r="BD21" s="253" t="s">
        <v>88</v>
      </c>
    </row>
    <row r="22" spans="2:56" s="1" customFormat="1" ht="12" customHeight="1" hidden="1">
      <c r="B22" s="43"/>
      <c r="D22" s="148" t="s">
        <v>31</v>
      </c>
      <c r="I22" s="152" t="s">
        <v>26</v>
      </c>
      <c r="J22" s="136" t="s">
        <v>1</v>
      </c>
      <c r="L22" s="43"/>
      <c r="AZ22" s="253" t="s">
        <v>241</v>
      </c>
      <c r="BA22" s="253" t="s">
        <v>1</v>
      </c>
      <c r="BB22" s="253" t="s">
        <v>1</v>
      </c>
      <c r="BC22" s="253" t="s">
        <v>242</v>
      </c>
      <c r="BD22" s="253" t="s">
        <v>88</v>
      </c>
    </row>
    <row r="23" spans="2:56" s="1" customFormat="1" ht="18" customHeight="1" hidden="1">
      <c r="B23" s="43"/>
      <c r="E23" s="136" t="s">
        <v>32</v>
      </c>
      <c r="I23" s="152" t="s">
        <v>28</v>
      </c>
      <c r="J23" s="136" t="s">
        <v>1</v>
      </c>
      <c r="L23" s="43"/>
      <c r="AZ23" s="253" t="s">
        <v>243</v>
      </c>
      <c r="BA23" s="253" t="s">
        <v>1</v>
      </c>
      <c r="BB23" s="253" t="s">
        <v>1</v>
      </c>
      <c r="BC23" s="253" t="s">
        <v>244</v>
      </c>
      <c r="BD23" s="253" t="s">
        <v>88</v>
      </c>
    </row>
    <row r="24" spans="2:56" s="1" customFormat="1" ht="6.95" customHeight="1" hidden="1">
      <c r="B24" s="43"/>
      <c r="I24" s="150"/>
      <c r="L24" s="43"/>
      <c r="AZ24" s="253" t="s">
        <v>245</v>
      </c>
      <c r="BA24" s="253" t="s">
        <v>1</v>
      </c>
      <c r="BB24" s="253" t="s">
        <v>1</v>
      </c>
      <c r="BC24" s="253" t="s">
        <v>246</v>
      </c>
      <c r="BD24" s="253" t="s">
        <v>88</v>
      </c>
    </row>
    <row r="25" spans="2:56" s="1" customFormat="1" ht="12" customHeight="1" hidden="1">
      <c r="B25" s="43"/>
      <c r="D25" s="148" t="s">
        <v>34</v>
      </c>
      <c r="I25" s="152" t="s">
        <v>26</v>
      </c>
      <c r="J25" s="136" t="s">
        <v>1</v>
      </c>
      <c r="L25" s="43"/>
      <c r="AZ25" s="253" t="s">
        <v>247</v>
      </c>
      <c r="BA25" s="253" t="s">
        <v>1</v>
      </c>
      <c r="BB25" s="253" t="s">
        <v>1</v>
      </c>
      <c r="BC25" s="253" t="s">
        <v>248</v>
      </c>
      <c r="BD25" s="253" t="s">
        <v>88</v>
      </c>
    </row>
    <row r="26" spans="2:56" s="1" customFormat="1" ht="18" customHeight="1" hidden="1">
      <c r="B26" s="43"/>
      <c r="E26" s="136" t="s">
        <v>35</v>
      </c>
      <c r="I26" s="152" t="s">
        <v>28</v>
      </c>
      <c r="J26" s="136" t="s">
        <v>1</v>
      </c>
      <c r="L26" s="43"/>
      <c r="AZ26" s="253" t="s">
        <v>249</v>
      </c>
      <c r="BA26" s="253" t="s">
        <v>1</v>
      </c>
      <c r="BB26" s="253" t="s">
        <v>1</v>
      </c>
      <c r="BC26" s="253" t="s">
        <v>250</v>
      </c>
      <c r="BD26" s="253" t="s">
        <v>88</v>
      </c>
    </row>
    <row r="27" spans="2:56" s="1" customFormat="1" ht="6.95" customHeight="1" hidden="1">
      <c r="B27" s="43"/>
      <c r="I27" s="150"/>
      <c r="L27" s="43"/>
      <c r="AZ27" s="253" t="s">
        <v>251</v>
      </c>
      <c r="BA27" s="253" t="s">
        <v>1</v>
      </c>
      <c r="BB27" s="253" t="s">
        <v>1</v>
      </c>
      <c r="BC27" s="253" t="s">
        <v>252</v>
      </c>
      <c r="BD27" s="253" t="s">
        <v>88</v>
      </c>
    </row>
    <row r="28" spans="2:56" s="1" customFormat="1" ht="12" customHeight="1" hidden="1">
      <c r="B28" s="43"/>
      <c r="D28" s="148" t="s">
        <v>36</v>
      </c>
      <c r="I28" s="150"/>
      <c r="L28" s="43"/>
      <c r="AZ28" s="253" t="s">
        <v>253</v>
      </c>
      <c r="BA28" s="253" t="s">
        <v>1</v>
      </c>
      <c r="BB28" s="253" t="s">
        <v>1</v>
      </c>
      <c r="BC28" s="253" t="s">
        <v>254</v>
      </c>
      <c r="BD28" s="253" t="s">
        <v>88</v>
      </c>
    </row>
    <row r="29" spans="2:56" s="7" customFormat="1" ht="16.5" customHeight="1" hidden="1">
      <c r="B29" s="154"/>
      <c r="E29" s="155" t="s">
        <v>1</v>
      </c>
      <c r="F29" s="155"/>
      <c r="G29" s="155"/>
      <c r="H29" s="155"/>
      <c r="I29" s="156"/>
      <c r="L29" s="154"/>
      <c r="AZ29" s="254" t="s">
        <v>255</v>
      </c>
      <c r="BA29" s="254" t="s">
        <v>1</v>
      </c>
      <c r="BB29" s="254" t="s">
        <v>1</v>
      </c>
      <c r="BC29" s="254" t="s">
        <v>256</v>
      </c>
      <c r="BD29" s="254" t="s">
        <v>88</v>
      </c>
    </row>
    <row r="30" spans="2:56" s="1" customFormat="1" ht="6.95" customHeight="1" hidden="1">
      <c r="B30" s="43"/>
      <c r="I30" s="150"/>
      <c r="L30" s="43"/>
      <c r="AZ30" s="253" t="s">
        <v>257</v>
      </c>
      <c r="BA30" s="253" t="s">
        <v>1</v>
      </c>
      <c r="BB30" s="253" t="s">
        <v>1</v>
      </c>
      <c r="BC30" s="253" t="s">
        <v>258</v>
      </c>
      <c r="BD30" s="253" t="s">
        <v>88</v>
      </c>
    </row>
    <row r="31" spans="2:56" s="1" customFormat="1" ht="6.95" customHeight="1" hidden="1">
      <c r="B31" s="43"/>
      <c r="D31" s="78"/>
      <c r="E31" s="78"/>
      <c r="F31" s="78"/>
      <c r="G31" s="78"/>
      <c r="H31" s="78"/>
      <c r="I31" s="157"/>
      <c r="J31" s="78"/>
      <c r="K31" s="78"/>
      <c r="L31" s="43"/>
      <c r="AZ31" s="253" t="s">
        <v>259</v>
      </c>
      <c r="BA31" s="253" t="s">
        <v>1</v>
      </c>
      <c r="BB31" s="253" t="s">
        <v>1</v>
      </c>
      <c r="BC31" s="253" t="s">
        <v>260</v>
      </c>
      <c r="BD31" s="253" t="s">
        <v>88</v>
      </c>
    </row>
    <row r="32" spans="2:56" s="1" customFormat="1" ht="25.4" customHeight="1" hidden="1">
      <c r="B32" s="43"/>
      <c r="D32" s="158" t="s">
        <v>38</v>
      </c>
      <c r="I32" s="150"/>
      <c r="J32" s="159">
        <f>ROUND(J145,2)</f>
        <v>0</v>
      </c>
      <c r="L32" s="43"/>
      <c r="AZ32" s="253" t="s">
        <v>261</v>
      </c>
      <c r="BA32" s="253" t="s">
        <v>1</v>
      </c>
      <c r="BB32" s="253" t="s">
        <v>1</v>
      </c>
      <c r="BC32" s="253" t="s">
        <v>262</v>
      </c>
      <c r="BD32" s="253" t="s">
        <v>88</v>
      </c>
    </row>
    <row r="33" spans="2:56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  <c r="AZ33" s="253" t="s">
        <v>263</v>
      </c>
      <c r="BA33" s="253" t="s">
        <v>1</v>
      </c>
      <c r="BB33" s="253" t="s">
        <v>1</v>
      </c>
      <c r="BC33" s="253" t="s">
        <v>264</v>
      </c>
      <c r="BD33" s="253" t="s">
        <v>88</v>
      </c>
    </row>
    <row r="34" spans="2:56" s="1" customFormat="1" ht="14.4" customHeight="1" hidden="1">
      <c r="B34" s="43"/>
      <c r="F34" s="160" t="s">
        <v>40</v>
      </c>
      <c r="I34" s="161" t="s">
        <v>39</v>
      </c>
      <c r="J34" s="160" t="s">
        <v>41</v>
      </c>
      <c r="L34" s="43"/>
      <c r="AZ34" s="253" t="s">
        <v>265</v>
      </c>
      <c r="BA34" s="253" t="s">
        <v>1</v>
      </c>
      <c r="BB34" s="253" t="s">
        <v>1</v>
      </c>
      <c r="BC34" s="253" t="s">
        <v>266</v>
      </c>
      <c r="BD34" s="253" t="s">
        <v>88</v>
      </c>
    </row>
    <row r="35" spans="2:56" s="1" customFormat="1" ht="14.4" customHeight="1" hidden="1">
      <c r="B35" s="43"/>
      <c r="D35" s="162" t="s">
        <v>42</v>
      </c>
      <c r="E35" s="148" t="s">
        <v>43</v>
      </c>
      <c r="F35" s="163">
        <f>ROUND((SUM(BE145:BE1404)),2)</f>
        <v>0</v>
      </c>
      <c r="I35" s="164">
        <v>0.21</v>
      </c>
      <c r="J35" s="163">
        <f>ROUND(((SUM(BE145:BE1404))*I35),2)</f>
        <v>0</v>
      </c>
      <c r="L35" s="43"/>
      <c r="AZ35" s="253" t="s">
        <v>267</v>
      </c>
      <c r="BA35" s="253" t="s">
        <v>1</v>
      </c>
      <c r="BB35" s="253" t="s">
        <v>1</v>
      </c>
      <c r="BC35" s="253" t="s">
        <v>268</v>
      </c>
      <c r="BD35" s="253" t="s">
        <v>88</v>
      </c>
    </row>
    <row r="36" spans="2:56" s="1" customFormat="1" ht="14.4" customHeight="1" hidden="1">
      <c r="B36" s="43"/>
      <c r="E36" s="148" t="s">
        <v>44</v>
      </c>
      <c r="F36" s="163">
        <f>ROUND((SUM(BF145:BF1404)),2)</f>
        <v>0</v>
      </c>
      <c r="I36" s="164">
        <v>0.15</v>
      </c>
      <c r="J36" s="163">
        <f>ROUND(((SUM(BF145:BF1404))*I36),2)</f>
        <v>0</v>
      </c>
      <c r="L36" s="43"/>
      <c r="AZ36" s="253" t="s">
        <v>269</v>
      </c>
      <c r="BA36" s="253" t="s">
        <v>1</v>
      </c>
      <c r="BB36" s="253" t="s">
        <v>1</v>
      </c>
      <c r="BC36" s="253" t="s">
        <v>270</v>
      </c>
      <c r="BD36" s="253" t="s">
        <v>88</v>
      </c>
    </row>
    <row r="37" spans="2:56" s="1" customFormat="1" ht="14.4" customHeight="1" hidden="1">
      <c r="B37" s="43"/>
      <c r="E37" s="148" t="s">
        <v>45</v>
      </c>
      <c r="F37" s="163">
        <f>ROUND((SUM(BG145:BG1404)),2)</f>
        <v>0</v>
      </c>
      <c r="I37" s="164">
        <v>0.21</v>
      </c>
      <c r="J37" s="163">
        <f>0</f>
        <v>0</v>
      </c>
      <c r="L37" s="43"/>
      <c r="AZ37" s="253" t="s">
        <v>271</v>
      </c>
      <c r="BA37" s="253" t="s">
        <v>1</v>
      </c>
      <c r="BB37" s="253" t="s">
        <v>1</v>
      </c>
      <c r="BC37" s="253" t="s">
        <v>272</v>
      </c>
      <c r="BD37" s="253" t="s">
        <v>88</v>
      </c>
    </row>
    <row r="38" spans="2:56" s="1" customFormat="1" ht="14.4" customHeight="1" hidden="1">
      <c r="B38" s="43"/>
      <c r="E38" s="148" t="s">
        <v>46</v>
      </c>
      <c r="F38" s="163">
        <f>ROUND((SUM(BH145:BH1404)),2)</f>
        <v>0</v>
      </c>
      <c r="I38" s="164">
        <v>0.15</v>
      </c>
      <c r="J38" s="163">
        <f>0</f>
        <v>0</v>
      </c>
      <c r="L38" s="43"/>
      <c r="AZ38" s="253" t="s">
        <v>273</v>
      </c>
      <c r="BA38" s="253" t="s">
        <v>1</v>
      </c>
      <c r="BB38" s="253" t="s">
        <v>1</v>
      </c>
      <c r="BC38" s="253" t="s">
        <v>274</v>
      </c>
      <c r="BD38" s="253" t="s">
        <v>88</v>
      </c>
    </row>
    <row r="39" spans="2:56" s="1" customFormat="1" ht="14.4" customHeight="1" hidden="1">
      <c r="B39" s="43"/>
      <c r="E39" s="148" t="s">
        <v>47</v>
      </c>
      <c r="F39" s="163">
        <f>ROUND((SUM(BI145:BI1404)),2)</f>
        <v>0</v>
      </c>
      <c r="I39" s="164">
        <v>0</v>
      </c>
      <c r="J39" s="163">
        <f>0</f>
        <v>0</v>
      </c>
      <c r="L39" s="43"/>
      <c r="AZ39" s="253" t="s">
        <v>275</v>
      </c>
      <c r="BA39" s="253" t="s">
        <v>1</v>
      </c>
      <c r="BB39" s="253" t="s">
        <v>1</v>
      </c>
      <c r="BC39" s="253" t="s">
        <v>276</v>
      </c>
      <c r="BD39" s="253" t="s">
        <v>88</v>
      </c>
    </row>
    <row r="40" spans="2:12" s="1" customFormat="1" ht="6.95" customHeight="1" hidden="1">
      <c r="B40" s="43"/>
      <c r="I40" s="150"/>
      <c r="L40" s="43"/>
    </row>
    <row r="41" spans="2:12" s="1" customFormat="1" ht="25.4" customHeight="1" hidden="1">
      <c r="B41" s="43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70"/>
      <c r="J41" s="171">
        <f>SUM(J32:J39)</f>
        <v>0</v>
      </c>
      <c r="K41" s="172"/>
      <c r="L41" s="43"/>
    </row>
    <row r="42" spans="2:12" s="1" customFormat="1" ht="14.4" customHeight="1" hidden="1">
      <c r="B42" s="43"/>
      <c r="I42" s="150"/>
      <c r="L42" s="43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s="1" customFormat="1" ht="16.5" customHeight="1">
      <c r="B87" s="38"/>
      <c r="C87" s="39"/>
      <c r="D87" s="39"/>
      <c r="E87" s="187" t="s">
        <v>212</v>
      </c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2" t="s">
        <v>215</v>
      </c>
      <c r="D88" s="39"/>
      <c r="E88" s="39"/>
      <c r="F88" s="39"/>
      <c r="G88" s="39"/>
      <c r="H88" s="39"/>
      <c r="I88" s="150"/>
      <c r="J88" s="39"/>
      <c r="K88" s="39"/>
      <c r="L88" s="43"/>
    </row>
    <row r="89" spans="2:12" s="1" customFormat="1" ht="16.5" customHeight="1">
      <c r="B89" s="38"/>
      <c r="C89" s="39"/>
      <c r="D89" s="39"/>
      <c r="E89" s="71" t="str">
        <f>E11</f>
        <v>001 - Stavební část</v>
      </c>
      <c r="F89" s="39"/>
      <c r="G89" s="39"/>
      <c r="H89" s="39"/>
      <c r="I89" s="150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F14</f>
        <v>Trutnov</v>
      </c>
      <c r="G91" s="39"/>
      <c r="H91" s="39"/>
      <c r="I91" s="152" t="s">
        <v>23</v>
      </c>
      <c r="J91" s="74" t="str">
        <f>IF(J14="","",J14)</f>
        <v>10. 1. 2019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7.9" customHeight="1">
      <c r="B93" s="38"/>
      <c r="C93" s="32" t="s">
        <v>25</v>
      </c>
      <c r="D93" s="39"/>
      <c r="E93" s="39"/>
      <c r="F93" s="27" t="str">
        <f>E17</f>
        <v>Město Trutnov</v>
      </c>
      <c r="G93" s="39"/>
      <c r="H93" s="39"/>
      <c r="I93" s="152" t="s">
        <v>31</v>
      </c>
      <c r="J93" s="36" t="str">
        <f>E23</f>
        <v>Ing. Arch. Zdeněk Gottwald</v>
      </c>
      <c r="K93" s="39"/>
      <c r="L93" s="43"/>
    </row>
    <row r="94" spans="2:12" s="1" customFormat="1" ht="27.9" customHeight="1">
      <c r="B94" s="38"/>
      <c r="C94" s="32" t="s">
        <v>29</v>
      </c>
      <c r="D94" s="39"/>
      <c r="E94" s="39"/>
      <c r="F94" s="27" t="str">
        <f>IF(E20="","",E20)</f>
        <v>Vyplň údaj</v>
      </c>
      <c r="G94" s="39"/>
      <c r="H94" s="39"/>
      <c r="I94" s="152" t="s">
        <v>34</v>
      </c>
      <c r="J94" s="36" t="str">
        <f>E26</f>
        <v>Ing. Lenka Kasperová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3"/>
    </row>
    <row r="96" spans="2:12" s="1" customFormat="1" ht="29.25" customHeight="1">
      <c r="B96" s="38"/>
      <c r="C96" s="188" t="s">
        <v>138</v>
      </c>
      <c r="D96" s="189"/>
      <c r="E96" s="189"/>
      <c r="F96" s="189"/>
      <c r="G96" s="189"/>
      <c r="H96" s="189"/>
      <c r="I96" s="190"/>
      <c r="J96" s="191" t="s">
        <v>139</v>
      </c>
      <c r="K96" s="18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47" s="1" customFormat="1" ht="22.8" customHeight="1">
      <c r="B98" s="38"/>
      <c r="C98" s="192" t="s">
        <v>140</v>
      </c>
      <c r="D98" s="39"/>
      <c r="E98" s="39"/>
      <c r="F98" s="39"/>
      <c r="G98" s="39"/>
      <c r="H98" s="39"/>
      <c r="I98" s="150"/>
      <c r="J98" s="105">
        <f>J145</f>
        <v>0</v>
      </c>
      <c r="K98" s="39"/>
      <c r="L98" s="43"/>
      <c r="AU98" s="17" t="s">
        <v>141</v>
      </c>
    </row>
    <row r="99" spans="2:12" s="8" customFormat="1" ht="24.95" customHeight="1">
      <c r="B99" s="193"/>
      <c r="C99" s="194"/>
      <c r="D99" s="195" t="s">
        <v>277</v>
      </c>
      <c r="E99" s="196"/>
      <c r="F99" s="196"/>
      <c r="G99" s="196"/>
      <c r="H99" s="196"/>
      <c r="I99" s="197"/>
      <c r="J99" s="198">
        <f>J146</f>
        <v>0</v>
      </c>
      <c r="K99" s="194"/>
      <c r="L99" s="199"/>
    </row>
    <row r="100" spans="2:12" s="9" customFormat="1" ht="19.9" customHeight="1">
      <c r="B100" s="200"/>
      <c r="C100" s="128"/>
      <c r="D100" s="201" t="s">
        <v>278</v>
      </c>
      <c r="E100" s="202"/>
      <c r="F100" s="202"/>
      <c r="G100" s="202"/>
      <c r="H100" s="202"/>
      <c r="I100" s="203"/>
      <c r="J100" s="204">
        <f>J147</f>
        <v>0</v>
      </c>
      <c r="K100" s="128"/>
      <c r="L100" s="205"/>
    </row>
    <row r="101" spans="2:12" s="9" customFormat="1" ht="19.9" customHeight="1">
      <c r="B101" s="200"/>
      <c r="C101" s="128"/>
      <c r="D101" s="201" t="s">
        <v>279</v>
      </c>
      <c r="E101" s="202"/>
      <c r="F101" s="202"/>
      <c r="G101" s="202"/>
      <c r="H101" s="202"/>
      <c r="I101" s="203"/>
      <c r="J101" s="204">
        <f>J178</f>
        <v>0</v>
      </c>
      <c r="K101" s="128"/>
      <c r="L101" s="205"/>
    </row>
    <row r="102" spans="2:12" s="9" customFormat="1" ht="19.9" customHeight="1">
      <c r="B102" s="200"/>
      <c r="C102" s="128"/>
      <c r="D102" s="201" t="s">
        <v>280</v>
      </c>
      <c r="E102" s="202"/>
      <c r="F102" s="202"/>
      <c r="G102" s="202"/>
      <c r="H102" s="202"/>
      <c r="I102" s="203"/>
      <c r="J102" s="204">
        <f>J206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281</v>
      </c>
      <c r="E103" s="202"/>
      <c r="F103" s="202"/>
      <c r="G103" s="202"/>
      <c r="H103" s="202"/>
      <c r="I103" s="203"/>
      <c r="J103" s="204">
        <f>J279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282</v>
      </c>
      <c r="E104" s="202"/>
      <c r="F104" s="202"/>
      <c r="G104" s="202"/>
      <c r="H104" s="202"/>
      <c r="I104" s="203"/>
      <c r="J104" s="204">
        <f>J296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283</v>
      </c>
      <c r="E105" s="202"/>
      <c r="F105" s="202"/>
      <c r="G105" s="202"/>
      <c r="H105" s="202"/>
      <c r="I105" s="203"/>
      <c r="J105" s="204">
        <f>J316</f>
        <v>0</v>
      </c>
      <c r="K105" s="128"/>
      <c r="L105" s="205"/>
    </row>
    <row r="106" spans="2:12" s="9" customFormat="1" ht="19.9" customHeight="1">
      <c r="B106" s="200"/>
      <c r="C106" s="128"/>
      <c r="D106" s="201" t="s">
        <v>284</v>
      </c>
      <c r="E106" s="202"/>
      <c r="F106" s="202"/>
      <c r="G106" s="202"/>
      <c r="H106" s="202"/>
      <c r="I106" s="203"/>
      <c r="J106" s="204">
        <f>J522</f>
        <v>0</v>
      </c>
      <c r="K106" s="128"/>
      <c r="L106" s="205"/>
    </row>
    <row r="107" spans="2:12" s="9" customFormat="1" ht="19.9" customHeight="1">
      <c r="B107" s="200"/>
      <c r="C107" s="128"/>
      <c r="D107" s="201" t="s">
        <v>285</v>
      </c>
      <c r="E107" s="202"/>
      <c r="F107" s="202"/>
      <c r="G107" s="202"/>
      <c r="H107" s="202"/>
      <c r="I107" s="203"/>
      <c r="J107" s="204">
        <f>J820</f>
        <v>0</v>
      </c>
      <c r="K107" s="128"/>
      <c r="L107" s="205"/>
    </row>
    <row r="108" spans="2:12" s="9" customFormat="1" ht="19.9" customHeight="1">
      <c r="B108" s="200"/>
      <c r="C108" s="128"/>
      <c r="D108" s="201" t="s">
        <v>286</v>
      </c>
      <c r="E108" s="202"/>
      <c r="F108" s="202"/>
      <c r="G108" s="202"/>
      <c r="H108" s="202"/>
      <c r="I108" s="203"/>
      <c r="J108" s="204">
        <f>J827</f>
        <v>0</v>
      </c>
      <c r="K108" s="128"/>
      <c r="L108" s="205"/>
    </row>
    <row r="109" spans="2:12" s="8" customFormat="1" ht="24.95" customHeight="1">
      <c r="B109" s="193"/>
      <c r="C109" s="194"/>
      <c r="D109" s="195" t="s">
        <v>287</v>
      </c>
      <c r="E109" s="196"/>
      <c r="F109" s="196"/>
      <c r="G109" s="196"/>
      <c r="H109" s="196"/>
      <c r="I109" s="197"/>
      <c r="J109" s="198">
        <f>J829</f>
        <v>0</v>
      </c>
      <c r="K109" s="194"/>
      <c r="L109" s="199"/>
    </row>
    <row r="110" spans="2:12" s="9" customFormat="1" ht="19.9" customHeight="1">
      <c r="B110" s="200"/>
      <c r="C110" s="128"/>
      <c r="D110" s="201" t="s">
        <v>288</v>
      </c>
      <c r="E110" s="202"/>
      <c r="F110" s="202"/>
      <c r="G110" s="202"/>
      <c r="H110" s="202"/>
      <c r="I110" s="203"/>
      <c r="J110" s="204">
        <f>J830</f>
        <v>0</v>
      </c>
      <c r="K110" s="128"/>
      <c r="L110" s="205"/>
    </row>
    <row r="111" spans="2:12" s="9" customFormat="1" ht="19.9" customHeight="1">
      <c r="B111" s="200"/>
      <c r="C111" s="128"/>
      <c r="D111" s="201" t="s">
        <v>289</v>
      </c>
      <c r="E111" s="202"/>
      <c r="F111" s="202"/>
      <c r="G111" s="202"/>
      <c r="H111" s="202"/>
      <c r="I111" s="203"/>
      <c r="J111" s="204">
        <f>J869</f>
        <v>0</v>
      </c>
      <c r="K111" s="128"/>
      <c r="L111" s="205"/>
    </row>
    <row r="112" spans="2:12" s="9" customFormat="1" ht="19.9" customHeight="1">
      <c r="B112" s="200"/>
      <c r="C112" s="128"/>
      <c r="D112" s="201" t="s">
        <v>290</v>
      </c>
      <c r="E112" s="202"/>
      <c r="F112" s="202"/>
      <c r="G112" s="202"/>
      <c r="H112" s="202"/>
      <c r="I112" s="203"/>
      <c r="J112" s="204">
        <f>J935</f>
        <v>0</v>
      </c>
      <c r="K112" s="128"/>
      <c r="L112" s="205"/>
    </row>
    <row r="113" spans="2:12" s="9" customFormat="1" ht="19.9" customHeight="1">
      <c r="B113" s="200"/>
      <c r="C113" s="128"/>
      <c r="D113" s="201" t="s">
        <v>291</v>
      </c>
      <c r="E113" s="202"/>
      <c r="F113" s="202"/>
      <c r="G113" s="202"/>
      <c r="H113" s="202"/>
      <c r="I113" s="203"/>
      <c r="J113" s="204">
        <f>J991</f>
        <v>0</v>
      </c>
      <c r="K113" s="128"/>
      <c r="L113" s="205"/>
    </row>
    <row r="114" spans="2:12" s="9" customFormat="1" ht="19.9" customHeight="1">
      <c r="B114" s="200"/>
      <c r="C114" s="128"/>
      <c r="D114" s="201" t="s">
        <v>292</v>
      </c>
      <c r="E114" s="202"/>
      <c r="F114" s="202"/>
      <c r="G114" s="202"/>
      <c r="H114" s="202"/>
      <c r="I114" s="203"/>
      <c r="J114" s="204">
        <f>J1061</f>
        <v>0</v>
      </c>
      <c r="K114" s="128"/>
      <c r="L114" s="205"/>
    </row>
    <row r="115" spans="2:12" s="9" customFormat="1" ht="19.9" customHeight="1">
      <c r="B115" s="200"/>
      <c r="C115" s="128"/>
      <c r="D115" s="201" t="s">
        <v>293</v>
      </c>
      <c r="E115" s="202"/>
      <c r="F115" s="202"/>
      <c r="G115" s="202"/>
      <c r="H115" s="202"/>
      <c r="I115" s="203"/>
      <c r="J115" s="204">
        <f>J1113</f>
        <v>0</v>
      </c>
      <c r="K115" s="128"/>
      <c r="L115" s="205"/>
    </row>
    <row r="116" spans="2:12" s="9" customFormat="1" ht="19.9" customHeight="1">
      <c r="B116" s="200"/>
      <c r="C116" s="128"/>
      <c r="D116" s="201" t="s">
        <v>294</v>
      </c>
      <c r="E116" s="202"/>
      <c r="F116" s="202"/>
      <c r="G116" s="202"/>
      <c r="H116" s="202"/>
      <c r="I116" s="203"/>
      <c r="J116" s="204">
        <f>J1125</f>
        <v>0</v>
      </c>
      <c r="K116" s="128"/>
      <c r="L116" s="205"/>
    </row>
    <row r="117" spans="2:12" s="9" customFormat="1" ht="19.9" customHeight="1">
      <c r="B117" s="200"/>
      <c r="C117" s="128"/>
      <c r="D117" s="201" t="s">
        <v>295</v>
      </c>
      <c r="E117" s="202"/>
      <c r="F117" s="202"/>
      <c r="G117" s="202"/>
      <c r="H117" s="202"/>
      <c r="I117" s="203"/>
      <c r="J117" s="204">
        <f>J1181</f>
        <v>0</v>
      </c>
      <c r="K117" s="128"/>
      <c r="L117" s="205"/>
    </row>
    <row r="118" spans="2:12" s="9" customFormat="1" ht="19.9" customHeight="1">
      <c r="B118" s="200"/>
      <c r="C118" s="128"/>
      <c r="D118" s="201" t="s">
        <v>296</v>
      </c>
      <c r="E118" s="202"/>
      <c r="F118" s="202"/>
      <c r="G118" s="202"/>
      <c r="H118" s="202"/>
      <c r="I118" s="203"/>
      <c r="J118" s="204">
        <f>J1194</f>
        <v>0</v>
      </c>
      <c r="K118" s="128"/>
      <c r="L118" s="205"/>
    </row>
    <row r="119" spans="2:12" s="9" customFormat="1" ht="19.9" customHeight="1">
      <c r="B119" s="200"/>
      <c r="C119" s="128"/>
      <c r="D119" s="201" t="s">
        <v>297</v>
      </c>
      <c r="E119" s="202"/>
      <c r="F119" s="202"/>
      <c r="G119" s="202"/>
      <c r="H119" s="202"/>
      <c r="I119" s="203"/>
      <c r="J119" s="204">
        <f>J1254</f>
        <v>0</v>
      </c>
      <c r="K119" s="128"/>
      <c r="L119" s="205"/>
    </row>
    <row r="120" spans="2:12" s="9" customFormat="1" ht="19.9" customHeight="1">
      <c r="B120" s="200"/>
      <c r="C120" s="128"/>
      <c r="D120" s="201" t="s">
        <v>298</v>
      </c>
      <c r="E120" s="202"/>
      <c r="F120" s="202"/>
      <c r="G120" s="202"/>
      <c r="H120" s="202"/>
      <c r="I120" s="203"/>
      <c r="J120" s="204">
        <f>J1318</f>
        <v>0</v>
      </c>
      <c r="K120" s="128"/>
      <c r="L120" s="205"/>
    </row>
    <row r="121" spans="2:12" s="9" customFormat="1" ht="19.9" customHeight="1">
      <c r="B121" s="200"/>
      <c r="C121" s="128"/>
      <c r="D121" s="201" t="s">
        <v>299</v>
      </c>
      <c r="E121" s="202"/>
      <c r="F121" s="202"/>
      <c r="G121" s="202"/>
      <c r="H121" s="202"/>
      <c r="I121" s="203"/>
      <c r="J121" s="204">
        <f>J1353</f>
        <v>0</v>
      </c>
      <c r="K121" s="128"/>
      <c r="L121" s="205"/>
    </row>
    <row r="122" spans="2:12" s="9" customFormat="1" ht="19.9" customHeight="1">
      <c r="B122" s="200"/>
      <c r="C122" s="128"/>
      <c r="D122" s="201" t="s">
        <v>300</v>
      </c>
      <c r="E122" s="202"/>
      <c r="F122" s="202"/>
      <c r="G122" s="202"/>
      <c r="H122" s="202"/>
      <c r="I122" s="203"/>
      <c r="J122" s="204">
        <f>J1385</f>
        <v>0</v>
      </c>
      <c r="K122" s="128"/>
      <c r="L122" s="205"/>
    </row>
    <row r="123" spans="2:12" s="8" customFormat="1" ht="24.95" customHeight="1">
      <c r="B123" s="193"/>
      <c r="C123" s="194"/>
      <c r="D123" s="195" t="s">
        <v>301</v>
      </c>
      <c r="E123" s="196"/>
      <c r="F123" s="196"/>
      <c r="G123" s="196"/>
      <c r="H123" s="196"/>
      <c r="I123" s="197"/>
      <c r="J123" s="198">
        <f>J1401</f>
        <v>0</v>
      </c>
      <c r="K123" s="194"/>
      <c r="L123" s="199"/>
    </row>
    <row r="124" spans="2:12" s="1" customFormat="1" ht="21.8" customHeight="1">
      <c r="B124" s="38"/>
      <c r="C124" s="39"/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83"/>
      <c r="J125" s="62"/>
      <c r="K125" s="62"/>
      <c r="L125" s="43"/>
    </row>
    <row r="129" spans="2:12" s="1" customFormat="1" ht="6.95" customHeight="1">
      <c r="B129" s="63"/>
      <c r="C129" s="64"/>
      <c r="D129" s="64"/>
      <c r="E129" s="64"/>
      <c r="F129" s="64"/>
      <c r="G129" s="64"/>
      <c r="H129" s="64"/>
      <c r="I129" s="186"/>
      <c r="J129" s="64"/>
      <c r="K129" s="64"/>
      <c r="L129" s="43"/>
    </row>
    <row r="130" spans="2:12" s="1" customFormat="1" ht="24.95" customHeight="1">
      <c r="B130" s="38"/>
      <c r="C130" s="23" t="s">
        <v>147</v>
      </c>
      <c r="D130" s="39"/>
      <c r="E130" s="39"/>
      <c r="F130" s="39"/>
      <c r="G130" s="39"/>
      <c r="H130" s="39"/>
      <c r="I130" s="150"/>
      <c r="J130" s="39"/>
      <c r="K130" s="39"/>
      <c r="L130" s="43"/>
    </row>
    <row r="131" spans="2:12" s="1" customFormat="1" ht="6.95" customHeight="1">
      <c r="B131" s="38"/>
      <c r="C131" s="39"/>
      <c r="D131" s="39"/>
      <c r="E131" s="39"/>
      <c r="F131" s="39"/>
      <c r="G131" s="39"/>
      <c r="H131" s="39"/>
      <c r="I131" s="150"/>
      <c r="J131" s="39"/>
      <c r="K131" s="39"/>
      <c r="L131" s="43"/>
    </row>
    <row r="132" spans="2:12" s="1" customFormat="1" ht="12" customHeight="1">
      <c r="B132" s="38"/>
      <c r="C132" s="32" t="s">
        <v>16</v>
      </c>
      <c r="D132" s="39"/>
      <c r="E132" s="39"/>
      <c r="F132" s="39"/>
      <c r="G132" s="39"/>
      <c r="H132" s="39"/>
      <c r="I132" s="150"/>
      <c r="J132" s="39"/>
      <c r="K132" s="39"/>
      <c r="L132" s="43"/>
    </row>
    <row r="133" spans="2:12" s="1" customFormat="1" ht="16.5" customHeight="1">
      <c r="B133" s="38"/>
      <c r="C133" s="39"/>
      <c r="D133" s="39"/>
      <c r="E133" s="187" t="str">
        <f>E7</f>
        <v>Rekonstrukce čp. 73 Horská ul. Trutnov</v>
      </c>
      <c r="F133" s="32"/>
      <c r="G133" s="32"/>
      <c r="H133" s="32"/>
      <c r="I133" s="150"/>
      <c r="J133" s="39"/>
      <c r="K133" s="39"/>
      <c r="L133" s="43"/>
    </row>
    <row r="134" spans="2:12" ht="12" customHeight="1">
      <c r="B134" s="21"/>
      <c r="C134" s="32" t="s">
        <v>135</v>
      </c>
      <c r="D134" s="22"/>
      <c r="E134" s="22"/>
      <c r="F134" s="22"/>
      <c r="G134" s="22"/>
      <c r="H134" s="22"/>
      <c r="I134" s="142"/>
      <c r="J134" s="22"/>
      <c r="K134" s="22"/>
      <c r="L134" s="20"/>
    </row>
    <row r="135" spans="2:12" s="1" customFormat="1" ht="16.5" customHeight="1">
      <c r="B135" s="38"/>
      <c r="C135" s="39"/>
      <c r="D135" s="39"/>
      <c r="E135" s="187" t="s">
        <v>212</v>
      </c>
      <c r="F135" s="39"/>
      <c r="G135" s="39"/>
      <c r="H135" s="39"/>
      <c r="I135" s="150"/>
      <c r="J135" s="39"/>
      <c r="K135" s="39"/>
      <c r="L135" s="43"/>
    </row>
    <row r="136" spans="2:12" s="1" customFormat="1" ht="12" customHeight="1">
      <c r="B136" s="38"/>
      <c r="C136" s="32" t="s">
        <v>215</v>
      </c>
      <c r="D136" s="39"/>
      <c r="E136" s="39"/>
      <c r="F136" s="39"/>
      <c r="G136" s="39"/>
      <c r="H136" s="39"/>
      <c r="I136" s="150"/>
      <c r="J136" s="39"/>
      <c r="K136" s="39"/>
      <c r="L136" s="43"/>
    </row>
    <row r="137" spans="2:12" s="1" customFormat="1" ht="16.5" customHeight="1">
      <c r="B137" s="38"/>
      <c r="C137" s="39"/>
      <c r="D137" s="39"/>
      <c r="E137" s="71" t="str">
        <f>E11</f>
        <v>001 - Stavební část</v>
      </c>
      <c r="F137" s="39"/>
      <c r="G137" s="39"/>
      <c r="H137" s="39"/>
      <c r="I137" s="150"/>
      <c r="J137" s="39"/>
      <c r="K137" s="39"/>
      <c r="L137" s="43"/>
    </row>
    <row r="138" spans="2:12" s="1" customFormat="1" ht="6.95" customHeight="1">
      <c r="B138" s="38"/>
      <c r="C138" s="39"/>
      <c r="D138" s="39"/>
      <c r="E138" s="39"/>
      <c r="F138" s="39"/>
      <c r="G138" s="39"/>
      <c r="H138" s="39"/>
      <c r="I138" s="150"/>
      <c r="J138" s="39"/>
      <c r="K138" s="39"/>
      <c r="L138" s="43"/>
    </row>
    <row r="139" spans="2:12" s="1" customFormat="1" ht="12" customHeight="1">
      <c r="B139" s="38"/>
      <c r="C139" s="32" t="s">
        <v>21</v>
      </c>
      <c r="D139" s="39"/>
      <c r="E139" s="39"/>
      <c r="F139" s="27" t="str">
        <f>F14</f>
        <v>Trutnov</v>
      </c>
      <c r="G139" s="39"/>
      <c r="H139" s="39"/>
      <c r="I139" s="152" t="s">
        <v>23</v>
      </c>
      <c r="J139" s="74" t="str">
        <f>IF(J14="","",J14)</f>
        <v>10. 1. 2019</v>
      </c>
      <c r="K139" s="39"/>
      <c r="L139" s="43"/>
    </row>
    <row r="140" spans="2:12" s="1" customFormat="1" ht="6.95" customHeight="1">
      <c r="B140" s="38"/>
      <c r="C140" s="39"/>
      <c r="D140" s="39"/>
      <c r="E140" s="39"/>
      <c r="F140" s="39"/>
      <c r="G140" s="39"/>
      <c r="H140" s="39"/>
      <c r="I140" s="150"/>
      <c r="J140" s="39"/>
      <c r="K140" s="39"/>
      <c r="L140" s="43"/>
    </row>
    <row r="141" spans="2:12" s="1" customFormat="1" ht="27.9" customHeight="1">
      <c r="B141" s="38"/>
      <c r="C141" s="32" t="s">
        <v>25</v>
      </c>
      <c r="D141" s="39"/>
      <c r="E141" s="39"/>
      <c r="F141" s="27" t="str">
        <f>E17</f>
        <v>Město Trutnov</v>
      </c>
      <c r="G141" s="39"/>
      <c r="H141" s="39"/>
      <c r="I141" s="152" t="s">
        <v>31</v>
      </c>
      <c r="J141" s="36" t="str">
        <f>E23</f>
        <v>Ing. Arch. Zdeněk Gottwald</v>
      </c>
      <c r="K141" s="39"/>
      <c r="L141" s="43"/>
    </row>
    <row r="142" spans="2:12" s="1" customFormat="1" ht="27.9" customHeight="1">
      <c r="B142" s="38"/>
      <c r="C142" s="32" t="s">
        <v>29</v>
      </c>
      <c r="D142" s="39"/>
      <c r="E142" s="39"/>
      <c r="F142" s="27" t="str">
        <f>IF(E20="","",E20)</f>
        <v>Vyplň údaj</v>
      </c>
      <c r="G142" s="39"/>
      <c r="H142" s="39"/>
      <c r="I142" s="152" t="s">
        <v>34</v>
      </c>
      <c r="J142" s="36" t="str">
        <f>E26</f>
        <v>Ing. Lenka Kasperová</v>
      </c>
      <c r="K142" s="39"/>
      <c r="L142" s="43"/>
    </row>
    <row r="143" spans="2:12" s="1" customFormat="1" ht="10.3" customHeight="1">
      <c r="B143" s="38"/>
      <c r="C143" s="39"/>
      <c r="D143" s="39"/>
      <c r="E143" s="39"/>
      <c r="F143" s="39"/>
      <c r="G143" s="39"/>
      <c r="H143" s="39"/>
      <c r="I143" s="150"/>
      <c r="J143" s="39"/>
      <c r="K143" s="39"/>
      <c r="L143" s="43"/>
    </row>
    <row r="144" spans="2:20" s="10" customFormat="1" ht="29.25" customHeight="1">
      <c r="B144" s="206"/>
      <c r="C144" s="207" t="s">
        <v>148</v>
      </c>
      <c r="D144" s="208" t="s">
        <v>63</v>
      </c>
      <c r="E144" s="208" t="s">
        <v>59</v>
      </c>
      <c r="F144" s="208" t="s">
        <v>60</v>
      </c>
      <c r="G144" s="208" t="s">
        <v>149</v>
      </c>
      <c r="H144" s="208" t="s">
        <v>150</v>
      </c>
      <c r="I144" s="209" t="s">
        <v>151</v>
      </c>
      <c r="J144" s="208" t="s">
        <v>139</v>
      </c>
      <c r="K144" s="210" t="s">
        <v>152</v>
      </c>
      <c r="L144" s="211"/>
      <c r="M144" s="95" t="s">
        <v>1</v>
      </c>
      <c r="N144" s="96" t="s">
        <v>42</v>
      </c>
      <c r="O144" s="96" t="s">
        <v>153</v>
      </c>
      <c r="P144" s="96" t="s">
        <v>154</v>
      </c>
      <c r="Q144" s="96" t="s">
        <v>155</v>
      </c>
      <c r="R144" s="96" t="s">
        <v>156</v>
      </c>
      <c r="S144" s="96" t="s">
        <v>157</v>
      </c>
      <c r="T144" s="97" t="s">
        <v>158</v>
      </c>
    </row>
    <row r="145" spans="2:63" s="1" customFormat="1" ht="22.8" customHeight="1">
      <c r="B145" s="38"/>
      <c r="C145" s="102" t="s">
        <v>159</v>
      </c>
      <c r="D145" s="39"/>
      <c r="E145" s="39"/>
      <c r="F145" s="39"/>
      <c r="G145" s="39"/>
      <c r="H145" s="39"/>
      <c r="I145" s="150"/>
      <c r="J145" s="212">
        <f>BK145</f>
        <v>0</v>
      </c>
      <c r="K145" s="39"/>
      <c r="L145" s="43"/>
      <c r="M145" s="98"/>
      <c r="N145" s="99"/>
      <c r="O145" s="99"/>
      <c r="P145" s="213">
        <f>P146+P829+P1401</f>
        <v>0</v>
      </c>
      <c r="Q145" s="99"/>
      <c r="R145" s="213">
        <f>R146+R829+R1401</f>
        <v>242.401868651332</v>
      </c>
      <c r="S145" s="99"/>
      <c r="T145" s="214">
        <f>T146+T829+T1401</f>
        <v>210.41783099999995</v>
      </c>
      <c r="AT145" s="17" t="s">
        <v>77</v>
      </c>
      <c r="AU145" s="17" t="s">
        <v>141</v>
      </c>
      <c r="BK145" s="215">
        <f>BK146+BK829+BK1401</f>
        <v>0</v>
      </c>
    </row>
    <row r="146" spans="2:63" s="11" customFormat="1" ht="25.9" customHeight="1">
      <c r="B146" s="216"/>
      <c r="C146" s="217"/>
      <c r="D146" s="218" t="s">
        <v>77</v>
      </c>
      <c r="E146" s="219" t="s">
        <v>302</v>
      </c>
      <c r="F146" s="219" t="s">
        <v>303</v>
      </c>
      <c r="G146" s="217"/>
      <c r="H146" s="217"/>
      <c r="I146" s="220"/>
      <c r="J146" s="221">
        <f>BK146</f>
        <v>0</v>
      </c>
      <c r="K146" s="217"/>
      <c r="L146" s="222"/>
      <c r="M146" s="223"/>
      <c r="N146" s="224"/>
      <c r="O146" s="224"/>
      <c r="P146" s="225">
        <f>P147+P178+P206+P279+P296+P316+P522+P820+P827</f>
        <v>0</v>
      </c>
      <c r="Q146" s="224"/>
      <c r="R146" s="225">
        <f>R147+R178+R206+R279+R296+R316+R522+R820+R827</f>
        <v>195.89540482</v>
      </c>
      <c r="S146" s="224"/>
      <c r="T146" s="226">
        <f>T147+T178+T206+T279+T296+T316+T522+T820+T827</f>
        <v>195.80443599999995</v>
      </c>
      <c r="AR146" s="227" t="s">
        <v>86</v>
      </c>
      <c r="AT146" s="228" t="s">
        <v>77</v>
      </c>
      <c r="AU146" s="228" t="s">
        <v>78</v>
      </c>
      <c r="AY146" s="227" t="s">
        <v>163</v>
      </c>
      <c r="BK146" s="229">
        <f>BK147+BK178+BK206+BK279+BK296+BK316+BK522+BK820+BK827</f>
        <v>0</v>
      </c>
    </row>
    <row r="147" spans="2:63" s="11" customFormat="1" ht="22.8" customHeight="1">
      <c r="B147" s="216"/>
      <c r="C147" s="217"/>
      <c r="D147" s="218" t="s">
        <v>77</v>
      </c>
      <c r="E147" s="230" t="s">
        <v>86</v>
      </c>
      <c r="F147" s="230" t="s">
        <v>304</v>
      </c>
      <c r="G147" s="217"/>
      <c r="H147" s="217"/>
      <c r="I147" s="220"/>
      <c r="J147" s="231">
        <f>BK147</f>
        <v>0</v>
      </c>
      <c r="K147" s="217"/>
      <c r="L147" s="222"/>
      <c r="M147" s="223"/>
      <c r="N147" s="224"/>
      <c r="O147" s="224"/>
      <c r="P147" s="225">
        <f>SUM(P148:P177)</f>
        <v>0</v>
      </c>
      <c r="Q147" s="224"/>
      <c r="R147" s="225">
        <f>SUM(R148:R177)</f>
        <v>0</v>
      </c>
      <c r="S147" s="224"/>
      <c r="T147" s="226">
        <f>SUM(T148:T177)</f>
        <v>0</v>
      </c>
      <c r="AR147" s="227" t="s">
        <v>86</v>
      </c>
      <c r="AT147" s="228" t="s">
        <v>77</v>
      </c>
      <c r="AU147" s="228" t="s">
        <v>86</v>
      </c>
      <c r="AY147" s="227" t="s">
        <v>163</v>
      </c>
      <c r="BK147" s="229">
        <f>SUM(BK148:BK177)</f>
        <v>0</v>
      </c>
    </row>
    <row r="148" spans="2:65" s="1" customFormat="1" ht="24" customHeight="1">
      <c r="B148" s="38"/>
      <c r="C148" s="232" t="s">
        <v>86</v>
      </c>
      <c r="D148" s="232" t="s">
        <v>166</v>
      </c>
      <c r="E148" s="233" t="s">
        <v>305</v>
      </c>
      <c r="F148" s="234" t="s">
        <v>306</v>
      </c>
      <c r="G148" s="235" t="s">
        <v>307</v>
      </c>
      <c r="H148" s="236">
        <v>11.25</v>
      </c>
      <c r="I148" s="237"/>
      <c r="J148" s="238">
        <f>ROUND(I148*H148,2)</f>
        <v>0</v>
      </c>
      <c r="K148" s="234" t="s">
        <v>170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181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181</v>
      </c>
      <c r="BM148" s="243" t="s">
        <v>308</v>
      </c>
    </row>
    <row r="149" spans="2:51" s="12" customFormat="1" ht="12">
      <c r="B149" s="255"/>
      <c r="C149" s="256"/>
      <c r="D149" s="245" t="s">
        <v>309</v>
      </c>
      <c r="E149" s="257" t="s">
        <v>1</v>
      </c>
      <c r="F149" s="258" t="s">
        <v>310</v>
      </c>
      <c r="G149" s="256"/>
      <c r="H149" s="259">
        <v>11.25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AT149" s="265" t="s">
        <v>309</v>
      </c>
      <c r="AU149" s="265" t="s">
        <v>88</v>
      </c>
      <c r="AV149" s="12" t="s">
        <v>88</v>
      </c>
      <c r="AW149" s="12" t="s">
        <v>33</v>
      </c>
      <c r="AX149" s="12" t="s">
        <v>78</v>
      </c>
      <c r="AY149" s="265" t="s">
        <v>163</v>
      </c>
    </row>
    <row r="150" spans="2:51" s="13" customFormat="1" ht="12">
      <c r="B150" s="266"/>
      <c r="C150" s="267"/>
      <c r="D150" s="245" t="s">
        <v>309</v>
      </c>
      <c r="E150" s="268" t="s">
        <v>227</v>
      </c>
      <c r="F150" s="269" t="s">
        <v>311</v>
      </c>
      <c r="G150" s="267"/>
      <c r="H150" s="270">
        <v>11.25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AT150" s="276" t="s">
        <v>309</v>
      </c>
      <c r="AU150" s="276" t="s">
        <v>88</v>
      </c>
      <c r="AV150" s="13" t="s">
        <v>181</v>
      </c>
      <c r="AW150" s="13" t="s">
        <v>33</v>
      </c>
      <c r="AX150" s="13" t="s">
        <v>86</v>
      </c>
      <c r="AY150" s="276" t="s">
        <v>163</v>
      </c>
    </row>
    <row r="151" spans="2:65" s="1" customFormat="1" ht="24" customHeight="1">
      <c r="B151" s="38"/>
      <c r="C151" s="232" t="s">
        <v>88</v>
      </c>
      <c r="D151" s="232" t="s">
        <v>166</v>
      </c>
      <c r="E151" s="233" t="s">
        <v>312</v>
      </c>
      <c r="F151" s="234" t="s">
        <v>313</v>
      </c>
      <c r="G151" s="235" t="s">
        <v>307</v>
      </c>
      <c r="H151" s="236">
        <v>25.088</v>
      </c>
      <c r="I151" s="237"/>
      <c r="J151" s="238">
        <f>ROUND(I151*H151,2)</f>
        <v>0</v>
      </c>
      <c r="K151" s="234" t="s">
        <v>170</v>
      </c>
      <c r="L151" s="43"/>
      <c r="M151" s="239" t="s">
        <v>1</v>
      </c>
      <c r="N151" s="240" t="s">
        <v>43</v>
      </c>
      <c r="O151" s="86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AR151" s="243" t="s">
        <v>181</v>
      </c>
      <c r="AT151" s="243" t="s">
        <v>166</v>
      </c>
      <c r="AU151" s="243" t="s">
        <v>88</v>
      </c>
      <c r="AY151" s="17" t="s">
        <v>163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7" t="s">
        <v>86</v>
      </c>
      <c r="BK151" s="244">
        <f>ROUND(I151*H151,2)</f>
        <v>0</v>
      </c>
      <c r="BL151" s="17" t="s">
        <v>181</v>
      </c>
      <c r="BM151" s="243" t="s">
        <v>314</v>
      </c>
    </row>
    <row r="152" spans="2:51" s="14" customFormat="1" ht="12">
      <c r="B152" s="277"/>
      <c r="C152" s="278"/>
      <c r="D152" s="245" t="s">
        <v>309</v>
      </c>
      <c r="E152" s="279" t="s">
        <v>1</v>
      </c>
      <c r="F152" s="280" t="s">
        <v>315</v>
      </c>
      <c r="G152" s="278"/>
      <c r="H152" s="279" t="s">
        <v>1</v>
      </c>
      <c r="I152" s="281"/>
      <c r="J152" s="278"/>
      <c r="K152" s="278"/>
      <c r="L152" s="282"/>
      <c r="M152" s="283"/>
      <c r="N152" s="284"/>
      <c r="O152" s="284"/>
      <c r="P152" s="284"/>
      <c r="Q152" s="284"/>
      <c r="R152" s="284"/>
      <c r="S152" s="284"/>
      <c r="T152" s="285"/>
      <c r="AT152" s="286" t="s">
        <v>309</v>
      </c>
      <c r="AU152" s="286" t="s">
        <v>88</v>
      </c>
      <c r="AV152" s="14" t="s">
        <v>86</v>
      </c>
      <c r="AW152" s="14" t="s">
        <v>33</v>
      </c>
      <c r="AX152" s="14" t="s">
        <v>78</v>
      </c>
      <c r="AY152" s="286" t="s">
        <v>163</v>
      </c>
    </row>
    <row r="153" spans="2:51" s="12" customFormat="1" ht="12">
      <c r="B153" s="255"/>
      <c r="C153" s="256"/>
      <c r="D153" s="245" t="s">
        <v>309</v>
      </c>
      <c r="E153" s="257" t="s">
        <v>1</v>
      </c>
      <c r="F153" s="258" t="s">
        <v>316</v>
      </c>
      <c r="G153" s="256"/>
      <c r="H153" s="259">
        <v>13.664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309</v>
      </c>
      <c r="AU153" s="265" t="s">
        <v>88</v>
      </c>
      <c r="AV153" s="12" t="s">
        <v>88</v>
      </c>
      <c r="AW153" s="12" t="s">
        <v>33</v>
      </c>
      <c r="AX153" s="12" t="s">
        <v>78</v>
      </c>
      <c r="AY153" s="265" t="s">
        <v>163</v>
      </c>
    </row>
    <row r="154" spans="2:51" s="12" customFormat="1" ht="12">
      <c r="B154" s="255"/>
      <c r="C154" s="256"/>
      <c r="D154" s="245" t="s">
        <v>309</v>
      </c>
      <c r="E154" s="257" t="s">
        <v>1</v>
      </c>
      <c r="F154" s="258" t="s">
        <v>317</v>
      </c>
      <c r="G154" s="256"/>
      <c r="H154" s="259">
        <v>3.696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AT154" s="265" t="s">
        <v>309</v>
      </c>
      <c r="AU154" s="265" t="s">
        <v>88</v>
      </c>
      <c r="AV154" s="12" t="s">
        <v>88</v>
      </c>
      <c r="AW154" s="12" t="s">
        <v>33</v>
      </c>
      <c r="AX154" s="12" t="s">
        <v>78</v>
      </c>
      <c r="AY154" s="265" t="s">
        <v>163</v>
      </c>
    </row>
    <row r="155" spans="2:51" s="12" customFormat="1" ht="12">
      <c r="B155" s="255"/>
      <c r="C155" s="256"/>
      <c r="D155" s="245" t="s">
        <v>309</v>
      </c>
      <c r="E155" s="257" t="s">
        <v>1</v>
      </c>
      <c r="F155" s="258" t="s">
        <v>318</v>
      </c>
      <c r="G155" s="256"/>
      <c r="H155" s="259">
        <v>3.864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AT155" s="265" t="s">
        <v>309</v>
      </c>
      <c r="AU155" s="265" t="s">
        <v>88</v>
      </c>
      <c r="AV155" s="12" t="s">
        <v>88</v>
      </c>
      <c r="AW155" s="12" t="s">
        <v>33</v>
      </c>
      <c r="AX155" s="12" t="s">
        <v>78</v>
      </c>
      <c r="AY155" s="265" t="s">
        <v>163</v>
      </c>
    </row>
    <row r="156" spans="2:51" s="12" customFormat="1" ht="12">
      <c r="B156" s="255"/>
      <c r="C156" s="256"/>
      <c r="D156" s="245" t="s">
        <v>309</v>
      </c>
      <c r="E156" s="257" t="s">
        <v>1</v>
      </c>
      <c r="F156" s="258" t="s">
        <v>319</v>
      </c>
      <c r="G156" s="256"/>
      <c r="H156" s="259">
        <v>1.568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AT156" s="265" t="s">
        <v>309</v>
      </c>
      <c r="AU156" s="265" t="s">
        <v>88</v>
      </c>
      <c r="AV156" s="12" t="s">
        <v>88</v>
      </c>
      <c r="AW156" s="12" t="s">
        <v>33</v>
      </c>
      <c r="AX156" s="12" t="s">
        <v>78</v>
      </c>
      <c r="AY156" s="265" t="s">
        <v>163</v>
      </c>
    </row>
    <row r="157" spans="2:51" s="12" customFormat="1" ht="12">
      <c r="B157" s="255"/>
      <c r="C157" s="256"/>
      <c r="D157" s="245" t="s">
        <v>309</v>
      </c>
      <c r="E157" s="257" t="s">
        <v>1</v>
      </c>
      <c r="F157" s="258" t="s">
        <v>320</v>
      </c>
      <c r="G157" s="256"/>
      <c r="H157" s="259">
        <v>2.296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AT157" s="265" t="s">
        <v>309</v>
      </c>
      <c r="AU157" s="265" t="s">
        <v>88</v>
      </c>
      <c r="AV157" s="12" t="s">
        <v>88</v>
      </c>
      <c r="AW157" s="12" t="s">
        <v>33</v>
      </c>
      <c r="AX157" s="12" t="s">
        <v>78</v>
      </c>
      <c r="AY157" s="265" t="s">
        <v>163</v>
      </c>
    </row>
    <row r="158" spans="2:51" s="15" customFormat="1" ht="12">
      <c r="B158" s="287"/>
      <c r="C158" s="288"/>
      <c r="D158" s="245" t="s">
        <v>309</v>
      </c>
      <c r="E158" s="289" t="s">
        <v>245</v>
      </c>
      <c r="F158" s="290" t="s">
        <v>321</v>
      </c>
      <c r="G158" s="288"/>
      <c r="H158" s="291">
        <v>25.088</v>
      </c>
      <c r="I158" s="292"/>
      <c r="J158" s="288"/>
      <c r="K158" s="288"/>
      <c r="L158" s="293"/>
      <c r="M158" s="294"/>
      <c r="N158" s="295"/>
      <c r="O158" s="295"/>
      <c r="P158" s="295"/>
      <c r="Q158" s="295"/>
      <c r="R158" s="295"/>
      <c r="S158" s="295"/>
      <c r="T158" s="296"/>
      <c r="AT158" s="297" t="s">
        <v>309</v>
      </c>
      <c r="AU158" s="297" t="s">
        <v>88</v>
      </c>
      <c r="AV158" s="15" t="s">
        <v>105</v>
      </c>
      <c r="AW158" s="15" t="s">
        <v>33</v>
      </c>
      <c r="AX158" s="15" t="s">
        <v>78</v>
      </c>
      <c r="AY158" s="297" t="s">
        <v>163</v>
      </c>
    </row>
    <row r="159" spans="2:51" s="13" customFormat="1" ht="12">
      <c r="B159" s="266"/>
      <c r="C159" s="267"/>
      <c r="D159" s="245" t="s">
        <v>309</v>
      </c>
      <c r="E159" s="268" t="s">
        <v>1</v>
      </c>
      <c r="F159" s="269" t="s">
        <v>311</v>
      </c>
      <c r="G159" s="267"/>
      <c r="H159" s="270">
        <v>25.088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309</v>
      </c>
      <c r="AU159" s="276" t="s">
        <v>88</v>
      </c>
      <c r="AV159" s="13" t="s">
        <v>181</v>
      </c>
      <c r="AW159" s="13" t="s">
        <v>33</v>
      </c>
      <c r="AX159" s="13" t="s">
        <v>86</v>
      </c>
      <c r="AY159" s="276" t="s">
        <v>163</v>
      </c>
    </row>
    <row r="160" spans="2:65" s="1" customFormat="1" ht="16.5" customHeight="1">
      <c r="B160" s="38"/>
      <c r="C160" s="232" t="s">
        <v>105</v>
      </c>
      <c r="D160" s="232" t="s">
        <v>166</v>
      </c>
      <c r="E160" s="233" t="s">
        <v>322</v>
      </c>
      <c r="F160" s="234" t="s">
        <v>323</v>
      </c>
      <c r="G160" s="235" t="s">
        <v>307</v>
      </c>
      <c r="H160" s="236">
        <v>4.81</v>
      </c>
      <c r="I160" s="237"/>
      <c r="J160" s="238">
        <f>ROUND(I160*H160,2)</f>
        <v>0</v>
      </c>
      <c r="K160" s="234" t="s">
        <v>170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181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181</v>
      </c>
      <c r="BM160" s="243" t="s">
        <v>324</v>
      </c>
    </row>
    <row r="161" spans="2:51" s="14" customFormat="1" ht="12">
      <c r="B161" s="277"/>
      <c r="C161" s="278"/>
      <c r="D161" s="245" t="s">
        <v>309</v>
      </c>
      <c r="E161" s="279" t="s">
        <v>1</v>
      </c>
      <c r="F161" s="280" t="s">
        <v>325</v>
      </c>
      <c r="G161" s="278"/>
      <c r="H161" s="279" t="s">
        <v>1</v>
      </c>
      <c r="I161" s="281"/>
      <c r="J161" s="278"/>
      <c r="K161" s="278"/>
      <c r="L161" s="282"/>
      <c r="M161" s="283"/>
      <c r="N161" s="284"/>
      <c r="O161" s="284"/>
      <c r="P161" s="284"/>
      <c r="Q161" s="284"/>
      <c r="R161" s="284"/>
      <c r="S161" s="284"/>
      <c r="T161" s="285"/>
      <c r="AT161" s="286" t="s">
        <v>309</v>
      </c>
      <c r="AU161" s="286" t="s">
        <v>88</v>
      </c>
      <c r="AV161" s="14" t="s">
        <v>86</v>
      </c>
      <c r="AW161" s="14" t="s">
        <v>33</v>
      </c>
      <c r="AX161" s="14" t="s">
        <v>78</v>
      </c>
      <c r="AY161" s="286" t="s">
        <v>163</v>
      </c>
    </row>
    <row r="162" spans="2:51" s="12" customFormat="1" ht="12">
      <c r="B162" s="255"/>
      <c r="C162" s="256"/>
      <c r="D162" s="245" t="s">
        <v>309</v>
      </c>
      <c r="E162" s="257" t="s">
        <v>1</v>
      </c>
      <c r="F162" s="258" t="s">
        <v>326</v>
      </c>
      <c r="G162" s="256"/>
      <c r="H162" s="259">
        <v>2.332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AT162" s="265" t="s">
        <v>309</v>
      </c>
      <c r="AU162" s="265" t="s">
        <v>88</v>
      </c>
      <c r="AV162" s="12" t="s">
        <v>88</v>
      </c>
      <c r="AW162" s="12" t="s">
        <v>33</v>
      </c>
      <c r="AX162" s="12" t="s">
        <v>78</v>
      </c>
      <c r="AY162" s="265" t="s">
        <v>163</v>
      </c>
    </row>
    <row r="163" spans="2:51" s="12" customFormat="1" ht="12">
      <c r="B163" s="255"/>
      <c r="C163" s="256"/>
      <c r="D163" s="245" t="s">
        <v>309</v>
      </c>
      <c r="E163" s="257" t="s">
        <v>1</v>
      </c>
      <c r="F163" s="258" t="s">
        <v>327</v>
      </c>
      <c r="G163" s="256"/>
      <c r="H163" s="259">
        <v>0.692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AT163" s="265" t="s">
        <v>309</v>
      </c>
      <c r="AU163" s="265" t="s">
        <v>88</v>
      </c>
      <c r="AV163" s="12" t="s">
        <v>88</v>
      </c>
      <c r="AW163" s="12" t="s">
        <v>33</v>
      </c>
      <c r="AX163" s="12" t="s">
        <v>78</v>
      </c>
      <c r="AY163" s="265" t="s">
        <v>163</v>
      </c>
    </row>
    <row r="164" spans="2:51" s="12" customFormat="1" ht="12">
      <c r="B164" s="255"/>
      <c r="C164" s="256"/>
      <c r="D164" s="245" t="s">
        <v>309</v>
      </c>
      <c r="E164" s="257" t="s">
        <v>1</v>
      </c>
      <c r="F164" s="258" t="s">
        <v>328</v>
      </c>
      <c r="G164" s="256"/>
      <c r="H164" s="259">
        <v>0.158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AT164" s="265" t="s">
        <v>309</v>
      </c>
      <c r="AU164" s="265" t="s">
        <v>88</v>
      </c>
      <c r="AV164" s="12" t="s">
        <v>88</v>
      </c>
      <c r="AW164" s="12" t="s">
        <v>33</v>
      </c>
      <c r="AX164" s="12" t="s">
        <v>78</v>
      </c>
      <c r="AY164" s="265" t="s">
        <v>163</v>
      </c>
    </row>
    <row r="165" spans="2:51" s="12" customFormat="1" ht="12">
      <c r="B165" s="255"/>
      <c r="C165" s="256"/>
      <c r="D165" s="245" t="s">
        <v>309</v>
      </c>
      <c r="E165" s="257" t="s">
        <v>1</v>
      </c>
      <c r="F165" s="258" t="s">
        <v>329</v>
      </c>
      <c r="G165" s="256"/>
      <c r="H165" s="259">
        <v>1.628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AT165" s="265" t="s">
        <v>309</v>
      </c>
      <c r="AU165" s="265" t="s">
        <v>88</v>
      </c>
      <c r="AV165" s="12" t="s">
        <v>88</v>
      </c>
      <c r="AW165" s="12" t="s">
        <v>33</v>
      </c>
      <c r="AX165" s="12" t="s">
        <v>78</v>
      </c>
      <c r="AY165" s="265" t="s">
        <v>163</v>
      </c>
    </row>
    <row r="166" spans="2:51" s="13" customFormat="1" ht="12">
      <c r="B166" s="266"/>
      <c r="C166" s="267"/>
      <c r="D166" s="245" t="s">
        <v>309</v>
      </c>
      <c r="E166" s="268" t="s">
        <v>225</v>
      </c>
      <c r="F166" s="269" t="s">
        <v>311</v>
      </c>
      <c r="G166" s="267"/>
      <c r="H166" s="270">
        <v>4.81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AT166" s="276" t="s">
        <v>309</v>
      </c>
      <c r="AU166" s="276" t="s">
        <v>88</v>
      </c>
      <c r="AV166" s="13" t="s">
        <v>181</v>
      </c>
      <c r="AW166" s="13" t="s">
        <v>33</v>
      </c>
      <c r="AX166" s="13" t="s">
        <v>86</v>
      </c>
      <c r="AY166" s="276" t="s">
        <v>163</v>
      </c>
    </row>
    <row r="167" spans="2:65" s="1" customFormat="1" ht="24" customHeight="1">
      <c r="B167" s="38"/>
      <c r="C167" s="232" t="s">
        <v>181</v>
      </c>
      <c r="D167" s="232" t="s">
        <v>166</v>
      </c>
      <c r="E167" s="233" t="s">
        <v>330</v>
      </c>
      <c r="F167" s="234" t="s">
        <v>331</v>
      </c>
      <c r="G167" s="235" t="s">
        <v>307</v>
      </c>
      <c r="H167" s="236">
        <v>16.06</v>
      </c>
      <c r="I167" s="237"/>
      <c r="J167" s="238">
        <f>ROUND(I167*H167,2)</f>
        <v>0</v>
      </c>
      <c r="K167" s="234" t="s">
        <v>170</v>
      </c>
      <c r="L167" s="43"/>
      <c r="M167" s="239" t="s">
        <v>1</v>
      </c>
      <c r="N167" s="240" t="s">
        <v>43</v>
      </c>
      <c r="O167" s="86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AR167" s="243" t="s">
        <v>181</v>
      </c>
      <c r="AT167" s="243" t="s">
        <v>166</v>
      </c>
      <c r="AU167" s="243" t="s">
        <v>88</v>
      </c>
      <c r="AY167" s="17" t="s">
        <v>163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7" t="s">
        <v>86</v>
      </c>
      <c r="BK167" s="244">
        <f>ROUND(I167*H167,2)</f>
        <v>0</v>
      </c>
      <c r="BL167" s="17" t="s">
        <v>181</v>
      </c>
      <c r="BM167" s="243" t="s">
        <v>332</v>
      </c>
    </row>
    <row r="168" spans="2:51" s="12" customFormat="1" ht="12">
      <c r="B168" s="255"/>
      <c r="C168" s="256"/>
      <c r="D168" s="245" t="s">
        <v>309</v>
      </c>
      <c r="E168" s="257" t="s">
        <v>1</v>
      </c>
      <c r="F168" s="258" t="s">
        <v>333</v>
      </c>
      <c r="G168" s="256"/>
      <c r="H168" s="259">
        <v>16.06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309</v>
      </c>
      <c r="AU168" s="265" t="s">
        <v>88</v>
      </c>
      <c r="AV168" s="12" t="s">
        <v>88</v>
      </c>
      <c r="AW168" s="12" t="s">
        <v>33</v>
      </c>
      <c r="AX168" s="12" t="s">
        <v>78</v>
      </c>
      <c r="AY168" s="265" t="s">
        <v>163</v>
      </c>
    </row>
    <row r="169" spans="2:51" s="13" customFormat="1" ht="12">
      <c r="B169" s="266"/>
      <c r="C169" s="267"/>
      <c r="D169" s="245" t="s">
        <v>309</v>
      </c>
      <c r="E169" s="268" t="s">
        <v>229</v>
      </c>
      <c r="F169" s="269" t="s">
        <v>311</v>
      </c>
      <c r="G169" s="267"/>
      <c r="H169" s="270">
        <v>16.06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309</v>
      </c>
      <c r="AU169" s="276" t="s">
        <v>88</v>
      </c>
      <c r="AV169" s="13" t="s">
        <v>181</v>
      </c>
      <c r="AW169" s="13" t="s">
        <v>33</v>
      </c>
      <c r="AX169" s="13" t="s">
        <v>86</v>
      </c>
      <c r="AY169" s="276" t="s">
        <v>163</v>
      </c>
    </row>
    <row r="170" spans="2:65" s="1" customFormat="1" ht="16.5" customHeight="1">
      <c r="B170" s="38"/>
      <c r="C170" s="232" t="s">
        <v>162</v>
      </c>
      <c r="D170" s="232" t="s">
        <v>166</v>
      </c>
      <c r="E170" s="233" t="s">
        <v>334</v>
      </c>
      <c r="F170" s="234" t="s">
        <v>335</v>
      </c>
      <c r="G170" s="235" t="s">
        <v>307</v>
      </c>
      <c r="H170" s="236">
        <v>16.06</v>
      </c>
      <c r="I170" s="237"/>
      <c r="J170" s="238">
        <f>ROUND(I170*H170,2)</f>
        <v>0</v>
      </c>
      <c r="K170" s="234" t="s">
        <v>170</v>
      </c>
      <c r="L170" s="43"/>
      <c r="M170" s="239" t="s">
        <v>1</v>
      </c>
      <c r="N170" s="240" t="s">
        <v>43</v>
      </c>
      <c r="O170" s="86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AR170" s="243" t="s">
        <v>181</v>
      </c>
      <c r="AT170" s="243" t="s">
        <v>166</v>
      </c>
      <c r="AU170" s="243" t="s">
        <v>88</v>
      </c>
      <c r="AY170" s="17" t="s">
        <v>163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7" t="s">
        <v>86</v>
      </c>
      <c r="BK170" s="244">
        <f>ROUND(I170*H170,2)</f>
        <v>0</v>
      </c>
      <c r="BL170" s="17" t="s">
        <v>181</v>
      </c>
      <c r="BM170" s="243" t="s">
        <v>336</v>
      </c>
    </row>
    <row r="171" spans="2:51" s="12" customFormat="1" ht="12">
      <c r="B171" s="255"/>
      <c r="C171" s="256"/>
      <c r="D171" s="245" t="s">
        <v>309</v>
      </c>
      <c r="E171" s="257" t="s">
        <v>1</v>
      </c>
      <c r="F171" s="258" t="s">
        <v>229</v>
      </c>
      <c r="G171" s="256"/>
      <c r="H171" s="259">
        <v>16.06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AT171" s="265" t="s">
        <v>309</v>
      </c>
      <c r="AU171" s="265" t="s">
        <v>88</v>
      </c>
      <c r="AV171" s="12" t="s">
        <v>88</v>
      </c>
      <c r="AW171" s="12" t="s">
        <v>33</v>
      </c>
      <c r="AX171" s="12" t="s">
        <v>86</v>
      </c>
      <c r="AY171" s="265" t="s">
        <v>163</v>
      </c>
    </row>
    <row r="172" spans="2:65" s="1" customFormat="1" ht="24" customHeight="1">
      <c r="B172" s="38"/>
      <c r="C172" s="232" t="s">
        <v>194</v>
      </c>
      <c r="D172" s="232" t="s">
        <v>166</v>
      </c>
      <c r="E172" s="233" t="s">
        <v>337</v>
      </c>
      <c r="F172" s="234" t="s">
        <v>338</v>
      </c>
      <c r="G172" s="235" t="s">
        <v>339</v>
      </c>
      <c r="H172" s="236">
        <v>28.908</v>
      </c>
      <c r="I172" s="237"/>
      <c r="J172" s="238">
        <f>ROUND(I172*H172,2)</f>
        <v>0</v>
      </c>
      <c r="K172" s="234" t="s">
        <v>170</v>
      </c>
      <c r="L172" s="43"/>
      <c r="M172" s="239" t="s">
        <v>1</v>
      </c>
      <c r="N172" s="240" t="s">
        <v>43</v>
      </c>
      <c r="O172" s="86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AR172" s="243" t="s">
        <v>181</v>
      </c>
      <c r="AT172" s="243" t="s">
        <v>166</v>
      </c>
      <c r="AU172" s="243" t="s">
        <v>88</v>
      </c>
      <c r="AY172" s="17" t="s">
        <v>163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7" t="s">
        <v>86</v>
      </c>
      <c r="BK172" s="244">
        <f>ROUND(I172*H172,2)</f>
        <v>0</v>
      </c>
      <c r="BL172" s="17" t="s">
        <v>181</v>
      </c>
      <c r="BM172" s="243" t="s">
        <v>340</v>
      </c>
    </row>
    <row r="173" spans="2:51" s="12" customFormat="1" ht="12">
      <c r="B173" s="255"/>
      <c r="C173" s="256"/>
      <c r="D173" s="245" t="s">
        <v>309</v>
      </c>
      <c r="E173" s="257" t="s">
        <v>1</v>
      </c>
      <c r="F173" s="258" t="s">
        <v>341</v>
      </c>
      <c r="G173" s="256"/>
      <c r="H173" s="259">
        <v>28.908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AT173" s="265" t="s">
        <v>309</v>
      </c>
      <c r="AU173" s="265" t="s">
        <v>88</v>
      </c>
      <c r="AV173" s="12" t="s">
        <v>88</v>
      </c>
      <c r="AW173" s="12" t="s">
        <v>33</v>
      </c>
      <c r="AX173" s="12" t="s">
        <v>86</v>
      </c>
      <c r="AY173" s="265" t="s">
        <v>163</v>
      </c>
    </row>
    <row r="174" spans="2:65" s="1" customFormat="1" ht="24" customHeight="1">
      <c r="B174" s="38"/>
      <c r="C174" s="232" t="s">
        <v>342</v>
      </c>
      <c r="D174" s="232" t="s">
        <v>166</v>
      </c>
      <c r="E174" s="233" t="s">
        <v>343</v>
      </c>
      <c r="F174" s="234" t="s">
        <v>344</v>
      </c>
      <c r="G174" s="235" t="s">
        <v>307</v>
      </c>
      <c r="H174" s="236">
        <v>25.088</v>
      </c>
      <c r="I174" s="237"/>
      <c r="J174" s="238">
        <f>ROUND(I174*H174,2)</f>
        <v>0</v>
      </c>
      <c r="K174" s="234" t="s">
        <v>170</v>
      </c>
      <c r="L174" s="43"/>
      <c r="M174" s="239" t="s">
        <v>1</v>
      </c>
      <c r="N174" s="240" t="s">
        <v>43</v>
      </c>
      <c r="O174" s="86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AR174" s="243" t="s">
        <v>181</v>
      </c>
      <c r="AT174" s="243" t="s">
        <v>166</v>
      </c>
      <c r="AU174" s="243" t="s">
        <v>88</v>
      </c>
      <c r="AY174" s="17" t="s">
        <v>163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7" t="s">
        <v>86</v>
      </c>
      <c r="BK174" s="244">
        <f>ROUND(I174*H174,2)</f>
        <v>0</v>
      </c>
      <c r="BL174" s="17" t="s">
        <v>181</v>
      </c>
      <c r="BM174" s="243" t="s">
        <v>345</v>
      </c>
    </row>
    <row r="175" spans="2:51" s="12" customFormat="1" ht="12">
      <c r="B175" s="255"/>
      <c r="C175" s="256"/>
      <c r="D175" s="245" t="s">
        <v>309</v>
      </c>
      <c r="E175" s="257" t="s">
        <v>1</v>
      </c>
      <c r="F175" s="258" t="s">
        <v>245</v>
      </c>
      <c r="G175" s="256"/>
      <c r="H175" s="259">
        <v>25.088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AT175" s="265" t="s">
        <v>309</v>
      </c>
      <c r="AU175" s="265" t="s">
        <v>88</v>
      </c>
      <c r="AV175" s="12" t="s">
        <v>88</v>
      </c>
      <c r="AW175" s="12" t="s">
        <v>33</v>
      </c>
      <c r="AX175" s="12" t="s">
        <v>86</v>
      </c>
      <c r="AY175" s="265" t="s">
        <v>163</v>
      </c>
    </row>
    <row r="176" spans="2:65" s="1" customFormat="1" ht="16.5" customHeight="1">
      <c r="B176" s="38"/>
      <c r="C176" s="232" t="s">
        <v>346</v>
      </c>
      <c r="D176" s="232" t="s">
        <v>166</v>
      </c>
      <c r="E176" s="233" t="s">
        <v>347</v>
      </c>
      <c r="F176" s="234" t="s">
        <v>348</v>
      </c>
      <c r="G176" s="235" t="s">
        <v>349</v>
      </c>
      <c r="H176" s="236">
        <v>45</v>
      </c>
      <c r="I176" s="237"/>
      <c r="J176" s="238">
        <f>ROUND(I176*H176,2)</f>
        <v>0</v>
      </c>
      <c r="K176" s="234" t="s">
        <v>170</v>
      </c>
      <c r="L176" s="43"/>
      <c r="M176" s="239" t="s">
        <v>1</v>
      </c>
      <c r="N176" s="240" t="s">
        <v>43</v>
      </c>
      <c r="O176" s="86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AR176" s="243" t="s">
        <v>181</v>
      </c>
      <c r="AT176" s="243" t="s">
        <v>166</v>
      </c>
      <c r="AU176" s="243" t="s">
        <v>88</v>
      </c>
      <c r="AY176" s="17" t="s">
        <v>163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7" t="s">
        <v>86</v>
      </c>
      <c r="BK176" s="244">
        <f>ROUND(I176*H176,2)</f>
        <v>0</v>
      </c>
      <c r="BL176" s="17" t="s">
        <v>181</v>
      </c>
      <c r="BM176" s="243" t="s">
        <v>350</v>
      </c>
    </row>
    <row r="177" spans="2:51" s="12" customFormat="1" ht="12">
      <c r="B177" s="255"/>
      <c r="C177" s="256"/>
      <c r="D177" s="245" t="s">
        <v>309</v>
      </c>
      <c r="E177" s="257" t="s">
        <v>1</v>
      </c>
      <c r="F177" s="258" t="s">
        <v>247</v>
      </c>
      <c r="G177" s="256"/>
      <c r="H177" s="259">
        <v>45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AT177" s="265" t="s">
        <v>309</v>
      </c>
      <c r="AU177" s="265" t="s">
        <v>88</v>
      </c>
      <c r="AV177" s="12" t="s">
        <v>88</v>
      </c>
      <c r="AW177" s="12" t="s">
        <v>33</v>
      </c>
      <c r="AX177" s="12" t="s">
        <v>86</v>
      </c>
      <c r="AY177" s="265" t="s">
        <v>163</v>
      </c>
    </row>
    <row r="178" spans="2:63" s="11" customFormat="1" ht="22.8" customHeight="1">
      <c r="B178" s="216"/>
      <c r="C178" s="217"/>
      <c r="D178" s="218" t="s">
        <v>77</v>
      </c>
      <c r="E178" s="230" t="s">
        <v>88</v>
      </c>
      <c r="F178" s="230" t="s">
        <v>351</v>
      </c>
      <c r="G178" s="217"/>
      <c r="H178" s="217"/>
      <c r="I178" s="220"/>
      <c r="J178" s="231">
        <f>BK178</f>
        <v>0</v>
      </c>
      <c r="K178" s="217"/>
      <c r="L178" s="222"/>
      <c r="M178" s="223"/>
      <c r="N178" s="224"/>
      <c r="O178" s="224"/>
      <c r="P178" s="225">
        <f>SUM(P179:P205)</f>
        <v>0</v>
      </c>
      <c r="Q178" s="224"/>
      <c r="R178" s="225">
        <f>SUM(R179:R205)</f>
        <v>41.54154202</v>
      </c>
      <c r="S178" s="224"/>
      <c r="T178" s="226">
        <f>SUM(T179:T205)</f>
        <v>0</v>
      </c>
      <c r="AR178" s="227" t="s">
        <v>86</v>
      </c>
      <c r="AT178" s="228" t="s">
        <v>77</v>
      </c>
      <c r="AU178" s="228" t="s">
        <v>86</v>
      </c>
      <c r="AY178" s="227" t="s">
        <v>163</v>
      </c>
      <c r="BK178" s="229">
        <f>SUM(BK179:BK205)</f>
        <v>0</v>
      </c>
    </row>
    <row r="179" spans="2:65" s="1" customFormat="1" ht="24" customHeight="1">
      <c r="B179" s="38"/>
      <c r="C179" s="232" t="s">
        <v>352</v>
      </c>
      <c r="D179" s="232" t="s">
        <v>166</v>
      </c>
      <c r="E179" s="233" t="s">
        <v>353</v>
      </c>
      <c r="F179" s="234" t="s">
        <v>354</v>
      </c>
      <c r="G179" s="235" t="s">
        <v>307</v>
      </c>
      <c r="H179" s="236">
        <v>9.618</v>
      </c>
      <c r="I179" s="237"/>
      <c r="J179" s="238">
        <f>ROUND(I179*H179,2)</f>
        <v>0</v>
      </c>
      <c r="K179" s="234" t="s">
        <v>170</v>
      </c>
      <c r="L179" s="43"/>
      <c r="M179" s="239" t="s">
        <v>1</v>
      </c>
      <c r="N179" s="240" t="s">
        <v>43</v>
      </c>
      <c r="O179" s="86"/>
      <c r="P179" s="241">
        <f>O179*H179</f>
        <v>0</v>
      </c>
      <c r="Q179" s="241">
        <v>2.16</v>
      </c>
      <c r="R179" s="241">
        <f>Q179*H179</f>
        <v>20.774880000000003</v>
      </c>
      <c r="S179" s="241">
        <v>0</v>
      </c>
      <c r="T179" s="242">
        <f>S179*H179</f>
        <v>0</v>
      </c>
      <c r="AR179" s="243" t="s">
        <v>181</v>
      </c>
      <c r="AT179" s="243" t="s">
        <v>166</v>
      </c>
      <c r="AU179" s="243" t="s">
        <v>88</v>
      </c>
      <c r="AY179" s="17" t="s">
        <v>163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7" t="s">
        <v>86</v>
      </c>
      <c r="BK179" s="244">
        <f>ROUND(I179*H179,2)</f>
        <v>0</v>
      </c>
      <c r="BL179" s="17" t="s">
        <v>181</v>
      </c>
      <c r="BM179" s="243" t="s">
        <v>355</v>
      </c>
    </row>
    <row r="180" spans="2:51" s="12" customFormat="1" ht="12">
      <c r="B180" s="255"/>
      <c r="C180" s="256"/>
      <c r="D180" s="245" t="s">
        <v>309</v>
      </c>
      <c r="E180" s="257" t="s">
        <v>1</v>
      </c>
      <c r="F180" s="258" t="s">
        <v>356</v>
      </c>
      <c r="G180" s="256"/>
      <c r="H180" s="259">
        <v>4.664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AT180" s="265" t="s">
        <v>309</v>
      </c>
      <c r="AU180" s="265" t="s">
        <v>88</v>
      </c>
      <c r="AV180" s="12" t="s">
        <v>88</v>
      </c>
      <c r="AW180" s="12" t="s">
        <v>33</v>
      </c>
      <c r="AX180" s="12" t="s">
        <v>78</v>
      </c>
      <c r="AY180" s="265" t="s">
        <v>163</v>
      </c>
    </row>
    <row r="181" spans="2:51" s="12" customFormat="1" ht="12">
      <c r="B181" s="255"/>
      <c r="C181" s="256"/>
      <c r="D181" s="245" t="s">
        <v>309</v>
      </c>
      <c r="E181" s="257" t="s">
        <v>1</v>
      </c>
      <c r="F181" s="258" t="s">
        <v>357</v>
      </c>
      <c r="G181" s="256"/>
      <c r="H181" s="259">
        <v>1.383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AT181" s="265" t="s">
        <v>309</v>
      </c>
      <c r="AU181" s="265" t="s">
        <v>88</v>
      </c>
      <c r="AV181" s="12" t="s">
        <v>88</v>
      </c>
      <c r="AW181" s="12" t="s">
        <v>33</v>
      </c>
      <c r="AX181" s="12" t="s">
        <v>78</v>
      </c>
      <c r="AY181" s="265" t="s">
        <v>163</v>
      </c>
    </row>
    <row r="182" spans="2:51" s="12" customFormat="1" ht="12">
      <c r="B182" s="255"/>
      <c r="C182" s="256"/>
      <c r="D182" s="245" t="s">
        <v>309</v>
      </c>
      <c r="E182" s="257" t="s">
        <v>1</v>
      </c>
      <c r="F182" s="258" t="s">
        <v>358</v>
      </c>
      <c r="G182" s="256"/>
      <c r="H182" s="259">
        <v>0.315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AT182" s="265" t="s">
        <v>309</v>
      </c>
      <c r="AU182" s="265" t="s">
        <v>88</v>
      </c>
      <c r="AV182" s="12" t="s">
        <v>88</v>
      </c>
      <c r="AW182" s="12" t="s">
        <v>33</v>
      </c>
      <c r="AX182" s="12" t="s">
        <v>78</v>
      </c>
      <c r="AY182" s="265" t="s">
        <v>163</v>
      </c>
    </row>
    <row r="183" spans="2:51" s="12" customFormat="1" ht="12">
      <c r="B183" s="255"/>
      <c r="C183" s="256"/>
      <c r="D183" s="245" t="s">
        <v>309</v>
      </c>
      <c r="E183" s="257" t="s">
        <v>1</v>
      </c>
      <c r="F183" s="258" t="s">
        <v>359</v>
      </c>
      <c r="G183" s="256"/>
      <c r="H183" s="259">
        <v>3.256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AT183" s="265" t="s">
        <v>309</v>
      </c>
      <c r="AU183" s="265" t="s">
        <v>88</v>
      </c>
      <c r="AV183" s="12" t="s">
        <v>88</v>
      </c>
      <c r="AW183" s="12" t="s">
        <v>33</v>
      </c>
      <c r="AX183" s="12" t="s">
        <v>78</v>
      </c>
      <c r="AY183" s="265" t="s">
        <v>163</v>
      </c>
    </row>
    <row r="184" spans="2:51" s="13" customFormat="1" ht="12">
      <c r="B184" s="266"/>
      <c r="C184" s="267"/>
      <c r="D184" s="245" t="s">
        <v>309</v>
      </c>
      <c r="E184" s="268" t="s">
        <v>1</v>
      </c>
      <c r="F184" s="269" t="s">
        <v>311</v>
      </c>
      <c r="G184" s="267"/>
      <c r="H184" s="270">
        <v>9.618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AT184" s="276" t="s">
        <v>309</v>
      </c>
      <c r="AU184" s="276" t="s">
        <v>88</v>
      </c>
      <c r="AV184" s="13" t="s">
        <v>181</v>
      </c>
      <c r="AW184" s="13" t="s">
        <v>33</v>
      </c>
      <c r="AX184" s="13" t="s">
        <v>86</v>
      </c>
      <c r="AY184" s="276" t="s">
        <v>163</v>
      </c>
    </row>
    <row r="185" spans="2:65" s="1" customFormat="1" ht="24" customHeight="1">
      <c r="B185" s="38"/>
      <c r="C185" s="232" t="s">
        <v>360</v>
      </c>
      <c r="D185" s="232" t="s">
        <v>166</v>
      </c>
      <c r="E185" s="233" t="s">
        <v>361</v>
      </c>
      <c r="F185" s="234" t="s">
        <v>362</v>
      </c>
      <c r="G185" s="235" t="s">
        <v>307</v>
      </c>
      <c r="H185" s="236">
        <v>4.81</v>
      </c>
      <c r="I185" s="237"/>
      <c r="J185" s="238">
        <f>ROUND(I185*H185,2)</f>
        <v>0</v>
      </c>
      <c r="K185" s="234" t="s">
        <v>170</v>
      </c>
      <c r="L185" s="43"/>
      <c r="M185" s="239" t="s">
        <v>1</v>
      </c>
      <c r="N185" s="240" t="s">
        <v>43</v>
      </c>
      <c r="O185" s="86"/>
      <c r="P185" s="241">
        <f>O185*H185</f>
        <v>0</v>
      </c>
      <c r="Q185" s="241">
        <v>2.45329</v>
      </c>
      <c r="R185" s="241">
        <f>Q185*H185</f>
        <v>11.8003249</v>
      </c>
      <c r="S185" s="241">
        <v>0</v>
      </c>
      <c r="T185" s="242">
        <f>S185*H185</f>
        <v>0</v>
      </c>
      <c r="AR185" s="243" t="s">
        <v>181</v>
      </c>
      <c r="AT185" s="243" t="s">
        <v>166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181</v>
      </c>
      <c r="BM185" s="243" t="s">
        <v>363</v>
      </c>
    </row>
    <row r="186" spans="2:51" s="14" customFormat="1" ht="12">
      <c r="B186" s="277"/>
      <c r="C186" s="278"/>
      <c r="D186" s="245" t="s">
        <v>309</v>
      </c>
      <c r="E186" s="279" t="s">
        <v>1</v>
      </c>
      <c r="F186" s="280" t="s">
        <v>364</v>
      </c>
      <c r="G186" s="278"/>
      <c r="H186" s="279" t="s">
        <v>1</v>
      </c>
      <c r="I186" s="281"/>
      <c r="J186" s="278"/>
      <c r="K186" s="278"/>
      <c r="L186" s="282"/>
      <c r="M186" s="283"/>
      <c r="N186" s="284"/>
      <c r="O186" s="284"/>
      <c r="P186" s="284"/>
      <c r="Q186" s="284"/>
      <c r="R186" s="284"/>
      <c r="S186" s="284"/>
      <c r="T186" s="285"/>
      <c r="AT186" s="286" t="s">
        <v>309</v>
      </c>
      <c r="AU186" s="286" t="s">
        <v>88</v>
      </c>
      <c r="AV186" s="14" t="s">
        <v>86</v>
      </c>
      <c r="AW186" s="14" t="s">
        <v>33</v>
      </c>
      <c r="AX186" s="14" t="s">
        <v>78</v>
      </c>
      <c r="AY186" s="286" t="s">
        <v>163</v>
      </c>
    </row>
    <row r="187" spans="2:51" s="12" customFormat="1" ht="12">
      <c r="B187" s="255"/>
      <c r="C187" s="256"/>
      <c r="D187" s="245" t="s">
        <v>309</v>
      </c>
      <c r="E187" s="257" t="s">
        <v>1</v>
      </c>
      <c r="F187" s="258" t="s">
        <v>326</v>
      </c>
      <c r="G187" s="256"/>
      <c r="H187" s="259">
        <v>2.332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AT187" s="265" t="s">
        <v>309</v>
      </c>
      <c r="AU187" s="265" t="s">
        <v>88</v>
      </c>
      <c r="AV187" s="12" t="s">
        <v>88</v>
      </c>
      <c r="AW187" s="12" t="s">
        <v>33</v>
      </c>
      <c r="AX187" s="12" t="s">
        <v>78</v>
      </c>
      <c r="AY187" s="265" t="s">
        <v>163</v>
      </c>
    </row>
    <row r="188" spans="2:51" s="12" customFormat="1" ht="12">
      <c r="B188" s="255"/>
      <c r="C188" s="256"/>
      <c r="D188" s="245" t="s">
        <v>309</v>
      </c>
      <c r="E188" s="257" t="s">
        <v>1</v>
      </c>
      <c r="F188" s="258" t="s">
        <v>327</v>
      </c>
      <c r="G188" s="256"/>
      <c r="H188" s="259">
        <v>0.692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AT188" s="265" t="s">
        <v>309</v>
      </c>
      <c r="AU188" s="265" t="s">
        <v>88</v>
      </c>
      <c r="AV188" s="12" t="s">
        <v>88</v>
      </c>
      <c r="AW188" s="12" t="s">
        <v>33</v>
      </c>
      <c r="AX188" s="12" t="s">
        <v>78</v>
      </c>
      <c r="AY188" s="265" t="s">
        <v>163</v>
      </c>
    </row>
    <row r="189" spans="2:51" s="12" customFormat="1" ht="12">
      <c r="B189" s="255"/>
      <c r="C189" s="256"/>
      <c r="D189" s="245" t="s">
        <v>309</v>
      </c>
      <c r="E189" s="257" t="s">
        <v>1</v>
      </c>
      <c r="F189" s="258" t="s">
        <v>328</v>
      </c>
      <c r="G189" s="256"/>
      <c r="H189" s="259">
        <v>0.158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AT189" s="265" t="s">
        <v>309</v>
      </c>
      <c r="AU189" s="265" t="s">
        <v>88</v>
      </c>
      <c r="AV189" s="12" t="s">
        <v>88</v>
      </c>
      <c r="AW189" s="12" t="s">
        <v>33</v>
      </c>
      <c r="AX189" s="12" t="s">
        <v>78</v>
      </c>
      <c r="AY189" s="265" t="s">
        <v>163</v>
      </c>
    </row>
    <row r="190" spans="2:51" s="12" customFormat="1" ht="12">
      <c r="B190" s="255"/>
      <c r="C190" s="256"/>
      <c r="D190" s="245" t="s">
        <v>309</v>
      </c>
      <c r="E190" s="257" t="s">
        <v>1</v>
      </c>
      <c r="F190" s="258" t="s">
        <v>329</v>
      </c>
      <c r="G190" s="256"/>
      <c r="H190" s="259">
        <v>1.628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AT190" s="265" t="s">
        <v>309</v>
      </c>
      <c r="AU190" s="265" t="s">
        <v>88</v>
      </c>
      <c r="AV190" s="12" t="s">
        <v>88</v>
      </c>
      <c r="AW190" s="12" t="s">
        <v>33</v>
      </c>
      <c r="AX190" s="12" t="s">
        <v>78</v>
      </c>
      <c r="AY190" s="265" t="s">
        <v>163</v>
      </c>
    </row>
    <row r="191" spans="2:51" s="13" customFormat="1" ht="12">
      <c r="B191" s="266"/>
      <c r="C191" s="267"/>
      <c r="D191" s="245" t="s">
        <v>309</v>
      </c>
      <c r="E191" s="268" t="s">
        <v>1</v>
      </c>
      <c r="F191" s="269" t="s">
        <v>311</v>
      </c>
      <c r="G191" s="267"/>
      <c r="H191" s="270">
        <v>4.81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AT191" s="276" t="s">
        <v>309</v>
      </c>
      <c r="AU191" s="276" t="s">
        <v>88</v>
      </c>
      <c r="AV191" s="13" t="s">
        <v>181</v>
      </c>
      <c r="AW191" s="13" t="s">
        <v>33</v>
      </c>
      <c r="AX191" s="13" t="s">
        <v>86</v>
      </c>
      <c r="AY191" s="276" t="s">
        <v>163</v>
      </c>
    </row>
    <row r="192" spans="2:65" s="1" customFormat="1" ht="16.5" customHeight="1">
      <c r="B192" s="38"/>
      <c r="C192" s="232" t="s">
        <v>365</v>
      </c>
      <c r="D192" s="232" t="s">
        <v>166</v>
      </c>
      <c r="E192" s="233" t="s">
        <v>366</v>
      </c>
      <c r="F192" s="234" t="s">
        <v>367</v>
      </c>
      <c r="G192" s="235" t="s">
        <v>339</v>
      </c>
      <c r="H192" s="236">
        <v>5.167</v>
      </c>
      <c r="I192" s="237"/>
      <c r="J192" s="238">
        <f>ROUND(I192*H192,2)</f>
        <v>0</v>
      </c>
      <c r="K192" s="234" t="s">
        <v>170</v>
      </c>
      <c r="L192" s="43"/>
      <c r="M192" s="239" t="s">
        <v>1</v>
      </c>
      <c r="N192" s="240" t="s">
        <v>43</v>
      </c>
      <c r="O192" s="86"/>
      <c r="P192" s="241">
        <f>O192*H192</f>
        <v>0</v>
      </c>
      <c r="Q192" s="241">
        <v>1.06277</v>
      </c>
      <c r="R192" s="241">
        <f>Q192*H192</f>
        <v>5.49133259</v>
      </c>
      <c r="S192" s="241">
        <v>0</v>
      </c>
      <c r="T192" s="242">
        <f>S192*H192</f>
        <v>0</v>
      </c>
      <c r="AR192" s="243" t="s">
        <v>181</v>
      </c>
      <c r="AT192" s="243" t="s">
        <v>166</v>
      </c>
      <c r="AU192" s="243" t="s">
        <v>88</v>
      </c>
      <c r="AY192" s="17" t="s">
        <v>163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7" t="s">
        <v>86</v>
      </c>
      <c r="BK192" s="244">
        <f>ROUND(I192*H192,2)</f>
        <v>0</v>
      </c>
      <c r="BL192" s="17" t="s">
        <v>181</v>
      </c>
      <c r="BM192" s="243" t="s">
        <v>368</v>
      </c>
    </row>
    <row r="193" spans="2:51" s="12" customFormat="1" ht="12">
      <c r="B193" s="255"/>
      <c r="C193" s="256"/>
      <c r="D193" s="245" t="s">
        <v>309</v>
      </c>
      <c r="E193" s="257" t="s">
        <v>1</v>
      </c>
      <c r="F193" s="258" t="s">
        <v>369</v>
      </c>
      <c r="G193" s="256"/>
      <c r="H193" s="259">
        <v>5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AT193" s="265" t="s">
        <v>309</v>
      </c>
      <c r="AU193" s="265" t="s">
        <v>88</v>
      </c>
      <c r="AV193" s="12" t="s">
        <v>88</v>
      </c>
      <c r="AW193" s="12" t="s">
        <v>33</v>
      </c>
      <c r="AX193" s="12" t="s">
        <v>78</v>
      </c>
      <c r="AY193" s="265" t="s">
        <v>163</v>
      </c>
    </row>
    <row r="194" spans="2:51" s="12" customFormat="1" ht="12">
      <c r="B194" s="255"/>
      <c r="C194" s="256"/>
      <c r="D194" s="245" t="s">
        <v>309</v>
      </c>
      <c r="E194" s="257" t="s">
        <v>1</v>
      </c>
      <c r="F194" s="258" t="s">
        <v>370</v>
      </c>
      <c r="G194" s="256"/>
      <c r="H194" s="259">
        <v>0.081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AT194" s="265" t="s">
        <v>309</v>
      </c>
      <c r="AU194" s="265" t="s">
        <v>88</v>
      </c>
      <c r="AV194" s="12" t="s">
        <v>88</v>
      </c>
      <c r="AW194" s="12" t="s">
        <v>33</v>
      </c>
      <c r="AX194" s="12" t="s">
        <v>78</v>
      </c>
      <c r="AY194" s="265" t="s">
        <v>163</v>
      </c>
    </row>
    <row r="195" spans="2:51" s="12" customFormat="1" ht="12">
      <c r="B195" s="255"/>
      <c r="C195" s="256"/>
      <c r="D195" s="245" t="s">
        <v>309</v>
      </c>
      <c r="E195" s="257" t="s">
        <v>1</v>
      </c>
      <c r="F195" s="258" t="s">
        <v>371</v>
      </c>
      <c r="G195" s="256"/>
      <c r="H195" s="259">
        <v>0.024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AT195" s="265" t="s">
        <v>309</v>
      </c>
      <c r="AU195" s="265" t="s">
        <v>88</v>
      </c>
      <c r="AV195" s="12" t="s">
        <v>88</v>
      </c>
      <c r="AW195" s="12" t="s">
        <v>33</v>
      </c>
      <c r="AX195" s="12" t="s">
        <v>78</v>
      </c>
      <c r="AY195" s="265" t="s">
        <v>163</v>
      </c>
    </row>
    <row r="196" spans="2:51" s="12" customFormat="1" ht="12">
      <c r="B196" s="255"/>
      <c r="C196" s="256"/>
      <c r="D196" s="245" t="s">
        <v>309</v>
      </c>
      <c r="E196" s="257" t="s">
        <v>1</v>
      </c>
      <c r="F196" s="258" t="s">
        <v>372</v>
      </c>
      <c r="G196" s="256"/>
      <c r="H196" s="259">
        <v>0.005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AT196" s="265" t="s">
        <v>309</v>
      </c>
      <c r="AU196" s="265" t="s">
        <v>88</v>
      </c>
      <c r="AV196" s="12" t="s">
        <v>88</v>
      </c>
      <c r="AW196" s="12" t="s">
        <v>33</v>
      </c>
      <c r="AX196" s="12" t="s">
        <v>78</v>
      </c>
      <c r="AY196" s="265" t="s">
        <v>163</v>
      </c>
    </row>
    <row r="197" spans="2:51" s="12" customFormat="1" ht="12">
      <c r="B197" s="255"/>
      <c r="C197" s="256"/>
      <c r="D197" s="245" t="s">
        <v>309</v>
      </c>
      <c r="E197" s="257" t="s">
        <v>1</v>
      </c>
      <c r="F197" s="258" t="s">
        <v>373</v>
      </c>
      <c r="G197" s="256"/>
      <c r="H197" s="259">
        <v>0.057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309</v>
      </c>
      <c r="AU197" s="265" t="s">
        <v>88</v>
      </c>
      <c r="AV197" s="12" t="s">
        <v>88</v>
      </c>
      <c r="AW197" s="12" t="s">
        <v>33</v>
      </c>
      <c r="AX197" s="12" t="s">
        <v>78</v>
      </c>
      <c r="AY197" s="265" t="s">
        <v>163</v>
      </c>
    </row>
    <row r="198" spans="2:51" s="13" customFormat="1" ht="12">
      <c r="B198" s="266"/>
      <c r="C198" s="267"/>
      <c r="D198" s="245" t="s">
        <v>309</v>
      </c>
      <c r="E198" s="268" t="s">
        <v>1</v>
      </c>
      <c r="F198" s="269" t="s">
        <v>311</v>
      </c>
      <c r="G198" s="267"/>
      <c r="H198" s="270">
        <v>5.167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309</v>
      </c>
      <c r="AU198" s="276" t="s">
        <v>88</v>
      </c>
      <c r="AV198" s="13" t="s">
        <v>181</v>
      </c>
      <c r="AW198" s="13" t="s">
        <v>33</v>
      </c>
      <c r="AX198" s="13" t="s">
        <v>86</v>
      </c>
      <c r="AY198" s="276" t="s">
        <v>163</v>
      </c>
    </row>
    <row r="199" spans="2:65" s="1" customFormat="1" ht="16.5" customHeight="1">
      <c r="B199" s="38"/>
      <c r="C199" s="232" t="s">
        <v>374</v>
      </c>
      <c r="D199" s="232" t="s">
        <v>166</v>
      </c>
      <c r="E199" s="233" t="s">
        <v>375</v>
      </c>
      <c r="F199" s="234" t="s">
        <v>376</v>
      </c>
      <c r="G199" s="235" t="s">
        <v>307</v>
      </c>
      <c r="H199" s="236">
        <v>1.411</v>
      </c>
      <c r="I199" s="237"/>
      <c r="J199" s="238">
        <f>ROUND(I199*H199,2)</f>
        <v>0</v>
      </c>
      <c r="K199" s="234" t="s">
        <v>170</v>
      </c>
      <c r="L199" s="43"/>
      <c r="M199" s="239" t="s">
        <v>1</v>
      </c>
      <c r="N199" s="240" t="s">
        <v>43</v>
      </c>
      <c r="O199" s="86"/>
      <c r="P199" s="241">
        <f>O199*H199</f>
        <v>0</v>
      </c>
      <c r="Q199" s="241">
        <v>2.45329</v>
      </c>
      <c r="R199" s="241">
        <f>Q199*H199</f>
        <v>3.46159219</v>
      </c>
      <c r="S199" s="241">
        <v>0</v>
      </c>
      <c r="T199" s="242">
        <f>S199*H199</f>
        <v>0</v>
      </c>
      <c r="AR199" s="243" t="s">
        <v>181</v>
      </c>
      <c r="AT199" s="243" t="s">
        <v>166</v>
      </c>
      <c r="AU199" s="243" t="s">
        <v>88</v>
      </c>
      <c r="AY199" s="17" t="s">
        <v>163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7" t="s">
        <v>86</v>
      </c>
      <c r="BK199" s="244">
        <f>ROUND(I199*H199,2)</f>
        <v>0</v>
      </c>
      <c r="BL199" s="17" t="s">
        <v>181</v>
      </c>
      <c r="BM199" s="243" t="s">
        <v>377</v>
      </c>
    </row>
    <row r="200" spans="2:51" s="14" customFormat="1" ht="12">
      <c r="B200" s="277"/>
      <c r="C200" s="278"/>
      <c r="D200" s="245" t="s">
        <v>309</v>
      </c>
      <c r="E200" s="279" t="s">
        <v>1</v>
      </c>
      <c r="F200" s="280" t="s">
        <v>378</v>
      </c>
      <c r="G200" s="278"/>
      <c r="H200" s="279" t="s">
        <v>1</v>
      </c>
      <c r="I200" s="281"/>
      <c r="J200" s="278"/>
      <c r="K200" s="278"/>
      <c r="L200" s="282"/>
      <c r="M200" s="283"/>
      <c r="N200" s="284"/>
      <c r="O200" s="284"/>
      <c r="P200" s="284"/>
      <c r="Q200" s="284"/>
      <c r="R200" s="284"/>
      <c r="S200" s="284"/>
      <c r="T200" s="285"/>
      <c r="AT200" s="286" t="s">
        <v>309</v>
      </c>
      <c r="AU200" s="286" t="s">
        <v>88</v>
      </c>
      <c r="AV200" s="14" t="s">
        <v>86</v>
      </c>
      <c r="AW200" s="14" t="s">
        <v>33</v>
      </c>
      <c r="AX200" s="14" t="s">
        <v>78</v>
      </c>
      <c r="AY200" s="286" t="s">
        <v>163</v>
      </c>
    </row>
    <row r="201" spans="2:51" s="12" customFormat="1" ht="12">
      <c r="B201" s="255"/>
      <c r="C201" s="256"/>
      <c r="D201" s="245" t="s">
        <v>309</v>
      </c>
      <c r="E201" s="257" t="s">
        <v>1</v>
      </c>
      <c r="F201" s="258" t="s">
        <v>379</v>
      </c>
      <c r="G201" s="256"/>
      <c r="H201" s="259">
        <v>1.411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AT201" s="265" t="s">
        <v>309</v>
      </c>
      <c r="AU201" s="265" t="s">
        <v>88</v>
      </c>
      <c r="AV201" s="12" t="s">
        <v>88</v>
      </c>
      <c r="AW201" s="12" t="s">
        <v>33</v>
      </c>
      <c r="AX201" s="12" t="s">
        <v>86</v>
      </c>
      <c r="AY201" s="265" t="s">
        <v>163</v>
      </c>
    </row>
    <row r="202" spans="2:65" s="1" customFormat="1" ht="16.5" customHeight="1">
      <c r="B202" s="38"/>
      <c r="C202" s="232" t="s">
        <v>380</v>
      </c>
      <c r="D202" s="232" t="s">
        <v>166</v>
      </c>
      <c r="E202" s="233" t="s">
        <v>381</v>
      </c>
      <c r="F202" s="234" t="s">
        <v>382</v>
      </c>
      <c r="G202" s="235" t="s">
        <v>349</v>
      </c>
      <c r="H202" s="236">
        <v>4.986</v>
      </c>
      <c r="I202" s="237"/>
      <c r="J202" s="238">
        <f>ROUND(I202*H202,2)</f>
        <v>0</v>
      </c>
      <c r="K202" s="234" t="s">
        <v>170</v>
      </c>
      <c r="L202" s="43"/>
      <c r="M202" s="239" t="s">
        <v>1</v>
      </c>
      <c r="N202" s="240" t="s">
        <v>43</v>
      </c>
      <c r="O202" s="86"/>
      <c r="P202" s="241">
        <f>O202*H202</f>
        <v>0</v>
      </c>
      <c r="Q202" s="241">
        <v>0.00269</v>
      </c>
      <c r="R202" s="241">
        <f>Q202*H202</f>
        <v>0.01341234</v>
      </c>
      <c r="S202" s="241">
        <v>0</v>
      </c>
      <c r="T202" s="242">
        <f>S202*H202</f>
        <v>0</v>
      </c>
      <c r="AR202" s="243" t="s">
        <v>181</v>
      </c>
      <c r="AT202" s="243" t="s">
        <v>166</v>
      </c>
      <c r="AU202" s="243" t="s">
        <v>88</v>
      </c>
      <c r="AY202" s="17" t="s">
        <v>163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7" t="s">
        <v>86</v>
      </c>
      <c r="BK202" s="244">
        <f>ROUND(I202*H202,2)</f>
        <v>0</v>
      </c>
      <c r="BL202" s="17" t="s">
        <v>181</v>
      </c>
      <c r="BM202" s="243" t="s">
        <v>383</v>
      </c>
    </row>
    <row r="203" spans="2:51" s="14" customFormat="1" ht="12">
      <c r="B203" s="277"/>
      <c r="C203" s="278"/>
      <c r="D203" s="245" t="s">
        <v>309</v>
      </c>
      <c r="E203" s="279" t="s">
        <v>1</v>
      </c>
      <c r="F203" s="280" t="s">
        <v>378</v>
      </c>
      <c r="G203" s="278"/>
      <c r="H203" s="279" t="s">
        <v>1</v>
      </c>
      <c r="I203" s="281"/>
      <c r="J203" s="278"/>
      <c r="K203" s="278"/>
      <c r="L203" s="282"/>
      <c r="M203" s="283"/>
      <c r="N203" s="284"/>
      <c r="O203" s="284"/>
      <c r="P203" s="284"/>
      <c r="Q203" s="284"/>
      <c r="R203" s="284"/>
      <c r="S203" s="284"/>
      <c r="T203" s="285"/>
      <c r="AT203" s="286" t="s">
        <v>309</v>
      </c>
      <c r="AU203" s="286" t="s">
        <v>88</v>
      </c>
      <c r="AV203" s="14" t="s">
        <v>86</v>
      </c>
      <c r="AW203" s="14" t="s">
        <v>33</v>
      </c>
      <c r="AX203" s="14" t="s">
        <v>78</v>
      </c>
      <c r="AY203" s="286" t="s">
        <v>163</v>
      </c>
    </row>
    <row r="204" spans="2:51" s="12" customFormat="1" ht="12">
      <c r="B204" s="255"/>
      <c r="C204" s="256"/>
      <c r="D204" s="245" t="s">
        <v>309</v>
      </c>
      <c r="E204" s="257" t="s">
        <v>1</v>
      </c>
      <c r="F204" s="258" t="s">
        <v>384</v>
      </c>
      <c r="G204" s="256"/>
      <c r="H204" s="259">
        <v>4.986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AT204" s="265" t="s">
        <v>309</v>
      </c>
      <c r="AU204" s="265" t="s">
        <v>88</v>
      </c>
      <c r="AV204" s="12" t="s">
        <v>88</v>
      </c>
      <c r="AW204" s="12" t="s">
        <v>33</v>
      </c>
      <c r="AX204" s="12" t="s">
        <v>86</v>
      </c>
      <c r="AY204" s="265" t="s">
        <v>163</v>
      </c>
    </row>
    <row r="205" spans="2:65" s="1" customFormat="1" ht="16.5" customHeight="1">
      <c r="B205" s="38"/>
      <c r="C205" s="232" t="s">
        <v>385</v>
      </c>
      <c r="D205" s="232" t="s">
        <v>166</v>
      </c>
      <c r="E205" s="233" t="s">
        <v>386</v>
      </c>
      <c r="F205" s="234" t="s">
        <v>387</v>
      </c>
      <c r="G205" s="235" t="s">
        <v>349</v>
      </c>
      <c r="H205" s="236">
        <v>4.986</v>
      </c>
      <c r="I205" s="237"/>
      <c r="J205" s="238">
        <f>ROUND(I205*H205,2)</f>
        <v>0</v>
      </c>
      <c r="K205" s="234" t="s">
        <v>170</v>
      </c>
      <c r="L205" s="43"/>
      <c r="M205" s="239" t="s">
        <v>1</v>
      </c>
      <c r="N205" s="240" t="s">
        <v>43</v>
      </c>
      <c r="O205" s="86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AR205" s="243" t="s">
        <v>181</v>
      </c>
      <c r="AT205" s="243" t="s">
        <v>166</v>
      </c>
      <c r="AU205" s="243" t="s">
        <v>88</v>
      </c>
      <c r="AY205" s="17" t="s">
        <v>163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7" t="s">
        <v>86</v>
      </c>
      <c r="BK205" s="244">
        <f>ROUND(I205*H205,2)</f>
        <v>0</v>
      </c>
      <c r="BL205" s="17" t="s">
        <v>181</v>
      </c>
      <c r="BM205" s="243" t="s">
        <v>388</v>
      </c>
    </row>
    <row r="206" spans="2:63" s="11" customFormat="1" ht="22.8" customHeight="1">
      <c r="B206" s="216"/>
      <c r="C206" s="217"/>
      <c r="D206" s="218" t="s">
        <v>77</v>
      </c>
      <c r="E206" s="230" t="s">
        <v>105</v>
      </c>
      <c r="F206" s="230" t="s">
        <v>389</v>
      </c>
      <c r="G206" s="217"/>
      <c r="H206" s="217"/>
      <c r="I206" s="220"/>
      <c r="J206" s="231">
        <f>BK206</f>
        <v>0</v>
      </c>
      <c r="K206" s="217"/>
      <c r="L206" s="222"/>
      <c r="M206" s="223"/>
      <c r="N206" s="224"/>
      <c r="O206" s="224"/>
      <c r="P206" s="225">
        <f>SUM(P207:P278)</f>
        <v>0</v>
      </c>
      <c r="Q206" s="224"/>
      <c r="R206" s="225">
        <f>SUM(R207:R278)</f>
        <v>18.6062108</v>
      </c>
      <c r="S206" s="224"/>
      <c r="T206" s="226">
        <f>SUM(T207:T278)</f>
        <v>6.000000000000001E-05</v>
      </c>
      <c r="AR206" s="227" t="s">
        <v>86</v>
      </c>
      <c r="AT206" s="228" t="s">
        <v>77</v>
      </c>
      <c r="AU206" s="228" t="s">
        <v>86</v>
      </c>
      <c r="AY206" s="227" t="s">
        <v>163</v>
      </c>
      <c r="BK206" s="229">
        <f>SUM(BK207:BK278)</f>
        <v>0</v>
      </c>
    </row>
    <row r="207" spans="2:65" s="1" customFormat="1" ht="24" customHeight="1">
      <c r="B207" s="38"/>
      <c r="C207" s="232" t="s">
        <v>8</v>
      </c>
      <c r="D207" s="232" t="s">
        <v>166</v>
      </c>
      <c r="E207" s="233" t="s">
        <v>390</v>
      </c>
      <c r="F207" s="234" t="s">
        <v>391</v>
      </c>
      <c r="G207" s="235" t="s">
        <v>392</v>
      </c>
      <c r="H207" s="236">
        <v>9</v>
      </c>
      <c r="I207" s="237"/>
      <c r="J207" s="238">
        <f>ROUND(I207*H207,2)</f>
        <v>0</v>
      </c>
      <c r="K207" s="234" t="s">
        <v>1</v>
      </c>
      <c r="L207" s="43"/>
      <c r="M207" s="239" t="s">
        <v>1</v>
      </c>
      <c r="N207" s="240" t="s">
        <v>43</v>
      </c>
      <c r="O207" s="86"/>
      <c r="P207" s="241">
        <f>O207*H207</f>
        <v>0</v>
      </c>
      <c r="Q207" s="241">
        <v>0.12021</v>
      </c>
      <c r="R207" s="241">
        <f>Q207*H207</f>
        <v>1.08189</v>
      </c>
      <c r="S207" s="241">
        <v>0</v>
      </c>
      <c r="T207" s="242">
        <f>S207*H207</f>
        <v>0</v>
      </c>
      <c r="AR207" s="243" t="s">
        <v>181</v>
      </c>
      <c r="AT207" s="243" t="s">
        <v>166</v>
      </c>
      <c r="AU207" s="243" t="s">
        <v>88</v>
      </c>
      <c r="AY207" s="17" t="s">
        <v>163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7" t="s">
        <v>86</v>
      </c>
      <c r="BK207" s="244">
        <f>ROUND(I207*H207,2)</f>
        <v>0</v>
      </c>
      <c r="BL207" s="17" t="s">
        <v>181</v>
      </c>
      <c r="BM207" s="243" t="s">
        <v>393</v>
      </c>
    </row>
    <row r="208" spans="2:51" s="14" customFormat="1" ht="12">
      <c r="B208" s="277"/>
      <c r="C208" s="278"/>
      <c r="D208" s="245" t="s">
        <v>309</v>
      </c>
      <c r="E208" s="279" t="s">
        <v>1</v>
      </c>
      <c r="F208" s="280" t="s">
        <v>394</v>
      </c>
      <c r="G208" s="278"/>
      <c r="H208" s="279" t="s">
        <v>1</v>
      </c>
      <c r="I208" s="281"/>
      <c r="J208" s="278"/>
      <c r="K208" s="278"/>
      <c r="L208" s="282"/>
      <c r="M208" s="283"/>
      <c r="N208" s="284"/>
      <c r="O208" s="284"/>
      <c r="P208" s="284"/>
      <c r="Q208" s="284"/>
      <c r="R208" s="284"/>
      <c r="S208" s="284"/>
      <c r="T208" s="285"/>
      <c r="AT208" s="286" t="s">
        <v>309</v>
      </c>
      <c r="AU208" s="286" t="s">
        <v>88</v>
      </c>
      <c r="AV208" s="14" t="s">
        <v>86</v>
      </c>
      <c r="AW208" s="14" t="s">
        <v>33</v>
      </c>
      <c r="AX208" s="14" t="s">
        <v>78</v>
      </c>
      <c r="AY208" s="286" t="s">
        <v>163</v>
      </c>
    </row>
    <row r="209" spans="2:51" s="12" customFormat="1" ht="12">
      <c r="B209" s="255"/>
      <c r="C209" s="256"/>
      <c r="D209" s="245" t="s">
        <v>309</v>
      </c>
      <c r="E209" s="257" t="s">
        <v>1</v>
      </c>
      <c r="F209" s="258" t="s">
        <v>352</v>
      </c>
      <c r="G209" s="256"/>
      <c r="H209" s="259">
        <v>9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AT209" s="265" t="s">
        <v>309</v>
      </c>
      <c r="AU209" s="265" t="s">
        <v>88</v>
      </c>
      <c r="AV209" s="12" t="s">
        <v>88</v>
      </c>
      <c r="AW209" s="12" t="s">
        <v>33</v>
      </c>
      <c r="AX209" s="12" t="s">
        <v>86</v>
      </c>
      <c r="AY209" s="265" t="s">
        <v>163</v>
      </c>
    </row>
    <row r="210" spans="2:65" s="1" customFormat="1" ht="24" customHeight="1">
      <c r="B210" s="38"/>
      <c r="C210" s="232" t="s">
        <v>395</v>
      </c>
      <c r="D210" s="232" t="s">
        <v>166</v>
      </c>
      <c r="E210" s="233" t="s">
        <v>396</v>
      </c>
      <c r="F210" s="234" t="s">
        <v>397</v>
      </c>
      <c r="G210" s="235" t="s">
        <v>392</v>
      </c>
      <c r="H210" s="236">
        <v>7</v>
      </c>
      <c r="I210" s="237"/>
      <c r="J210" s="238">
        <f>ROUND(I210*H210,2)</f>
        <v>0</v>
      </c>
      <c r="K210" s="234" t="s">
        <v>170</v>
      </c>
      <c r="L210" s="43"/>
      <c r="M210" s="239" t="s">
        <v>1</v>
      </c>
      <c r="N210" s="240" t="s">
        <v>43</v>
      </c>
      <c r="O210" s="86"/>
      <c r="P210" s="241">
        <f>O210*H210</f>
        <v>0</v>
      </c>
      <c r="Q210" s="241">
        <v>0.02628</v>
      </c>
      <c r="R210" s="241">
        <f>Q210*H210</f>
        <v>0.18396</v>
      </c>
      <c r="S210" s="241">
        <v>0</v>
      </c>
      <c r="T210" s="242">
        <f>S210*H210</f>
        <v>0</v>
      </c>
      <c r="AR210" s="243" t="s">
        <v>181</v>
      </c>
      <c r="AT210" s="243" t="s">
        <v>166</v>
      </c>
      <c r="AU210" s="243" t="s">
        <v>88</v>
      </c>
      <c r="AY210" s="17" t="s">
        <v>163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7" t="s">
        <v>86</v>
      </c>
      <c r="BK210" s="244">
        <f>ROUND(I210*H210,2)</f>
        <v>0</v>
      </c>
      <c r="BL210" s="17" t="s">
        <v>181</v>
      </c>
      <c r="BM210" s="243" t="s">
        <v>398</v>
      </c>
    </row>
    <row r="211" spans="2:51" s="12" customFormat="1" ht="12">
      <c r="B211" s="255"/>
      <c r="C211" s="256"/>
      <c r="D211" s="245" t="s">
        <v>309</v>
      </c>
      <c r="E211" s="257" t="s">
        <v>1</v>
      </c>
      <c r="F211" s="258" t="s">
        <v>399</v>
      </c>
      <c r="G211" s="256"/>
      <c r="H211" s="259">
        <v>7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AT211" s="265" t="s">
        <v>309</v>
      </c>
      <c r="AU211" s="265" t="s">
        <v>88</v>
      </c>
      <c r="AV211" s="12" t="s">
        <v>88</v>
      </c>
      <c r="AW211" s="12" t="s">
        <v>33</v>
      </c>
      <c r="AX211" s="12" t="s">
        <v>86</v>
      </c>
      <c r="AY211" s="265" t="s">
        <v>163</v>
      </c>
    </row>
    <row r="212" spans="2:65" s="1" customFormat="1" ht="24" customHeight="1">
      <c r="B212" s="38"/>
      <c r="C212" s="232" t="s">
        <v>400</v>
      </c>
      <c r="D212" s="232" t="s">
        <v>166</v>
      </c>
      <c r="E212" s="233" t="s">
        <v>401</v>
      </c>
      <c r="F212" s="234" t="s">
        <v>402</v>
      </c>
      <c r="G212" s="235" t="s">
        <v>392</v>
      </c>
      <c r="H212" s="236">
        <v>2</v>
      </c>
      <c r="I212" s="237"/>
      <c r="J212" s="238">
        <f>ROUND(I212*H212,2)</f>
        <v>0</v>
      </c>
      <c r="K212" s="234" t="s">
        <v>170</v>
      </c>
      <c r="L212" s="43"/>
      <c r="M212" s="239" t="s">
        <v>1</v>
      </c>
      <c r="N212" s="240" t="s">
        <v>43</v>
      </c>
      <c r="O212" s="86"/>
      <c r="P212" s="241">
        <f>O212*H212</f>
        <v>0</v>
      </c>
      <c r="Q212" s="241">
        <v>0.05528</v>
      </c>
      <c r="R212" s="241">
        <f>Q212*H212</f>
        <v>0.11056</v>
      </c>
      <c r="S212" s="241">
        <v>0</v>
      </c>
      <c r="T212" s="242">
        <f>S212*H212</f>
        <v>0</v>
      </c>
      <c r="AR212" s="243" t="s">
        <v>181</v>
      </c>
      <c r="AT212" s="243" t="s">
        <v>166</v>
      </c>
      <c r="AU212" s="243" t="s">
        <v>88</v>
      </c>
      <c r="AY212" s="17" t="s">
        <v>163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7" t="s">
        <v>86</v>
      </c>
      <c r="BK212" s="244">
        <f>ROUND(I212*H212,2)</f>
        <v>0</v>
      </c>
      <c r="BL212" s="17" t="s">
        <v>181</v>
      </c>
      <c r="BM212" s="243" t="s">
        <v>403</v>
      </c>
    </row>
    <row r="213" spans="2:51" s="12" customFormat="1" ht="12">
      <c r="B213" s="255"/>
      <c r="C213" s="256"/>
      <c r="D213" s="245" t="s">
        <v>309</v>
      </c>
      <c r="E213" s="257" t="s">
        <v>1</v>
      </c>
      <c r="F213" s="258" t="s">
        <v>404</v>
      </c>
      <c r="G213" s="256"/>
      <c r="H213" s="259">
        <v>2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AT213" s="265" t="s">
        <v>309</v>
      </c>
      <c r="AU213" s="265" t="s">
        <v>88</v>
      </c>
      <c r="AV213" s="12" t="s">
        <v>88</v>
      </c>
      <c r="AW213" s="12" t="s">
        <v>33</v>
      </c>
      <c r="AX213" s="12" t="s">
        <v>86</v>
      </c>
      <c r="AY213" s="265" t="s">
        <v>163</v>
      </c>
    </row>
    <row r="214" spans="2:65" s="1" customFormat="1" ht="24" customHeight="1">
      <c r="B214" s="38"/>
      <c r="C214" s="232" t="s">
        <v>405</v>
      </c>
      <c r="D214" s="232" t="s">
        <v>166</v>
      </c>
      <c r="E214" s="233" t="s">
        <v>406</v>
      </c>
      <c r="F214" s="234" t="s">
        <v>407</v>
      </c>
      <c r="G214" s="235" t="s">
        <v>392</v>
      </c>
      <c r="H214" s="236">
        <v>1</v>
      </c>
      <c r="I214" s="237"/>
      <c r="J214" s="238">
        <f>ROUND(I214*H214,2)</f>
        <v>0</v>
      </c>
      <c r="K214" s="234" t="s">
        <v>170</v>
      </c>
      <c r="L214" s="43"/>
      <c r="M214" s="239" t="s">
        <v>1</v>
      </c>
      <c r="N214" s="240" t="s">
        <v>43</v>
      </c>
      <c r="O214" s="86"/>
      <c r="P214" s="241">
        <f>O214*H214</f>
        <v>0</v>
      </c>
      <c r="Q214" s="241">
        <v>0.03963</v>
      </c>
      <c r="R214" s="241">
        <f>Q214*H214</f>
        <v>0.03963</v>
      </c>
      <c r="S214" s="241">
        <v>0</v>
      </c>
      <c r="T214" s="242">
        <f>S214*H214</f>
        <v>0</v>
      </c>
      <c r="AR214" s="243" t="s">
        <v>181</v>
      </c>
      <c r="AT214" s="243" t="s">
        <v>166</v>
      </c>
      <c r="AU214" s="243" t="s">
        <v>88</v>
      </c>
      <c r="AY214" s="17" t="s">
        <v>163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7" t="s">
        <v>86</v>
      </c>
      <c r="BK214" s="244">
        <f>ROUND(I214*H214,2)</f>
        <v>0</v>
      </c>
      <c r="BL214" s="17" t="s">
        <v>181</v>
      </c>
      <c r="BM214" s="243" t="s">
        <v>408</v>
      </c>
    </row>
    <row r="215" spans="2:51" s="12" customFormat="1" ht="12">
      <c r="B215" s="255"/>
      <c r="C215" s="256"/>
      <c r="D215" s="245" t="s">
        <v>309</v>
      </c>
      <c r="E215" s="257" t="s">
        <v>1</v>
      </c>
      <c r="F215" s="258" t="s">
        <v>409</v>
      </c>
      <c r="G215" s="256"/>
      <c r="H215" s="259">
        <v>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AT215" s="265" t="s">
        <v>309</v>
      </c>
      <c r="AU215" s="265" t="s">
        <v>88</v>
      </c>
      <c r="AV215" s="12" t="s">
        <v>88</v>
      </c>
      <c r="AW215" s="12" t="s">
        <v>33</v>
      </c>
      <c r="AX215" s="12" t="s">
        <v>86</v>
      </c>
      <c r="AY215" s="265" t="s">
        <v>163</v>
      </c>
    </row>
    <row r="216" spans="2:65" s="1" customFormat="1" ht="24" customHeight="1">
      <c r="B216" s="38"/>
      <c r="C216" s="232" t="s">
        <v>410</v>
      </c>
      <c r="D216" s="232" t="s">
        <v>166</v>
      </c>
      <c r="E216" s="233" t="s">
        <v>411</v>
      </c>
      <c r="F216" s="234" t="s">
        <v>412</v>
      </c>
      <c r="G216" s="235" t="s">
        <v>413</v>
      </c>
      <c r="H216" s="236">
        <v>18.25</v>
      </c>
      <c r="I216" s="237"/>
      <c r="J216" s="238">
        <f>ROUND(I216*H216,2)</f>
        <v>0</v>
      </c>
      <c r="K216" s="234" t="s">
        <v>1</v>
      </c>
      <c r="L216" s="43"/>
      <c r="M216" s="239" t="s">
        <v>1</v>
      </c>
      <c r="N216" s="240" t="s">
        <v>43</v>
      </c>
      <c r="O216" s="86"/>
      <c r="P216" s="241">
        <f>O216*H216</f>
        <v>0</v>
      </c>
      <c r="Q216" s="241">
        <v>0.09467</v>
      </c>
      <c r="R216" s="241">
        <f>Q216*H216</f>
        <v>1.7277275</v>
      </c>
      <c r="S216" s="241">
        <v>0</v>
      </c>
      <c r="T216" s="242">
        <f>S216*H216</f>
        <v>0</v>
      </c>
      <c r="AR216" s="243" t="s">
        <v>181</v>
      </c>
      <c r="AT216" s="243" t="s">
        <v>166</v>
      </c>
      <c r="AU216" s="243" t="s">
        <v>88</v>
      </c>
      <c r="AY216" s="17" t="s">
        <v>163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7" t="s">
        <v>86</v>
      </c>
      <c r="BK216" s="244">
        <f>ROUND(I216*H216,2)</f>
        <v>0</v>
      </c>
      <c r="BL216" s="17" t="s">
        <v>181</v>
      </c>
      <c r="BM216" s="243" t="s">
        <v>414</v>
      </c>
    </row>
    <row r="217" spans="2:51" s="14" customFormat="1" ht="12">
      <c r="B217" s="277"/>
      <c r="C217" s="278"/>
      <c r="D217" s="245" t="s">
        <v>309</v>
      </c>
      <c r="E217" s="279" t="s">
        <v>1</v>
      </c>
      <c r="F217" s="280" t="s">
        <v>415</v>
      </c>
      <c r="G217" s="278"/>
      <c r="H217" s="279" t="s">
        <v>1</v>
      </c>
      <c r="I217" s="281"/>
      <c r="J217" s="278"/>
      <c r="K217" s="278"/>
      <c r="L217" s="282"/>
      <c r="M217" s="283"/>
      <c r="N217" s="284"/>
      <c r="O217" s="284"/>
      <c r="P217" s="284"/>
      <c r="Q217" s="284"/>
      <c r="R217" s="284"/>
      <c r="S217" s="284"/>
      <c r="T217" s="285"/>
      <c r="AT217" s="286" t="s">
        <v>309</v>
      </c>
      <c r="AU217" s="286" t="s">
        <v>88</v>
      </c>
      <c r="AV217" s="14" t="s">
        <v>86</v>
      </c>
      <c r="AW217" s="14" t="s">
        <v>33</v>
      </c>
      <c r="AX217" s="14" t="s">
        <v>78</v>
      </c>
      <c r="AY217" s="286" t="s">
        <v>163</v>
      </c>
    </row>
    <row r="218" spans="2:51" s="12" customFormat="1" ht="12">
      <c r="B218" s="255"/>
      <c r="C218" s="256"/>
      <c r="D218" s="245" t="s">
        <v>309</v>
      </c>
      <c r="E218" s="257" t="s">
        <v>1</v>
      </c>
      <c r="F218" s="258" t="s">
        <v>416</v>
      </c>
      <c r="G218" s="256"/>
      <c r="H218" s="259">
        <v>1.7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AT218" s="265" t="s">
        <v>309</v>
      </c>
      <c r="AU218" s="265" t="s">
        <v>88</v>
      </c>
      <c r="AV218" s="12" t="s">
        <v>88</v>
      </c>
      <c r="AW218" s="12" t="s">
        <v>33</v>
      </c>
      <c r="AX218" s="12" t="s">
        <v>78</v>
      </c>
      <c r="AY218" s="265" t="s">
        <v>163</v>
      </c>
    </row>
    <row r="219" spans="2:51" s="14" customFormat="1" ht="12">
      <c r="B219" s="277"/>
      <c r="C219" s="278"/>
      <c r="D219" s="245" t="s">
        <v>309</v>
      </c>
      <c r="E219" s="279" t="s">
        <v>1</v>
      </c>
      <c r="F219" s="280" t="s">
        <v>417</v>
      </c>
      <c r="G219" s="278"/>
      <c r="H219" s="279" t="s">
        <v>1</v>
      </c>
      <c r="I219" s="281"/>
      <c r="J219" s="278"/>
      <c r="K219" s="278"/>
      <c r="L219" s="282"/>
      <c r="M219" s="283"/>
      <c r="N219" s="284"/>
      <c r="O219" s="284"/>
      <c r="P219" s="284"/>
      <c r="Q219" s="284"/>
      <c r="R219" s="284"/>
      <c r="S219" s="284"/>
      <c r="T219" s="285"/>
      <c r="AT219" s="286" t="s">
        <v>309</v>
      </c>
      <c r="AU219" s="286" t="s">
        <v>88</v>
      </c>
      <c r="AV219" s="14" t="s">
        <v>86</v>
      </c>
      <c r="AW219" s="14" t="s">
        <v>33</v>
      </c>
      <c r="AX219" s="14" t="s">
        <v>78</v>
      </c>
      <c r="AY219" s="286" t="s">
        <v>163</v>
      </c>
    </row>
    <row r="220" spans="2:51" s="12" customFormat="1" ht="12">
      <c r="B220" s="255"/>
      <c r="C220" s="256"/>
      <c r="D220" s="245" t="s">
        <v>309</v>
      </c>
      <c r="E220" s="257" t="s">
        <v>1</v>
      </c>
      <c r="F220" s="258" t="s">
        <v>418</v>
      </c>
      <c r="G220" s="256"/>
      <c r="H220" s="259">
        <v>14.95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AT220" s="265" t="s">
        <v>309</v>
      </c>
      <c r="AU220" s="265" t="s">
        <v>88</v>
      </c>
      <c r="AV220" s="12" t="s">
        <v>88</v>
      </c>
      <c r="AW220" s="12" t="s">
        <v>33</v>
      </c>
      <c r="AX220" s="12" t="s">
        <v>78</v>
      </c>
      <c r="AY220" s="265" t="s">
        <v>163</v>
      </c>
    </row>
    <row r="221" spans="2:51" s="14" customFormat="1" ht="12">
      <c r="B221" s="277"/>
      <c r="C221" s="278"/>
      <c r="D221" s="245" t="s">
        <v>309</v>
      </c>
      <c r="E221" s="279" t="s">
        <v>1</v>
      </c>
      <c r="F221" s="280" t="s">
        <v>419</v>
      </c>
      <c r="G221" s="278"/>
      <c r="H221" s="279" t="s">
        <v>1</v>
      </c>
      <c r="I221" s="281"/>
      <c r="J221" s="278"/>
      <c r="K221" s="278"/>
      <c r="L221" s="282"/>
      <c r="M221" s="283"/>
      <c r="N221" s="284"/>
      <c r="O221" s="284"/>
      <c r="P221" s="284"/>
      <c r="Q221" s="284"/>
      <c r="R221" s="284"/>
      <c r="S221" s="284"/>
      <c r="T221" s="285"/>
      <c r="AT221" s="286" t="s">
        <v>309</v>
      </c>
      <c r="AU221" s="286" t="s">
        <v>88</v>
      </c>
      <c r="AV221" s="14" t="s">
        <v>86</v>
      </c>
      <c r="AW221" s="14" t="s">
        <v>33</v>
      </c>
      <c r="AX221" s="14" t="s">
        <v>78</v>
      </c>
      <c r="AY221" s="286" t="s">
        <v>163</v>
      </c>
    </row>
    <row r="222" spans="2:51" s="12" customFormat="1" ht="12">
      <c r="B222" s="255"/>
      <c r="C222" s="256"/>
      <c r="D222" s="245" t="s">
        <v>309</v>
      </c>
      <c r="E222" s="257" t="s">
        <v>1</v>
      </c>
      <c r="F222" s="258" t="s">
        <v>420</v>
      </c>
      <c r="G222" s="256"/>
      <c r="H222" s="259">
        <v>1.6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AT222" s="265" t="s">
        <v>309</v>
      </c>
      <c r="AU222" s="265" t="s">
        <v>88</v>
      </c>
      <c r="AV222" s="12" t="s">
        <v>88</v>
      </c>
      <c r="AW222" s="12" t="s">
        <v>33</v>
      </c>
      <c r="AX222" s="12" t="s">
        <v>78</v>
      </c>
      <c r="AY222" s="265" t="s">
        <v>163</v>
      </c>
    </row>
    <row r="223" spans="2:51" s="13" customFormat="1" ht="12">
      <c r="B223" s="266"/>
      <c r="C223" s="267"/>
      <c r="D223" s="245" t="s">
        <v>309</v>
      </c>
      <c r="E223" s="268" t="s">
        <v>1</v>
      </c>
      <c r="F223" s="269" t="s">
        <v>311</v>
      </c>
      <c r="G223" s="267"/>
      <c r="H223" s="270">
        <v>18.25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AT223" s="276" t="s">
        <v>309</v>
      </c>
      <c r="AU223" s="276" t="s">
        <v>88</v>
      </c>
      <c r="AV223" s="13" t="s">
        <v>181</v>
      </c>
      <c r="AW223" s="13" t="s">
        <v>33</v>
      </c>
      <c r="AX223" s="13" t="s">
        <v>86</v>
      </c>
      <c r="AY223" s="276" t="s">
        <v>163</v>
      </c>
    </row>
    <row r="224" spans="2:65" s="1" customFormat="1" ht="16.5" customHeight="1">
      <c r="B224" s="38"/>
      <c r="C224" s="232" t="s">
        <v>421</v>
      </c>
      <c r="D224" s="232" t="s">
        <v>166</v>
      </c>
      <c r="E224" s="233" t="s">
        <v>422</v>
      </c>
      <c r="F224" s="234" t="s">
        <v>423</v>
      </c>
      <c r="G224" s="235" t="s">
        <v>307</v>
      </c>
      <c r="H224" s="236">
        <v>0.379</v>
      </c>
      <c r="I224" s="237"/>
      <c r="J224" s="238">
        <f>ROUND(I224*H224,2)</f>
        <v>0</v>
      </c>
      <c r="K224" s="234" t="s">
        <v>170</v>
      </c>
      <c r="L224" s="43"/>
      <c r="M224" s="239" t="s">
        <v>1</v>
      </c>
      <c r="N224" s="240" t="s">
        <v>43</v>
      </c>
      <c r="O224" s="86"/>
      <c r="P224" s="241">
        <f>O224*H224</f>
        <v>0</v>
      </c>
      <c r="Q224" s="241">
        <v>1.94302</v>
      </c>
      <c r="R224" s="241">
        <f>Q224*H224</f>
        <v>0.73640458</v>
      </c>
      <c r="S224" s="241">
        <v>0</v>
      </c>
      <c r="T224" s="242">
        <f>S224*H224</f>
        <v>0</v>
      </c>
      <c r="AR224" s="243" t="s">
        <v>181</v>
      </c>
      <c r="AT224" s="243" t="s">
        <v>166</v>
      </c>
      <c r="AU224" s="243" t="s">
        <v>88</v>
      </c>
      <c r="AY224" s="17" t="s">
        <v>163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7" t="s">
        <v>86</v>
      </c>
      <c r="BK224" s="244">
        <f>ROUND(I224*H224,2)</f>
        <v>0</v>
      </c>
      <c r="BL224" s="17" t="s">
        <v>181</v>
      </c>
      <c r="BM224" s="243" t="s">
        <v>424</v>
      </c>
    </row>
    <row r="225" spans="2:51" s="12" customFormat="1" ht="12">
      <c r="B225" s="255"/>
      <c r="C225" s="256"/>
      <c r="D225" s="245" t="s">
        <v>309</v>
      </c>
      <c r="E225" s="257" t="s">
        <v>1</v>
      </c>
      <c r="F225" s="258" t="s">
        <v>425</v>
      </c>
      <c r="G225" s="256"/>
      <c r="H225" s="259">
        <v>0.11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AT225" s="265" t="s">
        <v>309</v>
      </c>
      <c r="AU225" s="265" t="s">
        <v>88</v>
      </c>
      <c r="AV225" s="12" t="s">
        <v>88</v>
      </c>
      <c r="AW225" s="12" t="s">
        <v>33</v>
      </c>
      <c r="AX225" s="12" t="s">
        <v>78</v>
      </c>
      <c r="AY225" s="265" t="s">
        <v>163</v>
      </c>
    </row>
    <row r="226" spans="2:51" s="12" customFormat="1" ht="12">
      <c r="B226" s="255"/>
      <c r="C226" s="256"/>
      <c r="D226" s="245" t="s">
        <v>309</v>
      </c>
      <c r="E226" s="257" t="s">
        <v>1</v>
      </c>
      <c r="F226" s="258" t="s">
        <v>426</v>
      </c>
      <c r="G226" s="256"/>
      <c r="H226" s="259">
        <v>0.269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AT226" s="265" t="s">
        <v>309</v>
      </c>
      <c r="AU226" s="265" t="s">
        <v>88</v>
      </c>
      <c r="AV226" s="12" t="s">
        <v>88</v>
      </c>
      <c r="AW226" s="12" t="s">
        <v>33</v>
      </c>
      <c r="AX226" s="12" t="s">
        <v>78</v>
      </c>
      <c r="AY226" s="265" t="s">
        <v>163</v>
      </c>
    </row>
    <row r="227" spans="2:51" s="13" customFormat="1" ht="12">
      <c r="B227" s="266"/>
      <c r="C227" s="267"/>
      <c r="D227" s="245" t="s">
        <v>309</v>
      </c>
      <c r="E227" s="268" t="s">
        <v>1</v>
      </c>
      <c r="F227" s="269" t="s">
        <v>311</v>
      </c>
      <c r="G227" s="267"/>
      <c r="H227" s="270">
        <v>0.379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309</v>
      </c>
      <c r="AU227" s="276" t="s">
        <v>88</v>
      </c>
      <c r="AV227" s="13" t="s">
        <v>181</v>
      </c>
      <c r="AW227" s="13" t="s">
        <v>33</v>
      </c>
      <c r="AX227" s="13" t="s">
        <v>86</v>
      </c>
      <c r="AY227" s="276" t="s">
        <v>163</v>
      </c>
    </row>
    <row r="228" spans="2:65" s="1" customFormat="1" ht="24" customHeight="1">
      <c r="B228" s="38"/>
      <c r="C228" s="232" t="s">
        <v>7</v>
      </c>
      <c r="D228" s="232" t="s">
        <v>166</v>
      </c>
      <c r="E228" s="233" t="s">
        <v>427</v>
      </c>
      <c r="F228" s="234" t="s">
        <v>428</v>
      </c>
      <c r="G228" s="235" t="s">
        <v>339</v>
      </c>
      <c r="H228" s="236">
        <v>0.193</v>
      </c>
      <c r="I228" s="237"/>
      <c r="J228" s="238">
        <f>ROUND(I228*H228,2)</f>
        <v>0</v>
      </c>
      <c r="K228" s="234" t="s">
        <v>170</v>
      </c>
      <c r="L228" s="43"/>
      <c r="M228" s="239" t="s">
        <v>1</v>
      </c>
      <c r="N228" s="240" t="s">
        <v>43</v>
      </c>
      <c r="O228" s="86"/>
      <c r="P228" s="241">
        <f>O228*H228</f>
        <v>0</v>
      </c>
      <c r="Q228" s="241">
        <v>1.09</v>
      </c>
      <c r="R228" s="241">
        <f>Q228*H228</f>
        <v>0.21037000000000003</v>
      </c>
      <c r="S228" s="241">
        <v>0</v>
      </c>
      <c r="T228" s="242">
        <f>S228*H228</f>
        <v>0</v>
      </c>
      <c r="AR228" s="243" t="s">
        <v>181</v>
      </c>
      <c r="AT228" s="243" t="s">
        <v>166</v>
      </c>
      <c r="AU228" s="243" t="s">
        <v>88</v>
      </c>
      <c r="AY228" s="17" t="s">
        <v>163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7" t="s">
        <v>86</v>
      </c>
      <c r="BK228" s="244">
        <f>ROUND(I228*H228,2)</f>
        <v>0</v>
      </c>
      <c r="BL228" s="17" t="s">
        <v>181</v>
      </c>
      <c r="BM228" s="243" t="s">
        <v>429</v>
      </c>
    </row>
    <row r="229" spans="2:51" s="12" customFormat="1" ht="12">
      <c r="B229" s="255"/>
      <c r="C229" s="256"/>
      <c r="D229" s="245" t="s">
        <v>309</v>
      </c>
      <c r="E229" s="257" t="s">
        <v>1</v>
      </c>
      <c r="F229" s="258" t="s">
        <v>430</v>
      </c>
      <c r="G229" s="256"/>
      <c r="H229" s="259">
        <v>0.056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AT229" s="265" t="s">
        <v>309</v>
      </c>
      <c r="AU229" s="265" t="s">
        <v>88</v>
      </c>
      <c r="AV229" s="12" t="s">
        <v>88</v>
      </c>
      <c r="AW229" s="12" t="s">
        <v>33</v>
      </c>
      <c r="AX229" s="12" t="s">
        <v>78</v>
      </c>
      <c r="AY229" s="265" t="s">
        <v>163</v>
      </c>
    </row>
    <row r="230" spans="2:51" s="12" customFormat="1" ht="12">
      <c r="B230" s="255"/>
      <c r="C230" s="256"/>
      <c r="D230" s="245" t="s">
        <v>309</v>
      </c>
      <c r="E230" s="257" t="s">
        <v>1</v>
      </c>
      <c r="F230" s="258" t="s">
        <v>431</v>
      </c>
      <c r="G230" s="256"/>
      <c r="H230" s="259">
        <v>0.137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309</v>
      </c>
      <c r="AU230" s="265" t="s">
        <v>88</v>
      </c>
      <c r="AV230" s="12" t="s">
        <v>88</v>
      </c>
      <c r="AW230" s="12" t="s">
        <v>33</v>
      </c>
      <c r="AX230" s="12" t="s">
        <v>78</v>
      </c>
      <c r="AY230" s="265" t="s">
        <v>163</v>
      </c>
    </row>
    <row r="231" spans="2:51" s="13" customFormat="1" ht="12">
      <c r="B231" s="266"/>
      <c r="C231" s="267"/>
      <c r="D231" s="245" t="s">
        <v>309</v>
      </c>
      <c r="E231" s="268" t="s">
        <v>1</v>
      </c>
      <c r="F231" s="269" t="s">
        <v>311</v>
      </c>
      <c r="G231" s="267"/>
      <c r="H231" s="270">
        <v>0.193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309</v>
      </c>
      <c r="AU231" s="276" t="s">
        <v>88</v>
      </c>
      <c r="AV231" s="13" t="s">
        <v>181</v>
      </c>
      <c r="AW231" s="13" t="s">
        <v>33</v>
      </c>
      <c r="AX231" s="13" t="s">
        <v>86</v>
      </c>
      <c r="AY231" s="276" t="s">
        <v>163</v>
      </c>
    </row>
    <row r="232" spans="2:65" s="1" customFormat="1" ht="24" customHeight="1">
      <c r="B232" s="38"/>
      <c r="C232" s="232" t="s">
        <v>432</v>
      </c>
      <c r="D232" s="232" t="s">
        <v>166</v>
      </c>
      <c r="E232" s="233" t="s">
        <v>433</v>
      </c>
      <c r="F232" s="234" t="s">
        <v>434</v>
      </c>
      <c r="G232" s="235" t="s">
        <v>349</v>
      </c>
      <c r="H232" s="236">
        <v>16.3</v>
      </c>
      <c r="I232" s="237"/>
      <c r="J232" s="238">
        <f>ROUND(I232*H232,2)</f>
        <v>0</v>
      </c>
      <c r="K232" s="234" t="s">
        <v>170</v>
      </c>
      <c r="L232" s="43"/>
      <c r="M232" s="239" t="s">
        <v>1</v>
      </c>
      <c r="N232" s="240" t="s">
        <v>43</v>
      </c>
      <c r="O232" s="86"/>
      <c r="P232" s="241">
        <f>O232*H232</f>
        <v>0</v>
      </c>
      <c r="Q232" s="241">
        <v>0.01913</v>
      </c>
      <c r="R232" s="241">
        <f>Q232*H232</f>
        <v>0.311819</v>
      </c>
      <c r="S232" s="241">
        <v>0</v>
      </c>
      <c r="T232" s="242">
        <f>S232*H232</f>
        <v>0</v>
      </c>
      <c r="AR232" s="243" t="s">
        <v>181</v>
      </c>
      <c r="AT232" s="243" t="s">
        <v>166</v>
      </c>
      <c r="AU232" s="243" t="s">
        <v>88</v>
      </c>
      <c r="AY232" s="17" t="s">
        <v>163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7" t="s">
        <v>86</v>
      </c>
      <c r="BK232" s="244">
        <f>ROUND(I232*H232,2)</f>
        <v>0</v>
      </c>
      <c r="BL232" s="17" t="s">
        <v>181</v>
      </c>
      <c r="BM232" s="243" t="s">
        <v>435</v>
      </c>
    </row>
    <row r="233" spans="2:51" s="14" customFormat="1" ht="12">
      <c r="B233" s="277"/>
      <c r="C233" s="278"/>
      <c r="D233" s="245" t="s">
        <v>309</v>
      </c>
      <c r="E233" s="279" t="s">
        <v>1</v>
      </c>
      <c r="F233" s="280" t="s">
        <v>436</v>
      </c>
      <c r="G233" s="278"/>
      <c r="H233" s="279" t="s">
        <v>1</v>
      </c>
      <c r="I233" s="281"/>
      <c r="J233" s="278"/>
      <c r="K233" s="278"/>
      <c r="L233" s="282"/>
      <c r="M233" s="283"/>
      <c r="N233" s="284"/>
      <c r="O233" s="284"/>
      <c r="P233" s="284"/>
      <c r="Q233" s="284"/>
      <c r="R233" s="284"/>
      <c r="S233" s="284"/>
      <c r="T233" s="285"/>
      <c r="AT233" s="286" t="s">
        <v>309</v>
      </c>
      <c r="AU233" s="286" t="s">
        <v>88</v>
      </c>
      <c r="AV233" s="14" t="s">
        <v>86</v>
      </c>
      <c r="AW233" s="14" t="s">
        <v>33</v>
      </c>
      <c r="AX233" s="14" t="s">
        <v>78</v>
      </c>
      <c r="AY233" s="286" t="s">
        <v>163</v>
      </c>
    </row>
    <row r="234" spans="2:51" s="12" customFormat="1" ht="12">
      <c r="B234" s="255"/>
      <c r="C234" s="256"/>
      <c r="D234" s="245" t="s">
        <v>309</v>
      </c>
      <c r="E234" s="257" t="s">
        <v>1</v>
      </c>
      <c r="F234" s="258" t="s">
        <v>437</v>
      </c>
      <c r="G234" s="256"/>
      <c r="H234" s="259">
        <v>16.3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AT234" s="265" t="s">
        <v>309</v>
      </c>
      <c r="AU234" s="265" t="s">
        <v>88</v>
      </c>
      <c r="AV234" s="12" t="s">
        <v>88</v>
      </c>
      <c r="AW234" s="12" t="s">
        <v>33</v>
      </c>
      <c r="AX234" s="12" t="s">
        <v>86</v>
      </c>
      <c r="AY234" s="265" t="s">
        <v>163</v>
      </c>
    </row>
    <row r="235" spans="2:65" s="1" customFormat="1" ht="24" customHeight="1">
      <c r="B235" s="38"/>
      <c r="C235" s="232" t="s">
        <v>438</v>
      </c>
      <c r="D235" s="232" t="s">
        <v>166</v>
      </c>
      <c r="E235" s="233" t="s">
        <v>439</v>
      </c>
      <c r="F235" s="234" t="s">
        <v>440</v>
      </c>
      <c r="G235" s="235" t="s">
        <v>349</v>
      </c>
      <c r="H235" s="236">
        <v>31.7</v>
      </c>
      <c r="I235" s="237"/>
      <c r="J235" s="238">
        <f>ROUND(I235*H235,2)</f>
        <v>0</v>
      </c>
      <c r="K235" s="234" t="s">
        <v>170</v>
      </c>
      <c r="L235" s="43"/>
      <c r="M235" s="239" t="s">
        <v>1</v>
      </c>
      <c r="N235" s="240" t="s">
        <v>43</v>
      </c>
      <c r="O235" s="86"/>
      <c r="P235" s="241">
        <f>O235*H235</f>
        <v>0</v>
      </c>
      <c r="Q235" s="241">
        <v>0.01898</v>
      </c>
      <c r="R235" s="241">
        <f>Q235*H235</f>
        <v>0.601666</v>
      </c>
      <c r="S235" s="241">
        <v>0</v>
      </c>
      <c r="T235" s="242">
        <f>S235*H235</f>
        <v>0</v>
      </c>
      <c r="AR235" s="243" t="s">
        <v>181</v>
      </c>
      <c r="AT235" s="243" t="s">
        <v>166</v>
      </c>
      <c r="AU235" s="243" t="s">
        <v>88</v>
      </c>
      <c r="AY235" s="17" t="s">
        <v>163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7" t="s">
        <v>86</v>
      </c>
      <c r="BK235" s="244">
        <f>ROUND(I235*H235,2)</f>
        <v>0</v>
      </c>
      <c r="BL235" s="17" t="s">
        <v>181</v>
      </c>
      <c r="BM235" s="243" t="s">
        <v>441</v>
      </c>
    </row>
    <row r="236" spans="2:51" s="14" customFormat="1" ht="12">
      <c r="B236" s="277"/>
      <c r="C236" s="278"/>
      <c r="D236" s="245" t="s">
        <v>309</v>
      </c>
      <c r="E236" s="279" t="s">
        <v>1</v>
      </c>
      <c r="F236" s="280" t="s">
        <v>436</v>
      </c>
      <c r="G236" s="278"/>
      <c r="H236" s="279" t="s">
        <v>1</v>
      </c>
      <c r="I236" s="281"/>
      <c r="J236" s="278"/>
      <c r="K236" s="278"/>
      <c r="L236" s="282"/>
      <c r="M236" s="283"/>
      <c r="N236" s="284"/>
      <c r="O236" s="284"/>
      <c r="P236" s="284"/>
      <c r="Q236" s="284"/>
      <c r="R236" s="284"/>
      <c r="S236" s="284"/>
      <c r="T236" s="285"/>
      <c r="AT236" s="286" t="s">
        <v>309</v>
      </c>
      <c r="AU236" s="286" t="s">
        <v>88</v>
      </c>
      <c r="AV236" s="14" t="s">
        <v>86</v>
      </c>
      <c r="AW236" s="14" t="s">
        <v>33</v>
      </c>
      <c r="AX236" s="14" t="s">
        <v>78</v>
      </c>
      <c r="AY236" s="286" t="s">
        <v>163</v>
      </c>
    </row>
    <row r="237" spans="2:51" s="12" customFormat="1" ht="12">
      <c r="B237" s="255"/>
      <c r="C237" s="256"/>
      <c r="D237" s="245" t="s">
        <v>309</v>
      </c>
      <c r="E237" s="257" t="s">
        <v>1</v>
      </c>
      <c r="F237" s="258" t="s">
        <v>442</v>
      </c>
      <c r="G237" s="256"/>
      <c r="H237" s="259">
        <v>31.7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AT237" s="265" t="s">
        <v>309</v>
      </c>
      <c r="AU237" s="265" t="s">
        <v>88</v>
      </c>
      <c r="AV237" s="12" t="s">
        <v>88</v>
      </c>
      <c r="AW237" s="12" t="s">
        <v>33</v>
      </c>
      <c r="AX237" s="12" t="s">
        <v>86</v>
      </c>
      <c r="AY237" s="265" t="s">
        <v>163</v>
      </c>
    </row>
    <row r="238" spans="2:65" s="1" customFormat="1" ht="24" customHeight="1">
      <c r="B238" s="38"/>
      <c r="C238" s="232" t="s">
        <v>443</v>
      </c>
      <c r="D238" s="232" t="s">
        <v>166</v>
      </c>
      <c r="E238" s="233" t="s">
        <v>444</v>
      </c>
      <c r="F238" s="234" t="s">
        <v>445</v>
      </c>
      <c r="G238" s="235" t="s">
        <v>413</v>
      </c>
      <c r="H238" s="236">
        <v>6</v>
      </c>
      <c r="I238" s="237"/>
      <c r="J238" s="238">
        <f>ROUND(I238*H238,2)</f>
        <v>0</v>
      </c>
      <c r="K238" s="234" t="s">
        <v>170</v>
      </c>
      <c r="L238" s="43"/>
      <c r="M238" s="239" t="s">
        <v>1</v>
      </c>
      <c r="N238" s="240" t="s">
        <v>43</v>
      </c>
      <c r="O238" s="86"/>
      <c r="P238" s="241">
        <f>O238*H238</f>
        <v>0</v>
      </c>
      <c r="Q238" s="241">
        <v>0.00079</v>
      </c>
      <c r="R238" s="241">
        <f>Q238*H238</f>
        <v>0.00474</v>
      </c>
      <c r="S238" s="241">
        <v>1E-05</v>
      </c>
      <c r="T238" s="242">
        <f>S238*H238</f>
        <v>6.000000000000001E-05</v>
      </c>
      <c r="AR238" s="243" t="s">
        <v>181</v>
      </c>
      <c r="AT238" s="243" t="s">
        <v>166</v>
      </c>
      <c r="AU238" s="243" t="s">
        <v>88</v>
      </c>
      <c r="AY238" s="17" t="s">
        <v>163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7" t="s">
        <v>86</v>
      </c>
      <c r="BK238" s="244">
        <f>ROUND(I238*H238,2)</f>
        <v>0</v>
      </c>
      <c r="BL238" s="17" t="s">
        <v>181</v>
      </c>
      <c r="BM238" s="243" t="s">
        <v>446</v>
      </c>
    </row>
    <row r="239" spans="2:51" s="14" customFormat="1" ht="12">
      <c r="B239" s="277"/>
      <c r="C239" s="278"/>
      <c r="D239" s="245" t="s">
        <v>309</v>
      </c>
      <c r="E239" s="279" t="s">
        <v>1</v>
      </c>
      <c r="F239" s="280" t="s">
        <v>447</v>
      </c>
      <c r="G239" s="278"/>
      <c r="H239" s="279" t="s">
        <v>1</v>
      </c>
      <c r="I239" s="281"/>
      <c r="J239" s="278"/>
      <c r="K239" s="278"/>
      <c r="L239" s="282"/>
      <c r="M239" s="283"/>
      <c r="N239" s="284"/>
      <c r="O239" s="284"/>
      <c r="P239" s="284"/>
      <c r="Q239" s="284"/>
      <c r="R239" s="284"/>
      <c r="S239" s="284"/>
      <c r="T239" s="285"/>
      <c r="AT239" s="286" t="s">
        <v>309</v>
      </c>
      <c r="AU239" s="286" t="s">
        <v>88</v>
      </c>
      <c r="AV239" s="14" t="s">
        <v>86</v>
      </c>
      <c r="AW239" s="14" t="s">
        <v>33</v>
      </c>
      <c r="AX239" s="14" t="s">
        <v>78</v>
      </c>
      <c r="AY239" s="286" t="s">
        <v>163</v>
      </c>
    </row>
    <row r="240" spans="2:51" s="12" customFormat="1" ht="12">
      <c r="B240" s="255"/>
      <c r="C240" s="256"/>
      <c r="D240" s="245" t="s">
        <v>309</v>
      </c>
      <c r="E240" s="257" t="s">
        <v>1</v>
      </c>
      <c r="F240" s="258" t="s">
        <v>448</v>
      </c>
      <c r="G240" s="256"/>
      <c r="H240" s="259">
        <v>6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AT240" s="265" t="s">
        <v>309</v>
      </c>
      <c r="AU240" s="265" t="s">
        <v>88</v>
      </c>
      <c r="AV240" s="12" t="s">
        <v>88</v>
      </c>
      <c r="AW240" s="12" t="s">
        <v>33</v>
      </c>
      <c r="AX240" s="12" t="s">
        <v>86</v>
      </c>
      <c r="AY240" s="265" t="s">
        <v>163</v>
      </c>
    </row>
    <row r="241" spans="2:65" s="1" customFormat="1" ht="24" customHeight="1">
      <c r="B241" s="38"/>
      <c r="C241" s="232" t="s">
        <v>449</v>
      </c>
      <c r="D241" s="232" t="s">
        <v>166</v>
      </c>
      <c r="E241" s="233" t="s">
        <v>450</v>
      </c>
      <c r="F241" s="234" t="s">
        <v>451</v>
      </c>
      <c r="G241" s="235" t="s">
        <v>349</v>
      </c>
      <c r="H241" s="236">
        <v>6.397</v>
      </c>
      <c r="I241" s="237"/>
      <c r="J241" s="238">
        <f>ROUND(I241*H241,2)</f>
        <v>0</v>
      </c>
      <c r="K241" s="234" t="s">
        <v>170</v>
      </c>
      <c r="L241" s="43"/>
      <c r="M241" s="239" t="s">
        <v>1</v>
      </c>
      <c r="N241" s="240" t="s">
        <v>43</v>
      </c>
      <c r="O241" s="86"/>
      <c r="P241" s="241">
        <f>O241*H241</f>
        <v>0</v>
      </c>
      <c r="Q241" s="241">
        <v>0.07297</v>
      </c>
      <c r="R241" s="241">
        <f>Q241*H241</f>
        <v>0.46678908999999996</v>
      </c>
      <c r="S241" s="241">
        <v>0</v>
      </c>
      <c r="T241" s="242">
        <f>S241*H241</f>
        <v>0</v>
      </c>
      <c r="AR241" s="243" t="s">
        <v>181</v>
      </c>
      <c r="AT241" s="243" t="s">
        <v>166</v>
      </c>
      <c r="AU241" s="243" t="s">
        <v>88</v>
      </c>
      <c r="AY241" s="17" t="s">
        <v>163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7" t="s">
        <v>86</v>
      </c>
      <c r="BK241" s="244">
        <f>ROUND(I241*H241,2)</f>
        <v>0</v>
      </c>
      <c r="BL241" s="17" t="s">
        <v>181</v>
      </c>
      <c r="BM241" s="243" t="s">
        <v>452</v>
      </c>
    </row>
    <row r="242" spans="2:51" s="14" customFormat="1" ht="12">
      <c r="B242" s="277"/>
      <c r="C242" s="278"/>
      <c r="D242" s="245" t="s">
        <v>309</v>
      </c>
      <c r="E242" s="279" t="s">
        <v>1</v>
      </c>
      <c r="F242" s="280" t="s">
        <v>453</v>
      </c>
      <c r="G242" s="278"/>
      <c r="H242" s="279" t="s">
        <v>1</v>
      </c>
      <c r="I242" s="281"/>
      <c r="J242" s="278"/>
      <c r="K242" s="278"/>
      <c r="L242" s="282"/>
      <c r="M242" s="283"/>
      <c r="N242" s="284"/>
      <c r="O242" s="284"/>
      <c r="P242" s="284"/>
      <c r="Q242" s="284"/>
      <c r="R242" s="284"/>
      <c r="S242" s="284"/>
      <c r="T242" s="285"/>
      <c r="AT242" s="286" t="s">
        <v>309</v>
      </c>
      <c r="AU242" s="286" t="s">
        <v>88</v>
      </c>
      <c r="AV242" s="14" t="s">
        <v>86</v>
      </c>
      <c r="AW242" s="14" t="s">
        <v>33</v>
      </c>
      <c r="AX242" s="14" t="s">
        <v>78</v>
      </c>
      <c r="AY242" s="286" t="s">
        <v>163</v>
      </c>
    </row>
    <row r="243" spans="2:51" s="12" customFormat="1" ht="12">
      <c r="B243" s="255"/>
      <c r="C243" s="256"/>
      <c r="D243" s="245" t="s">
        <v>309</v>
      </c>
      <c r="E243" s="257" t="s">
        <v>1</v>
      </c>
      <c r="F243" s="258" t="s">
        <v>454</v>
      </c>
      <c r="G243" s="256"/>
      <c r="H243" s="259">
        <v>2.289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AT243" s="265" t="s">
        <v>309</v>
      </c>
      <c r="AU243" s="265" t="s">
        <v>88</v>
      </c>
      <c r="AV243" s="12" t="s">
        <v>88</v>
      </c>
      <c r="AW243" s="12" t="s">
        <v>33</v>
      </c>
      <c r="AX243" s="12" t="s">
        <v>78</v>
      </c>
      <c r="AY243" s="265" t="s">
        <v>163</v>
      </c>
    </row>
    <row r="244" spans="2:51" s="14" customFormat="1" ht="12">
      <c r="B244" s="277"/>
      <c r="C244" s="278"/>
      <c r="D244" s="245" t="s">
        <v>309</v>
      </c>
      <c r="E244" s="279" t="s">
        <v>1</v>
      </c>
      <c r="F244" s="280" t="s">
        <v>455</v>
      </c>
      <c r="G244" s="278"/>
      <c r="H244" s="279" t="s">
        <v>1</v>
      </c>
      <c r="I244" s="281"/>
      <c r="J244" s="278"/>
      <c r="K244" s="278"/>
      <c r="L244" s="282"/>
      <c r="M244" s="283"/>
      <c r="N244" s="284"/>
      <c r="O244" s="284"/>
      <c r="P244" s="284"/>
      <c r="Q244" s="284"/>
      <c r="R244" s="284"/>
      <c r="S244" s="284"/>
      <c r="T244" s="285"/>
      <c r="AT244" s="286" t="s">
        <v>309</v>
      </c>
      <c r="AU244" s="286" t="s">
        <v>88</v>
      </c>
      <c r="AV244" s="14" t="s">
        <v>86</v>
      </c>
      <c r="AW244" s="14" t="s">
        <v>33</v>
      </c>
      <c r="AX244" s="14" t="s">
        <v>78</v>
      </c>
      <c r="AY244" s="286" t="s">
        <v>163</v>
      </c>
    </row>
    <row r="245" spans="2:51" s="12" customFormat="1" ht="12">
      <c r="B245" s="255"/>
      <c r="C245" s="256"/>
      <c r="D245" s="245" t="s">
        <v>309</v>
      </c>
      <c r="E245" s="257" t="s">
        <v>1</v>
      </c>
      <c r="F245" s="258" t="s">
        <v>456</v>
      </c>
      <c r="G245" s="256"/>
      <c r="H245" s="259">
        <v>1.244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AT245" s="265" t="s">
        <v>309</v>
      </c>
      <c r="AU245" s="265" t="s">
        <v>88</v>
      </c>
      <c r="AV245" s="12" t="s">
        <v>88</v>
      </c>
      <c r="AW245" s="12" t="s">
        <v>33</v>
      </c>
      <c r="AX245" s="12" t="s">
        <v>78</v>
      </c>
      <c r="AY245" s="265" t="s">
        <v>163</v>
      </c>
    </row>
    <row r="246" spans="2:51" s="12" customFormat="1" ht="12">
      <c r="B246" s="255"/>
      <c r="C246" s="256"/>
      <c r="D246" s="245" t="s">
        <v>309</v>
      </c>
      <c r="E246" s="257" t="s">
        <v>1</v>
      </c>
      <c r="F246" s="258" t="s">
        <v>457</v>
      </c>
      <c r="G246" s="256"/>
      <c r="H246" s="259">
        <v>1.248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AT246" s="265" t="s">
        <v>309</v>
      </c>
      <c r="AU246" s="265" t="s">
        <v>88</v>
      </c>
      <c r="AV246" s="12" t="s">
        <v>88</v>
      </c>
      <c r="AW246" s="12" t="s">
        <v>33</v>
      </c>
      <c r="AX246" s="12" t="s">
        <v>78</v>
      </c>
      <c r="AY246" s="265" t="s">
        <v>163</v>
      </c>
    </row>
    <row r="247" spans="2:51" s="12" customFormat="1" ht="12">
      <c r="B247" s="255"/>
      <c r="C247" s="256"/>
      <c r="D247" s="245" t="s">
        <v>309</v>
      </c>
      <c r="E247" s="257" t="s">
        <v>1</v>
      </c>
      <c r="F247" s="258" t="s">
        <v>458</v>
      </c>
      <c r="G247" s="256"/>
      <c r="H247" s="259">
        <v>1.616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AT247" s="265" t="s">
        <v>309</v>
      </c>
      <c r="AU247" s="265" t="s">
        <v>88</v>
      </c>
      <c r="AV247" s="12" t="s">
        <v>88</v>
      </c>
      <c r="AW247" s="12" t="s">
        <v>33</v>
      </c>
      <c r="AX247" s="12" t="s">
        <v>78</v>
      </c>
      <c r="AY247" s="265" t="s">
        <v>163</v>
      </c>
    </row>
    <row r="248" spans="2:51" s="13" customFormat="1" ht="12">
      <c r="B248" s="266"/>
      <c r="C248" s="267"/>
      <c r="D248" s="245" t="s">
        <v>309</v>
      </c>
      <c r="E248" s="268" t="s">
        <v>1</v>
      </c>
      <c r="F248" s="269" t="s">
        <v>311</v>
      </c>
      <c r="G248" s="267"/>
      <c r="H248" s="270">
        <v>6.397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AT248" s="276" t="s">
        <v>309</v>
      </c>
      <c r="AU248" s="276" t="s">
        <v>88</v>
      </c>
      <c r="AV248" s="13" t="s">
        <v>181</v>
      </c>
      <c r="AW248" s="13" t="s">
        <v>33</v>
      </c>
      <c r="AX248" s="13" t="s">
        <v>86</v>
      </c>
      <c r="AY248" s="276" t="s">
        <v>163</v>
      </c>
    </row>
    <row r="249" spans="2:65" s="1" customFormat="1" ht="24" customHeight="1">
      <c r="B249" s="38"/>
      <c r="C249" s="232" t="s">
        <v>459</v>
      </c>
      <c r="D249" s="232" t="s">
        <v>166</v>
      </c>
      <c r="E249" s="233" t="s">
        <v>460</v>
      </c>
      <c r="F249" s="234" t="s">
        <v>461</v>
      </c>
      <c r="G249" s="235" t="s">
        <v>349</v>
      </c>
      <c r="H249" s="236">
        <v>4.917</v>
      </c>
      <c r="I249" s="237"/>
      <c r="J249" s="238">
        <f>ROUND(I249*H249,2)</f>
        <v>0</v>
      </c>
      <c r="K249" s="234" t="s">
        <v>170</v>
      </c>
      <c r="L249" s="43"/>
      <c r="M249" s="239" t="s">
        <v>1</v>
      </c>
      <c r="N249" s="240" t="s">
        <v>43</v>
      </c>
      <c r="O249" s="86"/>
      <c r="P249" s="241">
        <f>O249*H249</f>
        <v>0</v>
      </c>
      <c r="Q249" s="241">
        <v>0.10891</v>
      </c>
      <c r="R249" s="241">
        <f>Q249*H249</f>
        <v>0.53551047</v>
      </c>
      <c r="S249" s="241">
        <v>0</v>
      </c>
      <c r="T249" s="242">
        <f>S249*H249</f>
        <v>0</v>
      </c>
      <c r="AR249" s="243" t="s">
        <v>181</v>
      </c>
      <c r="AT249" s="243" t="s">
        <v>166</v>
      </c>
      <c r="AU249" s="243" t="s">
        <v>88</v>
      </c>
      <c r="AY249" s="17" t="s">
        <v>163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7" t="s">
        <v>86</v>
      </c>
      <c r="BK249" s="244">
        <f>ROUND(I249*H249,2)</f>
        <v>0</v>
      </c>
      <c r="BL249" s="17" t="s">
        <v>181</v>
      </c>
      <c r="BM249" s="243" t="s">
        <v>462</v>
      </c>
    </row>
    <row r="250" spans="2:51" s="14" customFormat="1" ht="12">
      <c r="B250" s="277"/>
      <c r="C250" s="278"/>
      <c r="D250" s="245" t="s">
        <v>309</v>
      </c>
      <c r="E250" s="279" t="s">
        <v>1</v>
      </c>
      <c r="F250" s="280" t="s">
        <v>453</v>
      </c>
      <c r="G250" s="278"/>
      <c r="H250" s="279" t="s">
        <v>1</v>
      </c>
      <c r="I250" s="281"/>
      <c r="J250" s="278"/>
      <c r="K250" s="278"/>
      <c r="L250" s="282"/>
      <c r="M250" s="283"/>
      <c r="N250" s="284"/>
      <c r="O250" s="284"/>
      <c r="P250" s="284"/>
      <c r="Q250" s="284"/>
      <c r="R250" s="284"/>
      <c r="S250" s="284"/>
      <c r="T250" s="285"/>
      <c r="AT250" s="286" t="s">
        <v>309</v>
      </c>
      <c r="AU250" s="286" t="s">
        <v>88</v>
      </c>
      <c r="AV250" s="14" t="s">
        <v>86</v>
      </c>
      <c r="AW250" s="14" t="s">
        <v>33</v>
      </c>
      <c r="AX250" s="14" t="s">
        <v>78</v>
      </c>
      <c r="AY250" s="286" t="s">
        <v>163</v>
      </c>
    </row>
    <row r="251" spans="2:51" s="12" customFormat="1" ht="12">
      <c r="B251" s="255"/>
      <c r="C251" s="256"/>
      <c r="D251" s="245" t="s">
        <v>309</v>
      </c>
      <c r="E251" s="257" t="s">
        <v>1</v>
      </c>
      <c r="F251" s="258" t="s">
        <v>463</v>
      </c>
      <c r="G251" s="256"/>
      <c r="H251" s="259">
        <v>1.299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AT251" s="265" t="s">
        <v>309</v>
      </c>
      <c r="AU251" s="265" t="s">
        <v>88</v>
      </c>
      <c r="AV251" s="12" t="s">
        <v>88</v>
      </c>
      <c r="AW251" s="12" t="s">
        <v>33</v>
      </c>
      <c r="AX251" s="12" t="s">
        <v>78</v>
      </c>
      <c r="AY251" s="265" t="s">
        <v>163</v>
      </c>
    </row>
    <row r="252" spans="2:51" s="12" customFormat="1" ht="12">
      <c r="B252" s="255"/>
      <c r="C252" s="256"/>
      <c r="D252" s="245" t="s">
        <v>309</v>
      </c>
      <c r="E252" s="257" t="s">
        <v>1</v>
      </c>
      <c r="F252" s="258" t="s">
        <v>464</v>
      </c>
      <c r="G252" s="256"/>
      <c r="H252" s="259">
        <v>1.818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AT252" s="265" t="s">
        <v>309</v>
      </c>
      <c r="AU252" s="265" t="s">
        <v>88</v>
      </c>
      <c r="AV252" s="12" t="s">
        <v>88</v>
      </c>
      <c r="AW252" s="12" t="s">
        <v>33</v>
      </c>
      <c r="AX252" s="12" t="s">
        <v>78</v>
      </c>
      <c r="AY252" s="265" t="s">
        <v>163</v>
      </c>
    </row>
    <row r="253" spans="2:51" s="14" customFormat="1" ht="12">
      <c r="B253" s="277"/>
      <c r="C253" s="278"/>
      <c r="D253" s="245" t="s">
        <v>309</v>
      </c>
      <c r="E253" s="279" t="s">
        <v>1</v>
      </c>
      <c r="F253" s="280" t="s">
        <v>455</v>
      </c>
      <c r="G253" s="278"/>
      <c r="H253" s="279" t="s">
        <v>1</v>
      </c>
      <c r="I253" s="281"/>
      <c r="J253" s="278"/>
      <c r="K253" s="278"/>
      <c r="L253" s="282"/>
      <c r="M253" s="283"/>
      <c r="N253" s="284"/>
      <c r="O253" s="284"/>
      <c r="P253" s="284"/>
      <c r="Q253" s="284"/>
      <c r="R253" s="284"/>
      <c r="S253" s="284"/>
      <c r="T253" s="285"/>
      <c r="AT253" s="286" t="s">
        <v>309</v>
      </c>
      <c r="AU253" s="286" t="s">
        <v>88</v>
      </c>
      <c r="AV253" s="14" t="s">
        <v>86</v>
      </c>
      <c r="AW253" s="14" t="s">
        <v>33</v>
      </c>
      <c r="AX253" s="14" t="s">
        <v>78</v>
      </c>
      <c r="AY253" s="286" t="s">
        <v>163</v>
      </c>
    </row>
    <row r="254" spans="2:51" s="12" customFormat="1" ht="12">
      <c r="B254" s="255"/>
      <c r="C254" s="256"/>
      <c r="D254" s="245" t="s">
        <v>309</v>
      </c>
      <c r="E254" s="257" t="s">
        <v>1</v>
      </c>
      <c r="F254" s="258" t="s">
        <v>465</v>
      </c>
      <c r="G254" s="256"/>
      <c r="H254" s="259">
        <v>1.8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AT254" s="265" t="s">
        <v>309</v>
      </c>
      <c r="AU254" s="265" t="s">
        <v>88</v>
      </c>
      <c r="AV254" s="12" t="s">
        <v>88</v>
      </c>
      <c r="AW254" s="12" t="s">
        <v>33</v>
      </c>
      <c r="AX254" s="12" t="s">
        <v>78</v>
      </c>
      <c r="AY254" s="265" t="s">
        <v>163</v>
      </c>
    </row>
    <row r="255" spans="2:51" s="13" customFormat="1" ht="12">
      <c r="B255" s="266"/>
      <c r="C255" s="267"/>
      <c r="D255" s="245" t="s">
        <v>309</v>
      </c>
      <c r="E255" s="268" t="s">
        <v>1</v>
      </c>
      <c r="F255" s="269" t="s">
        <v>311</v>
      </c>
      <c r="G255" s="267"/>
      <c r="H255" s="270">
        <v>4.917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309</v>
      </c>
      <c r="AU255" s="276" t="s">
        <v>88</v>
      </c>
      <c r="AV255" s="13" t="s">
        <v>181</v>
      </c>
      <c r="AW255" s="13" t="s">
        <v>33</v>
      </c>
      <c r="AX255" s="13" t="s">
        <v>86</v>
      </c>
      <c r="AY255" s="276" t="s">
        <v>163</v>
      </c>
    </row>
    <row r="256" spans="2:65" s="1" customFormat="1" ht="24" customHeight="1">
      <c r="B256" s="38"/>
      <c r="C256" s="232" t="s">
        <v>466</v>
      </c>
      <c r="D256" s="232" t="s">
        <v>166</v>
      </c>
      <c r="E256" s="233" t="s">
        <v>467</v>
      </c>
      <c r="F256" s="234" t="s">
        <v>468</v>
      </c>
      <c r="G256" s="235" t="s">
        <v>349</v>
      </c>
      <c r="H256" s="236">
        <v>37.968</v>
      </c>
      <c r="I256" s="237"/>
      <c r="J256" s="238">
        <f>ROUND(I256*H256,2)</f>
        <v>0</v>
      </c>
      <c r="K256" s="234" t="s">
        <v>170</v>
      </c>
      <c r="L256" s="43"/>
      <c r="M256" s="239" t="s">
        <v>1</v>
      </c>
      <c r="N256" s="240" t="s">
        <v>43</v>
      </c>
      <c r="O256" s="86"/>
      <c r="P256" s="241">
        <f>O256*H256</f>
        <v>0</v>
      </c>
      <c r="Q256" s="241">
        <v>0.06917</v>
      </c>
      <c r="R256" s="241">
        <f>Q256*H256</f>
        <v>2.6262465600000002</v>
      </c>
      <c r="S256" s="241">
        <v>0</v>
      </c>
      <c r="T256" s="242">
        <f>S256*H256</f>
        <v>0</v>
      </c>
      <c r="AR256" s="243" t="s">
        <v>181</v>
      </c>
      <c r="AT256" s="243" t="s">
        <v>166</v>
      </c>
      <c r="AU256" s="243" t="s">
        <v>88</v>
      </c>
      <c r="AY256" s="17" t="s">
        <v>163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7" t="s">
        <v>86</v>
      </c>
      <c r="BK256" s="244">
        <f>ROUND(I256*H256,2)</f>
        <v>0</v>
      </c>
      <c r="BL256" s="17" t="s">
        <v>181</v>
      </c>
      <c r="BM256" s="243" t="s">
        <v>469</v>
      </c>
    </row>
    <row r="257" spans="2:51" s="14" customFormat="1" ht="12">
      <c r="B257" s="277"/>
      <c r="C257" s="278"/>
      <c r="D257" s="245" t="s">
        <v>309</v>
      </c>
      <c r="E257" s="279" t="s">
        <v>1</v>
      </c>
      <c r="F257" s="280" t="s">
        <v>453</v>
      </c>
      <c r="G257" s="278"/>
      <c r="H257" s="279" t="s">
        <v>1</v>
      </c>
      <c r="I257" s="281"/>
      <c r="J257" s="278"/>
      <c r="K257" s="278"/>
      <c r="L257" s="282"/>
      <c r="M257" s="283"/>
      <c r="N257" s="284"/>
      <c r="O257" s="284"/>
      <c r="P257" s="284"/>
      <c r="Q257" s="284"/>
      <c r="R257" s="284"/>
      <c r="S257" s="284"/>
      <c r="T257" s="285"/>
      <c r="AT257" s="286" t="s">
        <v>309</v>
      </c>
      <c r="AU257" s="286" t="s">
        <v>88</v>
      </c>
      <c r="AV257" s="14" t="s">
        <v>86</v>
      </c>
      <c r="AW257" s="14" t="s">
        <v>33</v>
      </c>
      <c r="AX257" s="14" t="s">
        <v>78</v>
      </c>
      <c r="AY257" s="286" t="s">
        <v>163</v>
      </c>
    </row>
    <row r="258" spans="2:51" s="12" customFormat="1" ht="12">
      <c r="B258" s="255"/>
      <c r="C258" s="256"/>
      <c r="D258" s="245" t="s">
        <v>309</v>
      </c>
      <c r="E258" s="257" t="s">
        <v>1</v>
      </c>
      <c r="F258" s="258" t="s">
        <v>470</v>
      </c>
      <c r="G258" s="256"/>
      <c r="H258" s="259">
        <v>24.248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AT258" s="265" t="s">
        <v>309</v>
      </c>
      <c r="AU258" s="265" t="s">
        <v>88</v>
      </c>
      <c r="AV258" s="12" t="s">
        <v>88</v>
      </c>
      <c r="AW258" s="12" t="s">
        <v>33</v>
      </c>
      <c r="AX258" s="12" t="s">
        <v>78</v>
      </c>
      <c r="AY258" s="265" t="s">
        <v>163</v>
      </c>
    </row>
    <row r="259" spans="2:51" s="12" customFormat="1" ht="12">
      <c r="B259" s="255"/>
      <c r="C259" s="256"/>
      <c r="D259" s="245" t="s">
        <v>309</v>
      </c>
      <c r="E259" s="257" t="s">
        <v>1</v>
      </c>
      <c r="F259" s="258" t="s">
        <v>471</v>
      </c>
      <c r="G259" s="256"/>
      <c r="H259" s="259">
        <v>-4.419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AT259" s="265" t="s">
        <v>309</v>
      </c>
      <c r="AU259" s="265" t="s">
        <v>88</v>
      </c>
      <c r="AV259" s="12" t="s">
        <v>88</v>
      </c>
      <c r="AW259" s="12" t="s">
        <v>33</v>
      </c>
      <c r="AX259" s="12" t="s">
        <v>78</v>
      </c>
      <c r="AY259" s="265" t="s">
        <v>163</v>
      </c>
    </row>
    <row r="260" spans="2:51" s="12" customFormat="1" ht="12">
      <c r="B260" s="255"/>
      <c r="C260" s="256"/>
      <c r="D260" s="245" t="s">
        <v>309</v>
      </c>
      <c r="E260" s="257" t="s">
        <v>1</v>
      </c>
      <c r="F260" s="258" t="s">
        <v>472</v>
      </c>
      <c r="G260" s="256"/>
      <c r="H260" s="259">
        <v>21.655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AT260" s="265" t="s">
        <v>309</v>
      </c>
      <c r="AU260" s="265" t="s">
        <v>88</v>
      </c>
      <c r="AV260" s="12" t="s">
        <v>88</v>
      </c>
      <c r="AW260" s="12" t="s">
        <v>33</v>
      </c>
      <c r="AX260" s="12" t="s">
        <v>78</v>
      </c>
      <c r="AY260" s="265" t="s">
        <v>163</v>
      </c>
    </row>
    <row r="261" spans="2:51" s="12" customFormat="1" ht="12">
      <c r="B261" s="255"/>
      <c r="C261" s="256"/>
      <c r="D261" s="245" t="s">
        <v>309</v>
      </c>
      <c r="E261" s="257" t="s">
        <v>1</v>
      </c>
      <c r="F261" s="258" t="s">
        <v>473</v>
      </c>
      <c r="G261" s="256"/>
      <c r="H261" s="259">
        <v>-5.516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AT261" s="265" t="s">
        <v>309</v>
      </c>
      <c r="AU261" s="265" t="s">
        <v>88</v>
      </c>
      <c r="AV261" s="12" t="s">
        <v>88</v>
      </c>
      <c r="AW261" s="12" t="s">
        <v>33</v>
      </c>
      <c r="AX261" s="12" t="s">
        <v>78</v>
      </c>
      <c r="AY261" s="265" t="s">
        <v>163</v>
      </c>
    </row>
    <row r="262" spans="2:51" s="12" customFormat="1" ht="12">
      <c r="B262" s="255"/>
      <c r="C262" s="256"/>
      <c r="D262" s="245" t="s">
        <v>309</v>
      </c>
      <c r="E262" s="257" t="s">
        <v>1</v>
      </c>
      <c r="F262" s="258" t="s">
        <v>474</v>
      </c>
      <c r="G262" s="256"/>
      <c r="H262" s="259">
        <v>2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309</v>
      </c>
      <c r="AU262" s="265" t="s">
        <v>88</v>
      </c>
      <c r="AV262" s="12" t="s">
        <v>88</v>
      </c>
      <c r="AW262" s="12" t="s">
        <v>33</v>
      </c>
      <c r="AX262" s="12" t="s">
        <v>78</v>
      </c>
      <c r="AY262" s="265" t="s">
        <v>163</v>
      </c>
    </row>
    <row r="263" spans="2:51" s="13" customFormat="1" ht="12">
      <c r="B263" s="266"/>
      <c r="C263" s="267"/>
      <c r="D263" s="245" t="s">
        <v>309</v>
      </c>
      <c r="E263" s="268" t="s">
        <v>1</v>
      </c>
      <c r="F263" s="269" t="s">
        <v>311</v>
      </c>
      <c r="G263" s="267"/>
      <c r="H263" s="270">
        <v>37.968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309</v>
      </c>
      <c r="AU263" s="276" t="s">
        <v>88</v>
      </c>
      <c r="AV263" s="13" t="s">
        <v>181</v>
      </c>
      <c r="AW263" s="13" t="s">
        <v>33</v>
      </c>
      <c r="AX263" s="13" t="s">
        <v>86</v>
      </c>
      <c r="AY263" s="276" t="s">
        <v>163</v>
      </c>
    </row>
    <row r="264" spans="2:65" s="1" customFormat="1" ht="24" customHeight="1">
      <c r="B264" s="38"/>
      <c r="C264" s="232" t="s">
        <v>475</v>
      </c>
      <c r="D264" s="232" t="s">
        <v>166</v>
      </c>
      <c r="E264" s="233" t="s">
        <v>476</v>
      </c>
      <c r="F264" s="234" t="s">
        <v>477</v>
      </c>
      <c r="G264" s="235" t="s">
        <v>349</v>
      </c>
      <c r="H264" s="236">
        <v>7.2</v>
      </c>
      <c r="I264" s="237"/>
      <c r="J264" s="238">
        <f>ROUND(I264*H264,2)</f>
        <v>0</v>
      </c>
      <c r="K264" s="234" t="s">
        <v>1</v>
      </c>
      <c r="L264" s="43"/>
      <c r="M264" s="239" t="s">
        <v>1</v>
      </c>
      <c r="N264" s="240" t="s">
        <v>43</v>
      </c>
      <c r="O264" s="86"/>
      <c r="P264" s="241">
        <f>O264*H264</f>
        <v>0</v>
      </c>
      <c r="Q264" s="241">
        <v>0.0848</v>
      </c>
      <c r="R264" s="241">
        <f>Q264*H264</f>
        <v>0.61056</v>
      </c>
      <c r="S264" s="241">
        <v>0</v>
      </c>
      <c r="T264" s="242">
        <f>S264*H264</f>
        <v>0</v>
      </c>
      <c r="AR264" s="243" t="s">
        <v>181</v>
      </c>
      <c r="AT264" s="243" t="s">
        <v>166</v>
      </c>
      <c r="AU264" s="243" t="s">
        <v>88</v>
      </c>
      <c r="AY264" s="17" t="s">
        <v>163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7" t="s">
        <v>86</v>
      </c>
      <c r="BK264" s="244">
        <f>ROUND(I264*H264,2)</f>
        <v>0</v>
      </c>
      <c r="BL264" s="17" t="s">
        <v>181</v>
      </c>
      <c r="BM264" s="243" t="s">
        <v>478</v>
      </c>
    </row>
    <row r="265" spans="2:51" s="12" customFormat="1" ht="12">
      <c r="B265" s="255"/>
      <c r="C265" s="256"/>
      <c r="D265" s="245" t="s">
        <v>309</v>
      </c>
      <c r="E265" s="257" t="s">
        <v>1</v>
      </c>
      <c r="F265" s="258" t="s">
        <v>479</v>
      </c>
      <c r="G265" s="256"/>
      <c r="H265" s="259">
        <v>7.2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AT265" s="265" t="s">
        <v>309</v>
      </c>
      <c r="AU265" s="265" t="s">
        <v>88</v>
      </c>
      <c r="AV265" s="12" t="s">
        <v>88</v>
      </c>
      <c r="AW265" s="12" t="s">
        <v>33</v>
      </c>
      <c r="AX265" s="12" t="s">
        <v>86</v>
      </c>
      <c r="AY265" s="265" t="s">
        <v>163</v>
      </c>
    </row>
    <row r="266" spans="2:65" s="1" customFormat="1" ht="24" customHeight="1">
      <c r="B266" s="38"/>
      <c r="C266" s="232" t="s">
        <v>480</v>
      </c>
      <c r="D266" s="232" t="s">
        <v>166</v>
      </c>
      <c r="E266" s="233" t="s">
        <v>481</v>
      </c>
      <c r="F266" s="234" t="s">
        <v>482</v>
      </c>
      <c r="G266" s="235" t="s">
        <v>349</v>
      </c>
      <c r="H266" s="236">
        <v>1.8</v>
      </c>
      <c r="I266" s="237"/>
      <c r="J266" s="238">
        <f>ROUND(I266*H266,2)</f>
        <v>0</v>
      </c>
      <c r="K266" s="234" t="s">
        <v>170</v>
      </c>
      <c r="L266" s="43"/>
      <c r="M266" s="239" t="s">
        <v>1</v>
      </c>
      <c r="N266" s="240" t="s">
        <v>43</v>
      </c>
      <c r="O266" s="86"/>
      <c r="P266" s="241">
        <f>O266*H266</f>
        <v>0</v>
      </c>
      <c r="Q266" s="241">
        <v>0.17818</v>
      </c>
      <c r="R266" s="241">
        <f>Q266*H266</f>
        <v>0.320724</v>
      </c>
      <c r="S266" s="241">
        <v>0</v>
      </c>
      <c r="T266" s="242">
        <f>S266*H266</f>
        <v>0</v>
      </c>
      <c r="AR266" s="243" t="s">
        <v>181</v>
      </c>
      <c r="AT266" s="243" t="s">
        <v>166</v>
      </c>
      <c r="AU266" s="243" t="s">
        <v>88</v>
      </c>
      <c r="AY266" s="17" t="s">
        <v>163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7" t="s">
        <v>86</v>
      </c>
      <c r="BK266" s="244">
        <f>ROUND(I266*H266,2)</f>
        <v>0</v>
      </c>
      <c r="BL266" s="17" t="s">
        <v>181</v>
      </c>
      <c r="BM266" s="243" t="s">
        <v>483</v>
      </c>
    </row>
    <row r="267" spans="2:51" s="12" customFormat="1" ht="12">
      <c r="B267" s="255"/>
      <c r="C267" s="256"/>
      <c r="D267" s="245" t="s">
        <v>309</v>
      </c>
      <c r="E267" s="257" t="s">
        <v>1</v>
      </c>
      <c r="F267" s="258" t="s">
        <v>484</v>
      </c>
      <c r="G267" s="256"/>
      <c r="H267" s="259">
        <v>0.52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AT267" s="265" t="s">
        <v>309</v>
      </c>
      <c r="AU267" s="265" t="s">
        <v>88</v>
      </c>
      <c r="AV267" s="12" t="s">
        <v>88</v>
      </c>
      <c r="AW267" s="12" t="s">
        <v>33</v>
      </c>
      <c r="AX267" s="12" t="s">
        <v>78</v>
      </c>
      <c r="AY267" s="265" t="s">
        <v>163</v>
      </c>
    </row>
    <row r="268" spans="2:51" s="12" customFormat="1" ht="12">
      <c r="B268" s="255"/>
      <c r="C268" s="256"/>
      <c r="D268" s="245" t="s">
        <v>309</v>
      </c>
      <c r="E268" s="257" t="s">
        <v>1</v>
      </c>
      <c r="F268" s="258" t="s">
        <v>485</v>
      </c>
      <c r="G268" s="256"/>
      <c r="H268" s="259">
        <v>1.28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309</v>
      </c>
      <c r="AU268" s="265" t="s">
        <v>88</v>
      </c>
      <c r="AV268" s="12" t="s">
        <v>88</v>
      </c>
      <c r="AW268" s="12" t="s">
        <v>33</v>
      </c>
      <c r="AX268" s="12" t="s">
        <v>78</v>
      </c>
      <c r="AY268" s="265" t="s">
        <v>163</v>
      </c>
    </row>
    <row r="269" spans="2:51" s="13" customFormat="1" ht="12">
      <c r="B269" s="266"/>
      <c r="C269" s="267"/>
      <c r="D269" s="245" t="s">
        <v>309</v>
      </c>
      <c r="E269" s="268" t="s">
        <v>1</v>
      </c>
      <c r="F269" s="269" t="s">
        <v>311</v>
      </c>
      <c r="G269" s="267"/>
      <c r="H269" s="270">
        <v>1.8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AT269" s="276" t="s">
        <v>309</v>
      </c>
      <c r="AU269" s="276" t="s">
        <v>88</v>
      </c>
      <c r="AV269" s="13" t="s">
        <v>181</v>
      </c>
      <c r="AW269" s="13" t="s">
        <v>33</v>
      </c>
      <c r="AX269" s="13" t="s">
        <v>86</v>
      </c>
      <c r="AY269" s="276" t="s">
        <v>163</v>
      </c>
    </row>
    <row r="270" spans="2:65" s="1" customFormat="1" ht="24" customHeight="1">
      <c r="B270" s="38"/>
      <c r="C270" s="232" t="s">
        <v>486</v>
      </c>
      <c r="D270" s="232" t="s">
        <v>166</v>
      </c>
      <c r="E270" s="233" t="s">
        <v>487</v>
      </c>
      <c r="F270" s="234" t="s">
        <v>488</v>
      </c>
      <c r="G270" s="235" t="s">
        <v>349</v>
      </c>
      <c r="H270" s="236">
        <v>40.04</v>
      </c>
      <c r="I270" s="237"/>
      <c r="J270" s="238">
        <f>ROUND(I270*H270,2)</f>
        <v>0</v>
      </c>
      <c r="K270" s="234" t="s">
        <v>1</v>
      </c>
      <c r="L270" s="43"/>
      <c r="M270" s="239" t="s">
        <v>1</v>
      </c>
      <c r="N270" s="240" t="s">
        <v>43</v>
      </c>
      <c r="O270" s="86"/>
      <c r="P270" s="241">
        <f>O270*H270</f>
        <v>0</v>
      </c>
      <c r="Q270" s="241">
        <v>0.10745</v>
      </c>
      <c r="R270" s="241">
        <f>Q270*H270</f>
        <v>4.302298</v>
      </c>
      <c r="S270" s="241">
        <v>0</v>
      </c>
      <c r="T270" s="242">
        <f>S270*H270</f>
        <v>0</v>
      </c>
      <c r="AR270" s="243" t="s">
        <v>181</v>
      </c>
      <c r="AT270" s="243" t="s">
        <v>166</v>
      </c>
      <c r="AU270" s="243" t="s">
        <v>88</v>
      </c>
      <c r="AY270" s="17" t="s">
        <v>163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7" t="s">
        <v>86</v>
      </c>
      <c r="BK270" s="244">
        <f>ROUND(I270*H270,2)</f>
        <v>0</v>
      </c>
      <c r="BL270" s="17" t="s">
        <v>181</v>
      </c>
      <c r="BM270" s="243" t="s">
        <v>489</v>
      </c>
    </row>
    <row r="271" spans="2:51" s="14" customFormat="1" ht="12">
      <c r="B271" s="277"/>
      <c r="C271" s="278"/>
      <c r="D271" s="245" t="s">
        <v>309</v>
      </c>
      <c r="E271" s="279" t="s">
        <v>1</v>
      </c>
      <c r="F271" s="280" t="s">
        <v>490</v>
      </c>
      <c r="G271" s="278"/>
      <c r="H271" s="279" t="s">
        <v>1</v>
      </c>
      <c r="I271" s="281"/>
      <c r="J271" s="278"/>
      <c r="K271" s="278"/>
      <c r="L271" s="282"/>
      <c r="M271" s="283"/>
      <c r="N271" s="284"/>
      <c r="O271" s="284"/>
      <c r="P271" s="284"/>
      <c r="Q271" s="284"/>
      <c r="R271" s="284"/>
      <c r="S271" s="284"/>
      <c r="T271" s="285"/>
      <c r="AT271" s="286" t="s">
        <v>309</v>
      </c>
      <c r="AU271" s="286" t="s">
        <v>88</v>
      </c>
      <c r="AV271" s="14" t="s">
        <v>86</v>
      </c>
      <c r="AW271" s="14" t="s">
        <v>33</v>
      </c>
      <c r="AX271" s="14" t="s">
        <v>78</v>
      </c>
      <c r="AY271" s="286" t="s">
        <v>163</v>
      </c>
    </row>
    <row r="272" spans="2:51" s="12" customFormat="1" ht="12">
      <c r="B272" s="255"/>
      <c r="C272" s="256"/>
      <c r="D272" s="245" t="s">
        <v>309</v>
      </c>
      <c r="E272" s="257" t="s">
        <v>1</v>
      </c>
      <c r="F272" s="258" t="s">
        <v>491</v>
      </c>
      <c r="G272" s="256"/>
      <c r="H272" s="259">
        <v>21.06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AT272" s="265" t="s">
        <v>309</v>
      </c>
      <c r="AU272" s="265" t="s">
        <v>88</v>
      </c>
      <c r="AV272" s="12" t="s">
        <v>88</v>
      </c>
      <c r="AW272" s="12" t="s">
        <v>33</v>
      </c>
      <c r="AX272" s="12" t="s">
        <v>78</v>
      </c>
      <c r="AY272" s="265" t="s">
        <v>163</v>
      </c>
    </row>
    <row r="273" spans="2:51" s="12" customFormat="1" ht="12">
      <c r="B273" s="255"/>
      <c r="C273" s="256"/>
      <c r="D273" s="245" t="s">
        <v>309</v>
      </c>
      <c r="E273" s="257" t="s">
        <v>1</v>
      </c>
      <c r="F273" s="258" t="s">
        <v>492</v>
      </c>
      <c r="G273" s="256"/>
      <c r="H273" s="259">
        <v>9.75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AT273" s="265" t="s">
        <v>309</v>
      </c>
      <c r="AU273" s="265" t="s">
        <v>88</v>
      </c>
      <c r="AV273" s="12" t="s">
        <v>88</v>
      </c>
      <c r="AW273" s="12" t="s">
        <v>33</v>
      </c>
      <c r="AX273" s="12" t="s">
        <v>78</v>
      </c>
      <c r="AY273" s="265" t="s">
        <v>163</v>
      </c>
    </row>
    <row r="274" spans="2:51" s="12" customFormat="1" ht="12">
      <c r="B274" s="255"/>
      <c r="C274" s="256"/>
      <c r="D274" s="245" t="s">
        <v>309</v>
      </c>
      <c r="E274" s="257" t="s">
        <v>1</v>
      </c>
      <c r="F274" s="258" t="s">
        <v>493</v>
      </c>
      <c r="G274" s="256"/>
      <c r="H274" s="259">
        <v>9.23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AT274" s="265" t="s">
        <v>309</v>
      </c>
      <c r="AU274" s="265" t="s">
        <v>88</v>
      </c>
      <c r="AV274" s="12" t="s">
        <v>88</v>
      </c>
      <c r="AW274" s="12" t="s">
        <v>33</v>
      </c>
      <c r="AX274" s="12" t="s">
        <v>78</v>
      </c>
      <c r="AY274" s="265" t="s">
        <v>163</v>
      </c>
    </row>
    <row r="275" spans="2:51" s="13" customFormat="1" ht="12">
      <c r="B275" s="266"/>
      <c r="C275" s="267"/>
      <c r="D275" s="245" t="s">
        <v>309</v>
      </c>
      <c r="E275" s="268" t="s">
        <v>1</v>
      </c>
      <c r="F275" s="269" t="s">
        <v>311</v>
      </c>
      <c r="G275" s="267"/>
      <c r="H275" s="270">
        <v>40.04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309</v>
      </c>
      <c r="AU275" s="276" t="s">
        <v>88</v>
      </c>
      <c r="AV275" s="13" t="s">
        <v>181</v>
      </c>
      <c r="AW275" s="13" t="s">
        <v>33</v>
      </c>
      <c r="AX275" s="13" t="s">
        <v>86</v>
      </c>
      <c r="AY275" s="276" t="s">
        <v>163</v>
      </c>
    </row>
    <row r="276" spans="2:65" s="1" customFormat="1" ht="16.5" customHeight="1">
      <c r="B276" s="38"/>
      <c r="C276" s="232" t="s">
        <v>494</v>
      </c>
      <c r="D276" s="232" t="s">
        <v>166</v>
      </c>
      <c r="E276" s="233" t="s">
        <v>495</v>
      </c>
      <c r="F276" s="234" t="s">
        <v>496</v>
      </c>
      <c r="G276" s="235" t="s">
        <v>349</v>
      </c>
      <c r="H276" s="236">
        <v>17.72</v>
      </c>
      <c r="I276" s="237"/>
      <c r="J276" s="238">
        <f>ROUND(I276*H276,2)</f>
        <v>0</v>
      </c>
      <c r="K276" s="234" t="s">
        <v>170</v>
      </c>
      <c r="L276" s="43"/>
      <c r="M276" s="239" t="s">
        <v>1</v>
      </c>
      <c r="N276" s="240" t="s">
        <v>43</v>
      </c>
      <c r="O276" s="86"/>
      <c r="P276" s="241">
        <f>O276*H276</f>
        <v>0</v>
      </c>
      <c r="Q276" s="241">
        <v>0.26723</v>
      </c>
      <c r="R276" s="241">
        <f>Q276*H276</f>
        <v>4.7353156</v>
      </c>
      <c r="S276" s="241">
        <v>0</v>
      </c>
      <c r="T276" s="242">
        <f>S276*H276</f>
        <v>0</v>
      </c>
      <c r="AR276" s="243" t="s">
        <v>181</v>
      </c>
      <c r="AT276" s="243" t="s">
        <v>166</v>
      </c>
      <c r="AU276" s="243" t="s">
        <v>88</v>
      </c>
      <c r="AY276" s="17" t="s">
        <v>163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7" t="s">
        <v>86</v>
      </c>
      <c r="BK276" s="244">
        <f>ROUND(I276*H276,2)</f>
        <v>0</v>
      </c>
      <c r="BL276" s="17" t="s">
        <v>181</v>
      </c>
      <c r="BM276" s="243" t="s">
        <v>497</v>
      </c>
    </row>
    <row r="277" spans="2:51" s="14" customFormat="1" ht="12">
      <c r="B277" s="277"/>
      <c r="C277" s="278"/>
      <c r="D277" s="245" t="s">
        <v>309</v>
      </c>
      <c r="E277" s="279" t="s">
        <v>1</v>
      </c>
      <c r="F277" s="280" t="s">
        <v>498</v>
      </c>
      <c r="G277" s="278"/>
      <c r="H277" s="279" t="s">
        <v>1</v>
      </c>
      <c r="I277" s="281"/>
      <c r="J277" s="278"/>
      <c r="K277" s="278"/>
      <c r="L277" s="282"/>
      <c r="M277" s="283"/>
      <c r="N277" s="284"/>
      <c r="O277" s="284"/>
      <c r="P277" s="284"/>
      <c r="Q277" s="284"/>
      <c r="R277" s="284"/>
      <c r="S277" s="284"/>
      <c r="T277" s="285"/>
      <c r="AT277" s="286" t="s">
        <v>309</v>
      </c>
      <c r="AU277" s="286" t="s">
        <v>88</v>
      </c>
      <c r="AV277" s="14" t="s">
        <v>86</v>
      </c>
      <c r="AW277" s="14" t="s">
        <v>33</v>
      </c>
      <c r="AX277" s="14" t="s">
        <v>78</v>
      </c>
      <c r="AY277" s="286" t="s">
        <v>163</v>
      </c>
    </row>
    <row r="278" spans="2:51" s="12" customFormat="1" ht="12">
      <c r="B278" s="255"/>
      <c r="C278" s="256"/>
      <c r="D278" s="245" t="s">
        <v>309</v>
      </c>
      <c r="E278" s="257" t="s">
        <v>1</v>
      </c>
      <c r="F278" s="258" t="s">
        <v>499</v>
      </c>
      <c r="G278" s="256"/>
      <c r="H278" s="259">
        <v>17.72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AT278" s="265" t="s">
        <v>309</v>
      </c>
      <c r="AU278" s="265" t="s">
        <v>88</v>
      </c>
      <c r="AV278" s="12" t="s">
        <v>88</v>
      </c>
      <c r="AW278" s="12" t="s">
        <v>33</v>
      </c>
      <c r="AX278" s="12" t="s">
        <v>86</v>
      </c>
      <c r="AY278" s="265" t="s">
        <v>163</v>
      </c>
    </row>
    <row r="279" spans="2:63" s="11" customFormat="1" ht="22.8" customHeight="1">
      <c r="B279" s="216"/>
      <c r="C279" s="217"/>
      <c r="D279" s="218" t="s">
        <v>77</v>
      </c>
      <c r="E279" s="230" t="s">
        <v>181</v>
      </c>
      <c r="F279" s="230" t="s">
        <v>500</v>
      </c>
      <c r="G279" s="217"/>
      <c r="H279" s="217"/>
      <c r="I279" s="220"/>
      <c r="J279" s="231">
        <f>BK279</f>
        <v>0</v>
      </c>
      <c r="K279" s="217"/>
      <c r="L279" s="222"/>
      <c r="M279" s="223"/>
      <c r="N279" s="224"/>
      <c r="O279" s="224"/>
      <c r="P279" s="225">
        <f>SUM(P280:P295)</f>
        <v>0</v>
      </c>
      <c r="Q279" s="224"/>
      <c r="R279" s="225">
        <f>SUM(R280:R295)</f>
        <v>37.595339190000004</v>
      </c>
      <c r="S279" s="224"/>
      <c r="T279" s="226">
        <f>SUM(T280:T295)</f>
        <v>0</v>
      </c>
      <c r="AR279" s="227" t="s">
        <v>86</v>
      </c>
      <c r="AT279" s="228" t="s">
        <v>77</v>
      </c>
      <c r="AU279" s="228" t="s">
        <v>86</v>
      </c>
      <c r="AY279" s="227" t="s">
        <v>163</v>
      </c>
      <c r="BK279" s="229">
        <f>SUM(BK280:BK295)</f>
        <v>0</v>
      </c>
    </row>
    <row r="280" spans="2:65" s="1" customFormat="1" ht="16.5" customHeight="1">
      <c r="B280" s="38"/>
      <c r="C280" s="232" t="s">
        <v>501</v>
      </c>
      <c r="D280" s="232" t="s">
        <v>166</v>
      </c>
      <c r="E280" s="233" t="s">
        <v>502</v>
      </c>
      <c r="F280" s="234" t="s">
        <v>503</v>
      </c>
      <c r="G280" s="235" t="s">
        <v>307</v>
      </c>
      <c r="H280" s="236">
        <v>15</v>
      </c>
      <c r="I280" s="237"/>
      <c r="J280" s="238">
        <f>ROUND(I280*H280,2)</f>
        <v>0</v>
      </c>
      <c r="K280" s="234" t="s">
        <v>170</v>
      </c>
      <c r="L280" s="43"/>
      <c r="M280" s="239" t="s">
        <v>1</v>
      </c>
      <c r="N280" s="240" t="s">
        <v>43</v>
      </c>
      <c r="O280" s="86"/>
      <c r="P280" s="241">
        <f>O280*H280</f>
        <v>0</v>
      </c>
      <c r="Q280" s="241">
        <v>2.45343</v>
      </c>
      <c r="R280" s="241">
        <f>Q280*H280</f>
        <v>36.80145</v>
      </c>
      <c r="S280" s="241">
        <v>0</v>
      </c>
      <c r="T280" s="242">
        <f>S280*H280</f>
        <v>0</v>
      </c>
      <c r="AR280" s="243" t="s">
        <v>181</v>
      </c>
      <c r="AT280" s="243" t="s">
        <v>166</v>
      </c>
      <c r="AU280" s="243" t="s">
        <v>88</v>
      </c>
      <c r="AY280" s="17" t="s">
        <v>163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7" t="s">
        <v>86</v>
      </c>
      <c r="BK280" s="244">
        <f>ROUND(I280*H280,2)</f>
        <v>0</v>
      </c>
      <c r="BL280" s="17" t="s">
        <v>181</v>
      </c>
      <c r="BM280" s="243" t="s">
        <v>504</v>
      </c>
    </row>
    <row r="281" spans="2:51" s="14" customFormat="1" ht="12">
      <c r="B281" s="277"/>
      <c r="C281" s="278"/>
      <c r="D281" s="245" t="s">
        <v>309</v>
      </c>
      <c r="E281" s="279" t="s">
        <v>1</v>
      </c>
      <c r="F281" s="280" t="s">
        <v>505</v>
      </c>
      <c r="G281" s="278"/>
      <c r="H281" s="279" t="s">
        <v>1</v>
      </c>
      <c r="I281" s="281"/>
      <c r="J281" s="278"/>
      <c r="K281" s="278"/>
      <c r="L281" s="282"/>
      <c r="M281" s="283"/>
      <c r="N281" s="284"/>
      <c r="O281" s="284"/>
      <c r="P281" s="284"/>
      <c r="Q281" s="284"/>
      <c r="R281" s="284"/>
      <c r="S281" s="284"/>
      <c r="T281" s="285"/>
      <c r="AT281" s="286" t="s">
        <v>309</v>
      </c>
      <c r="AU281" s="286" t="s">
        <v>88</v>
      </c>
      <c r="AV281" s="14" t="s">
        <v>86</v>
      </c>
      <c r="AW281" s="14" t="s">
        <v>33</v>
      </c>
      <c r="AX281" s="14" t="s">
        <v>78</v>
      </c>
      <c r="AY281" s="286" t="s">
        <v>163</v>
      </c>
    </row>
    <row r="282" spans="2:51" s="12" customFormat="1" ht="12">
      <c r="B282" s="255"/>
      <c r="C282" s="256"/>
      <c r="D282" s="245" t="s">
        <v>309</v>
      </c>
      <c r="E282" s="257" t="s">
        <v>1</v>
      </c>
      <c r="F282" s="258" t="s">
        <v>506</v>
      </c>
      <c r="G282" s="256"/>
      <c r="H282" s="259">
        <v>15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309</v>
      </c>
      <c r="AU282" s="265" t="s">
        <v>88</v>
      </c>
      <c r="AV282" s="12" t="s">
        <v>88</v>
      </c>
      <c r="AW282" s="12" t="s">
        <v>33</v>
      </c>
      <c r="AX282" s="12" t="s">
        <v>86</v>
      </c>
      <c r="AY282" s="265" t="s">
        <v>163</v>
      </c>
    </row>
    <row r="283" spans="2:65" s="1" customFormat="1" ht="16.5" customHeight="1">
      <c r="B283" s="38"/>
      <c r="C283" s="232" t="s">
        <v>507</v>
      </c>
      <c r="D283" s="232" t="s">
        <v>166</v>
      </c>
      <c r="E283" s="233" t="s">
        <v>508</v>
      </c>
      <c r="F283" s="234" t="s">
        <v>509</v>
      </c>
      <c r="G283" s="235" t="s">
        <v>339</v>
      </c>
      <c r="H283" s="236">
        <v>0.747</v>
      </c>
      <c r="I283" s="237"/>
      <c r="J283" s="238">
        <f>ROUND(I283*H283,2)</f>
        <v>0</v>
      </c>
      <c r="K283" s="234" t="s">
        <v>170</v>
      </c>
      <c r="L283" s="43"/>
      <c r="M283" s="239" t="s">
        <v>1</v>
      </c>
      <c r="N283" s="240" t="s">
        <v>43</v>
      </c>
      <c r="O283" s="86"/>
      <c r="P283" s="241">
        <f>O283*H283</f>
        <v>0</v>
      </c>
      <c r="Q283" s="241">
        <v>1.06277</v>
      </c>
      <c r="R283" s="241">
        <f>Q283*H283</f>
        <v>0.79388919</v>
      </c>
      <c r="S283" s="241">
        <v>0</v>
      </c>
      <c r="T283" s="242">
        <f>S283*H283</f>
        <v>0</v>
      </c>
      <c r="AR283" s="243" t="s">
        <v>181</v>
      </c>
      <c r="AT283" s="243" t="s">
        <v>166</v>
      </c>
      <c r="AU283" s="243" t="s">
        <v>88</v>
      </c>
      <c r="AY283" s="17" t="s">
        <v>163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7" t="s">
        <v>86</v>
      </c>
      <c r="BK283" s="244">
        <f>ROUND(I283*H283,2)</f>
        <v>0</v>
      </c>
      <c r="BL283" s="17" t="s">
        <v>181</v>
      </c>
      <c r="BM283" s="243" t="s">
        <v>510</v>
      </c>
    </row>
    <row r="284" spans="2:51" s="14" customFormat="1" ht="12">
      <c r="B284" s="277"/>
      <c r="C284" s="278"/>
      <c r="D284" s="245" t="s">
        <v>309</v>
      </c>
      <c r="E284" s="279" t="s">
        <v>1</v>
      </c>
      <c r="F284" s="280" t="s">
        <v>511</v>
      </c>
      <c r="G284" s="278"/>
      <c r="H284" s="279" t="s">
        <v>1</v>
      </c>
      <c r="I284" s="281"/>
      <c r="J284" s="278"/>
      <c r="K284" s="278"/>
      <c r="L284" s="282"/>
      <c r="M284" s="283"/>
      <c r="N284" s="284"/>
      <c r="O284" s="284"/>
      <c r="P284" s="284"/>
      <c r="Q284" s="284"/>
      <c r="R284" s="284"/>
      <c r="S284" s="284"/>
      <c r="T284" s="285"/>
      <c r="AT284" s="286" t="s">
        <v>309</v>
      </c>
      <c r="AU284" s="286" t="s">
        <v>88</v>
      </c>
      <c r="AV284" s="14" t="s">
        <v>86</v>
      </c>
      <c r="AW284" s="14" t="s">
        <v>33</v>
      </c>
      <c r="AX284" s="14" t="s">
        <v>78</v>
      </c>
      <c r="AY284" s="286" t="s">
        <v>163</v>
      </c>
    </row>
    <row r="285" spans="2:51" s="12" customFormat="1" ht="12">
      <c r="B285" s="255"/>
      <c r="C285" s="256"/>
      <c r="D285" s="245" t="s">
        <v>309</v>
      </c>
      <c r="E285" s="257" t="s">
        <v>1</v>
      </c>
      <c r="F285" s="258" t="s">
        <v>512</v>
      </c>
      <c r="G285" s="256"/>
      <c r="H285" s="259">
        <v>0.747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AT285" s="265" t="s">
        <v>309</v>
      </c>
      <c r="AU285" s="265" t="s">
        <v>88</v>
      </c>
      <c r="AV285" s="12" t="s">
        <v>88</v>
      </c>
      <c r="AW285" s="12" t="s">
        <v>33</v>
      </c>
      <c r="AX285" s="12" t="s">
        <v>86</v>
      </c>
      <c r="AY285" s="265" t="s">
        <v>163</v>
      </c>
    </row>
    <row r="286" spans="2:65" s="1" customFormat="1" ht="16.5" customHeight="1">
      <c r="B286" s="38"/>
      <c r="C286" s="232" t="s">
        <v>513</v>
      </c>
      <c r="D286" s="232" t="s">
        <v>166</v>
      </c>
      <c r="E286" s="233" t="s">
        <v>514</v>
      </c>
      <c r="F286" s="234" t="s">
        <v>515</v>
      </c>
      <c r="G286" s="235" t="s">
        <v>349</v>
      </c>
      <c r="H286" s="236">
        <v>214.28</v>
      </c>
      <c r="I286" s="237"/>
      <c r="J286" s="238">
        <f>ROUND(I286*H286,2)</f>
        <v>0</v>
      </c>
      <c r="K286" s="234" t="s">
        <v>1</v>
      </c>
      <c r="L286" s="43"/>
      <c r="M286" s="239" t="s">
        <v>1</v>
      </c>
      <c r="N286" s="240" t="s">
        <v>43</v>
      </c>
      <c r="O286" s="86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AR286" s="243" t="s">
        <v>181</v>
      </c>
      <c r="AT286" s="243" t="s">
        <v>166</v>
      </c>
      <c r="AU286" s="243" t="s">
        <v>88</v>
      </c>
      <c r="AY286" s="17" t="s">
        <v>163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7" t="s">
        <v>86</v>
      </c>
      <c r="BK286" s="244">
        <f>ROUND(I286*H286,2)</f>
        <v>0</v>
      </c>
      <c r="BL286" s="17" t="s">
        <v>181</v>
      </c>
      <c r="BM286" s="243" t="s">
        <v>516</v>
      </c>
    </row>
    <row r="287" spans="2:47" s="1" customFormat="1" ht="12">
      <c r="B287" s="38"/>
      <c r="C287" s="39"/>
      <c r="D287" s="245" t="s">
        <v>190</v>
      </c>
      <c r="E287" s="39"/>
      <c r="F287" s="246" t="s">
        <v>517</v>
      </c>
      <c r="G287" s="39"/>
      <c r="H287" s="39"/>
      <c r="I287" s="150"/>
      <c r="J287" s="39"/>
      <c r="K287" s="39"/>
      <c r="L287" s="43"/>
      <c r="M287" s="247"/>
      <c r="N287" s="86"/>
      <c r="O287" s="86"/>
      <c r="P287" s="86"/>
      <c r="Q287" s="86"/>
      <c r="R287" s="86"/>
      <c r="S287" s="86"/>
      <c r="T287" s="87"/>
      <c r="AT287" s="17" t="s">
        <v>190</v>
      </c>
      <c r="AU287" s="17" t="s">
        <v>88</v>
      </c>
    </row>
    <row r="288" spans="2:51" s="12" customFormat="1" ht="12">
      <c r="B288" s="255"/>
      <c r="C288" s="256"/>
      <c r="D288" s="245" t="s">
        <v>309</v>
      </c>
      <c r="E288" s="257" t="s">
        <v>1</v>
      </c>
      <c r="F288" s="258" t="s">
        <v>263</v>
      </c>
      <c r="G288" s="256"/>
      <c r="H288" s="259">
        <v>214.28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AT288" s="265" t="s">
        <v>309</v>
      </c>
      <c r="AU288" s="265" t="s">
        <v>88</v>
      </c>
      <c r="AV288" s="12" t="s">
        <v>88</v>
      </c>
      <c r="AW288" s="12" t="s">
        <v>33</v>
      </c>
      <c r="AX288" s="12" t="s">
        <v>86</v>
      </c>
      <c r="AY288" s="265" t="s">
        <v>163</v>
      </c>
    </row>
    <row r="289" spans="2:65" s="1" customFormat="1" ht="16.5" customHeight="1">
      <c r="B289" s="38"/>
      <c r="C289" s="232" t="s">
        <v>518</v>
      </c>
      <c r="D289" s="232" t="s">
        <v>166</v>
      </c>
      <c r="E289" s="233" t="s">
        <v>519</v>
      </c>
      <c r="F289" s="234" t="s">
        <v>520</v>
      </c>
      <c r="G289" s="235" t="s">
        <v>349</v>
      </c>
      <c r="H289" s="236">
        <v>45.28</v>
      </c>
      <c r="I289" s="237"/>
      <c r="J289" s="238">
        <f>ROUND(I289*H289,2)</f>
        <v>0</v>
      </c>
      <c r="K289" s="234" t="s">
        <v>1</v>
      </c>
      <c r="L289" s="43"/>
      <c r="M289" s="239" t="s">
        <v>1</v>
      </c>
      <c r="N289" s="240" t="s">
        <v>43</v>
      </c>
      <c r="O289" s="86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AR289" s="243" t="s">
        <v>181</v>
      </c>
      <c r="AT289" s="243" t="s">
        <v>166</v>
      </c>
      <c r="AU289" s="243" t="s">
        <v>88</v>
      </c>
      <c r="AY289" s="17" t="s">
        <v>163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7" t="s">
        <v>86</v>
      </c>
      <c r="BK289" s="244">
        <f>ROUND(I289*H289,2)</f>
        <v>0</v>
      </c>
      <c r="BL289" s="17" t="s">
        <v>181</v>
      </c>
      <c r="BM289" s="243" t="s">
        <v>521</v>
      </c>
    </row>
    <row r="290" spans="2:47" s="1" customFormat="1" ht="12">
      <c r="B290" s="38"/>
      <c r="C290" s="39"/>
      <c r="D290" s="245" t="s">
        <v>190</v>
      </c>
      <c r="E290" s="39"/>
      <c r="F290" s="246" t="s">
        <v>522</v>
      </c>
      <c r="G290" s="39"/>
      <c r="H290" s="39"/>
      <c r="I290" s="150"/>
      <c r="J290" s="39"/>
      <c r="K290" s="39"/>
      <c r="L290" s="43"/>
      <c r="M290" s="247"/>
      <c r="N290" s="86"/>
      <c r="O290" s="86"/>
      <c r="P290" s="86"/>
      <c r="Q290" s="86"/>
      <c r="R290" s="86"/>
      <c r="S290" s="86"/>
      <c r="T290" s="87"/>
      <c r="AT290" s="17" t="s">
        <v>190</v>
      </c>
      <c r="AU290" s="17" t="s">
        <v>88</v>
      </c>
    </row>
    <row r="291" spans="2:51" s="12" customFormat="1" ht="12">
      <c r="B291" s="255"/>
      <c r="C291" s="256"/>
      <c r="D291" s="245" t="s">
        <v>309</v>
      </c>
      <c r="E291" s="257" t="s">
        <v>1</v>
      </c>
      <c r="F291" s="258" t="s">
        <v>523</v>
      </c>
      <c r="G291" s="256"/>
      <c r="H291" s="259">
        <v>33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AT291" s="265" t="s">
        <v>309</v>
      </c>
      <c r="AU291" s="265" t="s">
        <v>88</v>
      </c>
      <c r="AV291" s="12" t="s">
        <v>88</v>
      </c>
      <c r="AW291" s="12" t="s">
        <v>33</v>
      </c>
      <c r="AX291" s="12" t="s">
        <v>78</v>
      </c>
      <c r="AY291" s="265" t="s">
        <v>163</v>
      </c>
    </row>
    <row r="292" spans="2:51" s="12" customFormat="1" ht="12">
      <c r="B292" s="255"/>
      <c r="C292" s="256"/>
      <c r="D292" s="245" t="s">
        <v>309</v>
      </c>
      <c r="E292" s="257" t="s">
        <v>1</v>
      </c>
      <c r="F292" s="258" t="s">
        <v>524</v>
      </c>
      <c r="G292" s="256"/>
      <c r="H292" s="259">
        <v>3.465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AT292" s="265" t="s">
        <v>309</v>
      </c>
      <c r="AU292" s="265" t="s">
        <v>88</v>
      </c>
      <c r="AV292" s="12" t="s">
        <v>88</v>
      </c>
      <c r="AW292" s="12" t="s">
        <v>33</v>
      </c>
      <c r="AX292" s="12" t="s">
        <v>78</v>
      </c>
      <c r="AY292" s="265" t="s">
        <v>163</v>
      </c>
    </row>
    <row r="293" spans="2:51" s="12" customFormat="1" ht="12">
      <c r="B293" s="255"/>
      <c r="C293" s="256"/>
      <c r="D293" s="245" t="s">
        <v>309</v>
      </c>
      <c r="E293" s="257" t="s">
        <v>1</v>
      </c>
      <c r="F293" s="258" t="s">
        <v>525</v>
      </c>
      <c r="G293" s="256"/>
      <c r="H293" s="259">
        <v>1.815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AT293" s="265" t="s">
        <v>309</v>
      </c>
      <c r="AU293" s="265" t="s">
        <v>88</v>
      </c>
      <c r="AV293" s="12" t="s">
        <v>88</v>
      </c>
      <c r="AW293" s="12" t="s">
        <v>33</v>
      </c>
      <c r="AX293" s="12" t="s">
        <v>78</v>
      </c>
      <c r="AY293" s="265" t="s">
        <v>163</v>
      </c>
    </row>
    <row r="294" spans="2:51" s="12" customFormat="1" ht="12">
      <c r="B294" s="255"/>
      <c r="C294" s="256"/>
      <c r="D294" s="245" t="s">
        <v>309</v>
      </c>
      <c r="E294" s="257" t="s">
        <v>1</v>
      </c>
      <c r="F294" s="258" t="s">
        <v>526</v>
      </c>
      <c r="G294" s="256"/>
      <c r="H294" s="259">
        <v>7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309</v>
      </c>
      <c r="AU294" s="265" t="s">
        <v>88</v>
      </c>
      <c r="AV294" s="12" t="s">
        <v>88</v>
      </c>
      <c r="AW294" s="12" t="s">
        <v>33</v>
      </c>
      <c r="AX294" s="12" t="s">
        <v>78</v>
      </c>
      <c r="AY294" s="265" t="s">
        <v>163</v>
      </c>
    </row>
    <row r="295" spans="2:51" s="13" customFormat="1" ht="12">
      <c r="B295" s="266"/>
      <c r="C295" s="267"/>
      <c r="D295" s="245" t="s">
        <v>309</v>
      </c>
      <c r="E295" s="268" t="s">
        <v>1</v>
      </c>
      <c r="F295" s="269" t="s">
        <v>311</v>
      </c>
      <c r="G295" s="267"/>
      <c r="H295" s="270">
        <v>45.28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AT295" s="276" t="s">
        <v>309</v>
      </c>
      <c r="AU295" s="276" t="s">
        <v>88</v>
      </c>
      <c r="AV295" s="13" t="s">
        <v>181</v>
      </c>
      <c r="AW295" s="13" t="s">
        <v>33</v>
      </c>
      <c r="AX295" s="13" t="s">
        <v>86</v>
      </c>
      <c r="AY295" s="276" t="s">
        <v>163</v>
      </c>
    </row>
    <row r="296" spans="2:63" s="11" customFormat="1" ht="22.8" customHeight="1">
      <c r="B296" s="216"/>
      <c r="C296" s="217"/>
      <c r="D296" s="218" t="s">
        <v>77</v>
      </c>
      <c r="E296" s="230" t="s">
        <v>162</v>
      </c>
      <c r="F296" s="230" t="s">
        <v>527</v>
      </c>
      <c r="G296" s="217"/>
      <c r="H296" s="217"/>
      <c r="I296" s="220"/>
      <c r="J296" s="231">
        <f>BK296</f>
        <v>0</v>
      </c>
      <c r="K296" s="217"/>
      <c r="L296" s="222"/>
      <c r="M296" s="223"/>
      <c r="N296" s="224"/>
      <c r="O296" s="224"/>
      <c r="P296" s="225">
        <f>SUM(P297:P315)</f>
        <v>0</v>
      </c>
      <c r="Q296" s="224"/>
      <c r="R296" s="225">
        <f>SUM(R297:R315)</f>
        <v>14.84855</v>
      </c>
      <c r="S296" s="224"/>
      <c r="T296" s="226">
        <f>SUM(T297:T315)</f>
        <v>0</v>
      </c>
      <c r="AR296" s="227" t="s">
        <v>86</v>
      </c>
      <c r="AT296" s="228" t="s">
        <v>77</v>
      </c>
      <c r="AU296" s="228" t="s">
        <v>86</v>
      </c>
      <c r="AY296" s="227" t="s">
        <v>163</v>
      </c>
      <c r="BK296" s="229">
        <f>SUM(BK297:BK315)</f>
        <v>0</v>
      </c>
    </row>
    <row r="297" spans="2:65" s="1" customFormat="1" ht="16.5" customHeight="1">
      <c r="B297" s="38"/>
      <c r="C297" s="232" t="s">
        <v>528</v>
      </c>
      <c r="D297" s="232" t="s">
        <v>166</v>
      </c>
      <c r="E297" s="233" t="s">
        <v>529</v>
      </c>
      <c r="F297" s="234" t="s">
        <v>530</v>
      </c>
      <c r="G297" s="235" t="s">
        <v>349</v>
      </c>
      <c r="H297" s="236">
        <v>45</v>
      </c>
      <c r="I297" s="237"/>
      <c r="J297" s="238">
        <f>ROUND(I297*H297,2)</f>
        <v>0</v>
      </c>
      <c r="K297" s="234" t="s">
        <v>170</v>
      </c>
      <c r="L297" s="43"/>
      <c r="M297" s="239" t="s">
        <v>1</v>
      </c>
      <c r="N297" s="240" t="s">
        <v>43</v>
      </c>
      <c r="O297" s="86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AR297" s="243" t="s">
        <v>181</v>
      </c>
      <c r="AT297" s="243" t="s">
        <v>166</v>
      </c>
      <c r="AU297" s="243" t="s">
        <v>88</v>
      </c>
      <c r="AY297" s="17" t="s">
        <v>163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7" t="s">
        <v>86</v>
      </c>
      <c r="BK297" s="244">
        <f>ROUND(I297*H297,2)</f>
        <v>0</v>
      </c>
      <c r="BL297" s="17" t="s">
        <v>181</v>
      </c>
      <c r="BM297" s="243" t="s">
        <v>531</v>
      </c>
    </row>
    <row r="298" spans="2:51" s="12" customFormat="1" ht="12">
      <c r="B298" s="255"/>
      <c r="C298" s="256"/>
      <c r="D298" s="245" t="s">
        <v>309</v>
      </c>
      <c r="E298" s="257" t="s">
        <v>1</v>
      </c>
      <c r="F298" s="258" t="s">
        <v>247</v>
      </c>
      <c r="G298" s="256"/>
      <c r="H298" s="259">
        <v>45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AT298" s="265" t="s">
        <v>309</v>
      </c>
      <c r="AU298" s="265" t="s">
        <v>88</v>
      </c>
      <c r="AV298" s="12" t="s">
        <v>88</v>
      </c>
      <c r="AW298" s="12" t="s">
        <v>33</v>
      </c>
      <c r="AX298" s="12" t="s">
        <v>86</v>
      </c>
      <c r="AY298" s="265" t="s">
        <v>163</v>
      </c>
    </row>
    <row r="299" spans="2:65" s="1" customFormat="1" ht="16.5" customHeight="1">
      <c r="B299" s="38"/>
      <c r="C299" s="232" t="s">
        <v>532</v>
      </c>
      <c r="D299" s="232" t="s">
        <v>166</v>
      </c>
      <c r="E299" s="233" t="s">
        <v>533</v>
      </c>
      <c r="F299" s="234" t="s">
        <v>534</v>
      </c>
      <c r="G299" s="235" t="s">
        <v>349</v>
      </c>
      <c r="H299" s="236">
        <v>84.24</v>
      </c>
      <c r="I299" s="237"/>
      <c r="J299" s="238">
        <f>ROUND(I299*H299,2)</f>
        <v>0</v>
      </c>
      <c r="K299" s="234" t="s">
        <v>170</v>
      </c>
      <c r="L299" s="43"/>
      <c r="M299" s="239" t="s">
        <v>1</v>
      </c>
      <c r="N299" s="240" t="s">
        <v>43</v>
      </c>
      <c r="O299" s="86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AR299" s="243" t="s">
        <v>181</v>
      </c>
      <c r="AT299" s="243" t="s">
        <v>166</v>
      </c>
      <c r="AU299" s="243" t="s">
        <v>88</v>
      </c>
      <c r="AY299" s="17" t="s">
        <v>163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7" t="s">
        <v>86</v>
      </c>
      <c r="BK299" s="244">
        <f>ROUND(I299*H299,2)</f>
        <v>0</v>
      </c>
      <c r="BL299" s="17" t="s">
        <v>181</v>
      </c>
      <c r="BM299" s="243" t="s">
        <v>535</v>
      </c>
    </row>
    <row r="300" spans="2:51" s="14" customFormat="1" ht="12">
      <c r="B300" s="277"/>
      <c r="C300" s="278"/>
      <c r="D300" s="245" t="s">
        <v>309</v>
      </c>
      <c r="E300" s="279" t="s">
        <v>1</v>
      </c>
      <c r="F300" s="280" t="s">
        <v>536</v>
      </c>
      <c r="G300" s="278"/>
      <c r="H300" s="279" t="s">
        <v>1</v>
      </c>
      <c r="I300" s="281"/>
      <c r="J300" s="278"/>
      <c r="K300" s="278"/>
      <c r="L300" s="282"/>
      <c r="M300" s="283"/>
      <c r="N300" s="284"/>
      <c r="O300" s="284"/>
      <c r="P300" s="284"/>
      <c r="Q300" s="284"/>
      <c r="R300" s="284"/>
      <c r="S300" s="284"/>
      <c r="T300" s="285"/>
      <c r="AT300" s="286" t="s">
        <v>309</v>
      </c>
      <c r="AU300" s="286" t="s">
        <v>88</v>
      </c>
      <c r="AV300" s="14" t="s">
        <v>86</v>
      </c>
      <c r="AW300" s="14" t="s">
        <v>33</v>
      </c>
      <c r="AX300" s="14" t="s">
        <v>78</v>
      </c>
      <c r="AY300" s="286" t="s">
        <v>163</v>
      </c>
    </row>
    <row r="301" spans="2:51" s="12" customFormat="1" ht="12">
      <c r="B301" s="255"/>
      <c r="C301" s="256"/>
      <c r="D301" s="245" t="s">
        <v>309</v>
      </c>
      <c r="E301" s="257" t="s">
        <v>1</v>
      </c>
      <c r="F301" s="258" t="s">
        <v>537</v>
      </c>
      <c r="G301" s="256"/>
      <c r="H301" s="259">
        <v>84.24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AT301" s="265" t="s">
        <v>309</v>
      </c>
      <c r="AU301" s="265" t="s">
        <v>88</v>
      </c>
      <c r="AV301" s="12" t="s">
        <v>88</v>
      </c>
      <c r="AW301" s="12" t="s">
        <v>33</v>
      </c>
      <c r="AX301" s="12" t="s">
        <v>86</v>
      </c>
      <c r="AY301" s="265" t="s">
        <v>163</v>
      </c>
    </row>
    <row r="302" spans="2:65" s="1" customFormat="1" ht="24" customHeight="1">
      <c r="B302" s="38"/>
      <c r="C302" s="232" t="s">
        <v>538</v>
      </c>
      <c r="D302" s="232" t="s">
        <v>166</v>
      </c>
      <c r="E302" s="233" t="s">
        <v>539</v>
      </c>
      <c r="F302" s="234" t="s">
        <v>540</v>
      </c>
      <c r="G302" s="235" t="s">
        <v>349</v>
      </c>
      <c r="H302" s="236">
        <v>67.6</v>
      </c>
      <c r="I302" s="237"/>
      <c r="J302" s="238">
        <f>ROUND(I302*H302,2)</f>
        <v>0</v>
      </c>
      <c r="K302" s="234" t="s">
        <v>170</v>
      </c>
      <c r="L302" s="43"/>
      <c r="M302" s="239" t="s">
        <v>1</v>
      </c>
      <c r="N302" s="240" t="s">
        <v>43</v>
      </c>
      <c r="O302" s="86"/>
      <c r="P302" s="241">
        <f>O302*H302</f>
        <v>0</v>
      </c>
      <c r="Q302" s="241">
        <v>0.101</v>
      </c>
      <c r="R302" s="241">
        <f>Q302*H302</f>
        <v>6.8275999999999994</v>
      </c>
      <c r="S302" s="241">
        <v>0</v>
      </c>
      <c r="T302" s="242">
        <f>S302*H302</f>
        <v>0</v>
      </c>
      <c r="AR302" s="243" t="s">
        <v>181</v>
      </c>
      <c r="AT302" s="243" t="s">
        <v>166</v>
      </c>
      <c r="AU302" s="243" t="s">
        <v>88</v>
      </c>
      <c r="AY302" s="17" t="s">
        <v>163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7" t="s">
        <v>86</v>
      </c>
      <c r="BK302" s="244">
        <f>ROUND(I302*H302,2)</f>
        <v>0</v>
      </c>
      <c r="BL302" s="17" t="s">
        <v>181</v>
      </c>
      <c r="BM302" s="243" t="s">
        <v>541</v>
      </c>
    </row>
    <row r="303" spans="2:51" s="14" customFormat="1" ht="12">
      <c r="B303" s="277"/>
      <c r="C303" s="278"/>
      <c r="D303" s="245" t="s">
        <v>309</v>
      </c>
      <c r="E303" s="279" t="s">
        <v>1</v>
      </c>
      <c r="F303" s="280" t="s">
        <v>542</v>
      </c>
      <c r="G303" s="278"/>
      <c r="H303" s="279" t="s">
        <v>1</v>
      </c>
      <c r="I303" s="281"/>
      <c r="J303" s="278"/>
      <c r="K303" s="278"/>
      <c r="L303" s="282"/>
      <c r="M303" s="283"/>
      <c r="N303" s="284"/>
      <c r="O303" s="284"/>
      <c r="P303" s="284"/>
      <c r="Q303" s="284"/>
      <c r="R303" s="284"/>
      <c r="S303" s="284"/>
      <c r="T303" s="285"/>
      <c r="AT303" s="286" t="s">
        <v>309</v>
      </c>
      <c r="AU303" s="286" t="s">
        <v>88</v>
      </c>
      <c r="AV303" s="14" t="s">
        <v>86</v>
      </c>
      <c r="AW303" s="14" t="s">
        <v>33</v>
      </c>
      <c r="AX303" s="14" t="s">
        <v>78</v>
      </c>
      <c r="AY303" s="286" t="s">
        <v>163</v>
      </c>
    </row>
    <row r="304" spans="2:51" s="14" customFormat="1" ht="12">
      <c r="B304" s="277"/>
      <c r="C304" s="278"/>
      <c r="D304" s="245" t="s">
        <v>309</v>
      </c>
      <c r="E304" s="279" t="s">
        <v>1</v>
      </c>
      <c r="F304" s="280" t="s">
        <v>543</v>
      </c>
      <c r="G304" s="278"/>
      <c r="H304" s="279" t="s">
        <v>1</v>
      </c>
      <c r="I304" s="281"/>
      <c r="J304" s="278"/>
      <c r="K304" s="278"/>
      <c r="L304" s="282"/>
      <c r="M304" s="283"/>
      <c r="N304" s="284"/>
      <c r="O304" s="284"/>
      <c r="P304" s="284"/>
      <c r="Q304" s="284"/>
      <c r="R304" s="284"/>
      <c r="S304" s="284"/>
      <c r="T304" s="285"/>
      <c r="AT304" s="286" t="s">
        <v>309</v>
      </c>
      <c r="AU304" s="286" t="s">
        <v>88</v>
      </c>
      <c r="AV304" s="14" t="s">
        <v>86</v>
      </c>
      <c r="AW304" s="14" t="s">
        <v>33</v>
      </c>
      <c r="AX304" s="14" t="s">
        <v>78</v>
      </c>
      <c r="AY304" s="286" t="s">
        <v>163</v>
      </c>
    </row>
    <row r="305" spans="2:51" s="12" customFormat="1" ht="12">
      <c r="B305" s="255"/>
      <c r="C305" s="256"/>
      <c r="D305" s="245" t="s">
        <v>309</v>
      </c>
      <c r="E305" s="257" t="s">
        <v>1</v>
      </c>
      <c r="F305" s="258" t="s">
        <v>544</v>
      </c>
      <c r="G305" s="256"/>
      <c r="H305" s="259">
        <v>11.6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AT305" s="265" t="s">
        <v>309</v>
      </c>
      <c r="AU305" s="265" t="s">
        <v>88</v>
      </c>
      <c r="AV305" s="12" t="s">
        <v>88</v>
      </c>
      <c r="AW305" s="12" t="s">
        <v>33</v>
      </c>
      <c r="AX305" s="12" t="s">
        <v>78</v>
      </c>
      <c r="AY305" s="265" t="s">
        <v>163</v>
      </c>
    </row>
    <row r="306" spans="2:51" s="12" customFormat="1" ht="12">
      <c r="B306" s="255"/>
      <c r="C306" s="256"/>
      <c r="D306" s="245" t="s">
        <v>309</v>
      </c>
      <c r="E306" s="257" t="s">
        <v>1</v>
      </c>
      <c r="F306" s="258" t="s">
        <v>545</v>
      </c>
      <c r="G306" s="256"/>
      <c r="H306" s="259">
        <v>11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AT306" s="265" t="s">
        <v>309</v>
      </c>
      <c r="AU306" s="265" t="s">
        <v>88</v>
      </c>
      <c r="AV306" s="12" t="s">
        <v>88</v>
      </c>
      <c r="AW306" s="12" t="s">
        <v>33</v>
      </c>
      <c r="AX306" s="12" t="s">
        <v>78</v>
      </c>
      <c r="AY306" s="265" t="s">
        <v>163</v>
      </c>
    </row>
    <row r="307" spans="2:51" s="15" customFormat="1" ht="12">
      <c r="B307" s="287"/>
      <c r="C307" s="288"/>
      <c r="D307" s="245" t="s">
        <v>309</v>
      </c>
      <c r="E307" s="289" t="s">
        <v>198</v>
      </c>
      <c r="F307" s="290" t="s">
        <v>321</v>
      </c>
      <c r="G307" s="288"/>
      <c r="H307" s="291">
        <v>22.6</v>
      </c>
      <c r="I307" s="292"/>
      <c r="J307" s="288"/>
      <c r="K307" s="288"/>
      <c r="L307" s="293"/>
      <c r="M307" s="294"/>
      <c r="N307" s="295"/>
      <c r="O307" s="295"/>
      <c r="P307" s="295"/>
      <c r="Q307" s="295"/>
      <c r="R307" s="295"/>
      <c r="S307" s="295"/>
      <c r="T307" s="296"/>
      <c r="AT307" s="297" t="s">
        <v>309</v>
      </c>
      <c r="AU307" s="297" t="s">
        <v>88</v>
      </c>
      <c r="AV307" s="15" t="s">
        <v>105</v>
      </c>
      <c r="AW307" s="15" t="s">
        <v>33</v>
      </c>
      <c r="AX307" s="15" t="s">
        <v>78</v>
      </c>
      <c r="AY307" s="297" t="s">
        <v>163</v>
      </c>
    </row>
    <row r="308" spans="2:51" s="14" customFormat="1" ht="12">
      <c r="B308" s="277"/>
      <c r="C308" s="278"/>
      <c r="D308" s="245" t="s">
        <v>309</v>
      </c>
      <c r="E308" s="279" t="s">
        <v>1</v>
      </c>
      <c r="F308" s="280" t="s">
        <v>546</v>
      </c>
      <c r="G308" s="278"/>
      <c r="H308" s="279" t="s">
        <v>1</v>
      </c>
      <c r="I308" s="281"/>
      <c r="J308" s="278"/>
      <c r="K308" s="278"/>
      <c r="L308" s="282"/>
      <c r="M308" s="283"/>
      <c r="N308" s="284"/>
      <c r="O308" s="284"/>
      <c r="P308" s="284"/>
      <c r="Q308" s="284"/>
      <c r="R308" s="284"/>
      <c r="S308" s="284"/>
      <c r="T308" s="285"/>
      <c r="AT308" s="286" t="s">
        <v>309</v>
      </c>
      <c r="AU308" s="286" t="s">
        <v>88</v>
      </c>
      <c r="AV308" s="14" t="s">
        <v>86</v>
      </c>
      <c r="AW308" s="14" t="s">
        <v>33</v>
      </c>
      <c r="AX308" s="14" t="s">
        <v>78</v>
      </c>
      <c r="AY308" s="286" t="s">
        <v>163</v>
      </c>
    </row>
    <row r="309" spans="2:51" s="12" customFormat="1" ht="12">
      <c r="B309" s="255"/>
      <c r="C309" s="256"/>
      <c r="D309" s="245" t="s">
        <v>309</v>
      </c>
      <c r="E309" s="257" t="s">
        <v>1</v>
      </c>
      <c r="F309" s="258" t="s">
        <v>547</v>
      </c>
      <c r="G309" s="256"/>
      <c r="H309" s="259">
        <v>45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AT309" s="265" t="s">
        <v>309</v>
      </c>
      <c r="AU309" s="265" t="s">
        <v>88</v>
      </c>
      <c r="AV309" s="12" t="s">
        <v>88</v>
      </c>
      <c r="AW309" s="12" t="s">
        <v>33</v>
      </c>
      <c r="AX309" s="12" t="s">
        <v>78</v>
      </c>
      <c r="AY309" s="265" t="s">
        <v>163</v>
      </c>
    </row>
    <row r="310" spans="2:51" s="15" customFormat="1" ht="12">
      <c r="B310" s="287"/>
      <c r="C310" s="288"/>
      <c r="D310" s="245" t="s">
        <v>309</v>
      </c>
      <c r="E310" s="289" t="s">
        <v>247</v>
      </c>
      <c r="F310" s="290" t="s">
        <v>321</v>
      </c>
      <c r="G310" s="288"/>
      <c r="H310" s="291">
        <v>45</v>
      </c>
      <c r="I310" s="292"/>
      <c r="J310" s="288"/>
      <c r="K310" s="288"/>
      <c r="L310" s="293"/>
      <c r="M310" s="294"/>
      <c r="N310" s="295"/>
      <c r="O310" s="295"/>
      <c r="P310" s="295"/>
      <c r="Q310" s="295"/>
      <c r="R310" s="295"/>
      <c r="S310" s="295"/>
      <c r="T310" s="296"/>
      <c r="AT310" s="297" t="s">
        <v>309</v>
      </c>
      <c r="AU310" s="297" t="s">
        <v>88</v>
      </c>
      <c r="AV310" s="15" t="s">
        <v>105</v>
      </c>
      <c r="AW310" s="15" t="s">
        <v>33</v>
      </c>
      <c r="AX310" s="15" t="s">
        <v>78</v>
      </c>
      <c r="AY310" s="297" t="s">
        <v>163</v>
      </c>
    </row>
    <row r="311" spans="2:51" s="13" customFormat="1" ht="12">
      <c r="B311" s="266"/>
      <c r="C311" s="267"/>
      <c r="D311" s="245" t="s">
        <v>309</v>
      </c>
      <c r="E311" s="268" t="s">
        <v>1</v>
      </c>
      <c r="F311" s="269" t="s">
        <v>311</v>
      </c>
      <c r="G311" s="267"/>
      <c r="H311" s="270">
        <v>67.6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AT311" s="276" t="s">
        <v>309</v>
      </c>
      <c r="AU311" s="276" t="s">
        <v>88</v>
      </c>
      <c r="AV311" s="13" t="s">
        <v>181</v>
      </c>
      <c r="AW311" s="13" t="s">
        <v>33</v>
      </c>
      <c r="AX311" s="13" t="s">
        <v>86</v>
      </c>
      <c r="AY311" s="276" t="s">
        <v>163</v>
      </c>
    </row>
    <row r="312" spans="2:65" s="1" customFormat="1" ht="24" customHeight="1">
      <c r="B312" s="38"/>
      <c r="C312" s="298" t="s">
        <v>548</v>
      </c>
      <c r="D312" s="298" t="s">
        <v>549</v>
      </c>
      <c r="E312" s="299" t="s">
        <v>550</v>
      </c>
      <c r="F312" s="300" t="s">
        <v>551</v>
      </c>
      <c r="G312" s="301" t="s">
        <v>349</v>
      </c>
      <c r="H312" s="302">
        <v>23.73</v>
      </c>
      <c r="I312" s="303"/>
      <c r="J312" s="304">
        <f>ROUND(I312*H312,2)</f>
        <v>0</v>
      </c>
      <c r="K312" s="300" t="s">
        <v>170</v>
      </c>
      <c r="L312" s="305"/>
      <c r="M312" s="306" t="s">
        <v>1</v>
      </c>
      <c r="N312" s="307" t="s">
        <v>43</v>
      </c>
      <c r="O312" s="86"/>
      <c r="P312" s="241">
        <f>O312*H312</f>
        <v>0</v>
      </c>
      <c r="Q312" s="241">
        <v>0.115</v>
      </c>
      <c r="R312" s="241">
        <f>Q312*H312</f>
        <v>2.72895</v>
      </c>
      <c r="S312" s="241">
        <v>0</v>
      </c>
      <c r="T312" s="242">
        <f>S312*H312</f>
        <v>0</v>
      </c>
      <c r="AR312" s="243" t="s">
        <v>346</v>
      </c>
      <c r="AT312" s="243" t="s">
        <v>549</v>
      </c>
      <c r="AU312" s="243" t="s">
        <v>88</v>
      </c>
      <c r="AY312" s="17" t="s">
        <v>163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7" t="s">
        <v>86</v>
      </c>
      <c r="BK312" s="244">
        <f>ROUND(I312*H312,2)</f>
        <v>0</v>
      </c>
      <c r="BL312" s="17" t="s">
        <v>181</v>
      </c>
      <c r="BM312" s="243" t="s">
        <v>552</v>
      </c>
    </row>
    <row r="313" spans="2:51" s="12" customFormat="1" ht="12">
      <c r="B313" s="255"/>
      <c r="C313" s="256"/>
      <c r="D313" s="245" t="s">
        <v>309</v>
      </c>
      <c r="E313" s="257" t="s">
        <v>1</v>
      </c>
      <c r="F313" s="258" t="s">
        <v>553</v>
      </c>
      <c r="G313" s="256"/>
      <c r="H313" s="259">
        <v>23.73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AT313" s="265" t="s">
        <v>309</v>
      </c>
      <c r="AU313" s="265" t="s">
        <v>88</v>
      </c>
      <c r="AV313" s="12" t="s">
        <v>88</v>
      </c>
      <c r="AW313" s="12" t="s">
        <v>33</v>
      </c>
      <c r="AX313" s="12" t="s">
        <v>86</v>
      </c>
      <c r="AY313" s="265" t="s">
        <v>163</v>
      </c>
    </row>
    <row r="314" spans="2:65" s="1" customFormat="1" ht="24" customHeight="1">
      <c r="B314" s="38"/>
      <c r="C314" s="298" t="s">
        <v>554</v>
      </c>
      <c r="D314" s="298" t="s">
        <v>549</v>
      </c>
      <c r="E314" s="299" t="s">
        <v>555</v>
      </c>
      <c r="F314" s="300" t="s">
        <v>556</v>
      </c>
      <c r="G314" s="301" t="s">
        <v>349</v>
      </c>
      <c r="H314" s="302">
        <v>47.25</v>
      </c>
      <c r="I314" s="303"/>
      <c r="J314" s="304">
        <f>ROUND(I314*H314,2)</f>
        <v>0</v>
      </c>
      <c r="K314" s="300" t="s">
        <v>170</v>
      </c>
      <c r="L314" s="305"/>
      <c r="M314" s="306" t="s">
        <v>1</v>
      </c>
      <c r="N314" s="307" t="s">
        <v>43</v>
      </c>
      <c r="O314" s="86"/>
      <c r="P314" s="241">
        <f>O314*H314</f>
        <v>0</v>
      </c>
      <c r="Q314" s="241">
        <v>0.112</v>
      </c>
      <c r="R314" s="241">
        <f>Q314*H314</f>
        <v>5.292</v>
      </c>
      <c r="S314" s="241">
        <v>0</v>
      </c>
      <c r="T314" s="242">
        <f>S314*H314</f>
        <v>0</v>
      </c>
      <c r="AR314" s="243" t="s">
        <v>346</v>
      </c>
      <c r="AT314" s="243" t="s">
        <v>549</v>
      </c>
      <c r="AU314" s="243" t="s">
        <v>88</v>
      </c>
      <c r="AY314" s="17" t="s">
        <v>163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7" t="s">
        <v>86</v>
      </c>
      <c r="BK314" s="244">
        <f>ROUND(I314*H314,2)</f>
        <v>0</v>
      </c>
      <c r="BL314" s="17" t="s">
        <v>181</v>
      </c>
      <c r="BM314" s="243" t="s">
        <v>557</v>
      </c>
    </row>
    <row r="315" spans="2:51" s="12" customFormat="1" ht="12">
      <c r="B315" s="255"/>
      <c r="C315" s="256"/>
      <c r="D315" s="245" t="s">
        <v>309</v>
      </c>
      <c r="E315" s="257" t="s">
        <v>1</v>
      </c>
      <c r="F315" s="258" t="s">
        <v>558</v>
      </c>
      <c r="G315" s="256"/>
      <c r="H315" s="259">
        <v>47.25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AT315" s="265" t="s">
        <v>309</v>
      </c>
      <c r="AU315" s="265" t="s">
        <v>88</v>
      </c>
      <c r="AV315" s="12" t="s">
        <v>88</v>
      </c>
      <c r="AW315" s="12" t="s">
        <v>33</v>
      </c>
      <c r="AX315" s="12" t="s">
        <v>86</v>
      </c>
      <c r="AY315" s="265" t="s">
        <v>163</v>
      </c>
    </row>
    <row r="316" spans="2:63" s="11" customFormat="1" ht="22.8" customHeight="1">
      <c r="B316" s="216"/>
      <c r="C316" s="217"/>
      <c r="D316" s="218" t="s">
        <v>77</v>
      </c>
      <c r="E316" s="230" t="s">
        <v>194</v>
      </c>
      <c r="F316" s="230" t="s">
        <v>559</v>
      </c>
      <c r="G316" s="217"/>
      <c r="H316" s="217"/>
      <c r="I316" s="220"/>
      <c r="J316" s="231">
        <f>BK316</f>
        <v>0</v>
      </c>
      <c r="K316" s="217"/>
      <c r="L316" s="222"/>
      <c r="M316" s="223"/>
      <c r="N316" s="224"/>
      <c r="O316" s="224"/>
      <c r="P316" s="225">
        <f>SUM(P317:P521)</f>
        <v>0</v>
      </c>
      <c r="Q316" s="224"/>
      <c r="R316" s="225">
        <f>SUM(R317:R521)</f>
        <v>59.18160151000001</v>
      </c>
      <c r="S316" s="224"/>
      <c r="T316" s="226">
        <f>SUM(T317:T521)</f>
        <v>0.024</v>
      </c>
      <c r="AR316" s="227" t="s">
        <v>86</v>
      </c>
      <c r="AT316" s="228" t="s">
        <v>77</v>
      </c>
      <c r="AU316" s="228" t="s">
        <v>86</v>
      </c>
      <c r="AY316" s="227" t="s">
        <v>163</v>
      </c>
      <c r="BK316" s="229">
        <f>SUM(BK317:BK521)</f>
        <v>0</v>
      </c>
    </row>
    <row r="317" spans="2:65" s="1" customFormat="1" ht="24" customHeight="1">
      <c r="B317" s="38"/>
      <c r="C317" s="232" t="s">
        <v>560</v>
      </c>
      <c r="D317" s="232" t="s">
        <v>166</v>
      </c>
      <c r="E317" s="233" t="s">
        <v>561</v>
      </c>
      <c r="F317" s="234" t="s">
        <v>562</v>
      </c>
      <c r="G317" s="235" t="s">
        <v>349</v>
      </c>
      <c r="H317" s="236">
        <v>40.04</v>
      </c>
      <c r="I317" s="237"/>
      <c r="J317" s="238">
        <f>ROUND(I317*H317,2)</f>
        <v>0</v>
      </c>
      <c r="K317" s="234" t="s">
        <v>170</v>
      </c>
      <c r="L317" s="43"/>
      <c r="M317" s="239" t="s">
        <v>1</v>
      </c>
      <c r="N317" s="240" t="s">
        <v>43</v>
      </c>
      <c r="O317" s="86"/>
      <c r="P317" s="241">
        <f>O317*H317</f>
        <v>0</v>
      </c>
      <c r="Q317" s="241">
        <v>0.00438</v>
      </c>
      <c r="R317" s="241">
        <f>Q317*H317</f>
        <v>0.1753752</v>
      </c>
      <c r="S317" s="241">
        <v>0</v>
      </c>
      <c r="T317" s="242">
        <f>S317*H317</f>
        <v>0</v>
      </c>
      <c r="AR317" s="243" t="s">
        <v>181</v>
      </c>
      <c r="AT317" s="243" t="s">
        <v>166</v>
      </c>
      <c r="AU317" s="243" t="s">
        <v>88</v>
      </c>
      <c r="AY317" s="17" t="s">
        <v>163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7" t="s">
        <v>86</v>
      </c>
      <c r="BK317" s="244">
        <f>ROUND(I317*H317,2)</f>
        <v>0</v>
      </c>
      <c r="BL317" s="17" t="s">
        <v>181</v>
      </c>
      <c r="BM317" s="243" t="s">
        <v>563</v>
      </c>
    </row>
    <row r="318" spans="2:51" s="14" customFormat="1" ht="12">
      <c r="B318" s="277"/>
      <c r="C318" s="278"/>
      <c r="D318" s="245" t="s">
        <v>309</v>
      </c>
      <c r="E318" s="279" t="s">
        <v>1</v>
      </c>
      <c r="F318" s="280" t="s">
        <v>564</v>
      </c>
      <c r="G318" s="278"/>
      <c r="H318" s="279" t="s">
        <v>1</v>
      </c>
      <c r="I318" s="281"/>
      <c r="J318" s="278"/>
      <c r="K318" s="278"/>
      <c r="L318" s="282"/>
      <c r="M318" s="283"/>
      <c r="N318" s="284"/>
      <c r="O318" s="284"/>
      <c r="P318" s="284"/>
      <c r="Q318" s="284"/>
      <c r="R318" s="284"/>
      <c r="S318" s="284"/>
      <c r="T318" s="285"/>
      <c r="AT318" s="286" t="s">
        <v>309</v>
      </c>
      <c r="AU318" s="286" t="s">
        <v>88</v>
      </c>
      <c r="AV318" s="14" t="s">
        <v>86</v>
      </c>
      <c r="AW318" s="14" t="s">
        <v>33</v>
      </c>
      <c r="AX318" s="14" t="s">
        <v>78</v>
      </c>
      <c r="AY318" s="286" t="s">
        <v>163</v>
      </c>
    </row>
    <row r="319" spans="2:51" s="14" customFormat="1" ht="12">
      <c r="B319" s="277"/>
      <c r="C319" s="278"/>
      <c r="D319" s="245" t="s">
        <v>309</v>
      </c>
      <c r="E319" s="279" t="s">
        <v>1</v>
      </c>
      <c r="F319" s="280" t="s">
        <v>490</v>
      </c>
      <c r="G319" s="278"/>
      <c r="H319" s="279" t="s">
        <v>1</v>
      </c>
      <c r="I319" s="281"/>
      <c r="J319" s="278"/>
      <c r="K319" s="278"/>
      <c r="L319" s="282"/>
      <c r="M319" s="283"/>
      <c r="N319" s="284"/>
      <c r="O319" s="284"/>
      <c r="P319" s="284"/>
      <c r="Q319" s="284"/>
      <c r="R319" s="284"/>
      <c r="S319" s="284"/>
      <c r="T319" s="285"/>
      <c r="AT319" s="286" t="s">
        <v>309</v>
      </c>
      <c r="AU319" s="286" t="s">
        <v>88</v>
      </c>
      <c r="AV319" s="14" t="s">
        <v>86</v>
      </c>
      <c r="AW319" s="14" t="s">
        <v>33</v>
      </c>
      <c r="AX319" s="14" t="s">
        <v>78</v>
      </c>
      <c r="AY319" s="286" t="s">
        <v>163</v>
      </c>
    </row>
    <row r="320" spans="2:51" s="12" customFormat="1" ht="12">
      <c r="B320" s="255"/>
      <c r="C320" s="256"/>
      <c r="D320" s="245" t="s">
        <v>309</v>
      </c>
      <c r="E320" s="257" t="s">
        <v>1</v>
      </c>
      <c r="F320" s="258" t="s">
        <v>491</v>
      </c>
      <c r="G320" s="256"/>
      <c r="H320" s="259">
        <v>21.06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AT320" s="265" t="s">
        <v>309</v>
      </c>
      <c r="AU320" s="265" t="s">
        <v>88</v>
      </c>
      <c r="AV320" s="12" t="s">
        <v>88</v>
      </c>
      <c r="AW320" s="12" t="s">
        <v>33</v>
      </c>
      <c r="AX320" s="12" t="s">
        <v>78</v>
      </c>
      <c r="AY320" s="265" t="s">
        <v>163</v>
      </c>
    </row>
    <row r="321" spans="2:51" s="12" customFormat="1" ht="12">
      <c r="B321" s="255"/>
      <c r="C321" s="256"/>
      <c r="D321" s="245" t="s">
        <v>309</v>
      </c>
      <c r="E321" s="257" t="s">
        <v>1</v>
      </c>
      <c r="F321" s="258" t="s">
        <v>492</v>
      </c>
      <c r="G321" s="256"/>
      <c r="H321" s="259">
        <v>9.75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AT321" s="265" t="s">
        <v>309</v>
      </c>
      <c r="AU321" s="265" t="s">
        <v>88</v>
      </c>
      <c r="AV321" s="12" t="s">
        <v>88</v>
      </c>
      <c r="AW321" s="12" t="s">
        <v>33</v>
      </c>
      <c r="AX321" s="12" t="s">
        <v>78</v>
      </c>
      <c r="AY321" s="265" t="s">
        <v>163</v>
      </c>
    </row>
    <row r="322" spans="2:51" s="12" customFormat="1" ht="12">
      <c r="B322" s="255"/>
      <c r="C322" s="256"/>
      <c r="D322" s="245" t="s">
        <v>309</v>
      </c>
      <c r="E322" s="257" t="s">
        <v>1</v>
      </c>
      <c r="F322" s="258" t="s">
        <v>493</v>
      </c>
      <c r="G322" s="256"/>
      <c r="H322" s="259">
        <v>9.23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AT322" s="265" t="s">
        <v>309</v>
      </c>
      <c r="AU322" s="265" t="s">
        <v>88</v>
      </c>
      <c r="AV322" s="12" t="s">
        <v>88</v>
      </c>
      <c r="AW322" s="12" t="s">
        <v>33</v>
      </c>
      <c r="AX322" s="12" t="s">
        <v>78</v>
      </c>
      <c r="AY322" s="265" t="s">
        <v>163</v>
      </c>
    </row>
    <row r="323" spans="2:51" s="15" customFormat="1" ht="12">
      <c r="B323" s="287"/>
      <c r="C323" s="288"/>
      <c r="D323" s="245" t="s">
        <v>309</v>
      </c>
      <c r="E323" s="289" t="s">
        <v>253</v>
      </c>
      <c r="F323" s="290" t="s">
        <v>321</v>
      </c>
      <c r="G323" s="288"/>
      <c r="H323" s="291">
        <v>40.04</v>
      </c>
      <c r="I323" s="292"/>
      <c r="J323" s="288"/>
      <c r="K323" s="288"/>
      <c r="L323" s="293"/>
      <c r="M323" s="294"/>
      <c r="N323" s="295"/>
      <c r="O323" s="295"/>
      <c r="P323" s="295"/>
      <c r="Q323" s="295"/>
      <c r="R323" s="295"/>
      <c r="S323" s="295"/>
      <c r="T323" s="296"/>
      <c r="AT323" s="297" t="s">
        <v>309</v>
      </c>
      <c r="AU323" s="297" t="s">
        <v>88</v>
      </c>
      <c r="AV323" s="15" t="s">
        <v>105</v>
      </c>
      <c r="AW323" s="15" t="s">
        <v>33</v>
      </c>
      <c r="AX323" s="15" t="s">
        <v>78</v>
      </c>
      <c r="AY323" s="297" t="s">
        <v>163</v>
      </c>
    </row>
    <row r="324" spans="2:51" s="13" customFormat="1" ht="12">
      <c r="B324" s="266"/>
      <c r="C324" s="267"/>
      <c r="D324" s="245" t="s">
        <v>309</v>
      </c>
      <c r="E324" s="268" t="s">
        <v>1</v>
      </c>
      <c r="F324" s="269" t="s">
        <v>311</v>
      </c>
      <c r="G324" s="267"/>
      <c r="H324" s="270">
        <v>40.04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AT324" s="276" t="s">
        <v>309</v>
      </c>
      <c r="AU324" s="276" t="s">
        <v>88</v>
      </c>
      <c r="AV324" s="13" t="s">
        <v>181</v>
      </c>
      <c r="AW324" s="13" t="s">
        <v>33</v>
      </c>
      <c r="AX324" s="13" t="s">
        <v>86</v>
      </c>
      <c r="AY324" s="276" t="s">
        <v>163</v>
      </c>
    </row>
    <row r="325" spans="2:65" s="1" customFormat="1" ht="24" customHeight="1">
      <c r="B325" s="38"/>
      <c r="C325" s="232" t="s">
        <v>565</v>
      </c>
      <c r="D325" s="232" t="s">
        <v>166</v>
      </c>
      <c r="E325" s="233" t="s">
        <v>566</v>
      </c>
      <c r="F325" s="234" t="s">
        <v>567</v>
      </c>
      <c r="G325" s="235" t="s">
        <v>349</v>
      </c>
      <c r="H325" s="236">
        <v>40.04</v>
      </c>
      <c r="I325" s="237"/>
      <c r="J325" s="238">
        <f>ROUND(I325*H325,2)</f>
        <v>0</v>
      </c>
      <c r="K325" s="234" t="s">
        <v>170</v>
      </c>
      <c r="L325" s="43"/>
      <c r="M325" s="239" t="s">
        <v>1</v>
      </c>
      <c r="N325" s="240" t="s">
        <v>43</v>
      </c>
      <c r="O325" s="86"/>
      <c r="P325" s="241">
        <f>O325*H325</f>
        <v>0</v>
      </c>
      <c r="Q325" s="241">
        <v>0.003</v>
      </c>
      <c r="R325" s="241">
        <f>Q325*H325</f>
        <v>0.12012</v>
      </c>
      <c r="S325" s="241">
        <v>0</v>
      </c>
      <c r="T325" s="242">
        <f>S325*H325</f>
        <v>0</v>
      </c>
      <c r="AR325" s="243" t="s">
        <v>181</v>
      </c>
      <c r="AT325" s="243" t="s">
        <v>166</v>
      </c>
      <c r="AU325" s="243" t="s">
        <v>88</v>
      </c>
      <c r="AY325" s="17" t="s">
        <v>163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7" t="s">
        <v>86</v>
      </c>
      <c r="BK325" s="244">
        <f>ROUND(I325*H325,2)</f>
        <v>0</v>
      </c>
      <c r="BL325" s="17" t="s">
        <v>181</v>
      </c>
      <c r="BM325" s="243" t="s">
        <v>568</v>
      </c>
    </row>
    <row r="326" spans="2:51" s="12" customFormat="1" ht="12">
      <c r="B326" s="255"/>
      <c r="C326" s="256"/>
      <c r="D326" s="245" t="s">
        <v>309</v>
      </c>
      <c r="E326" s="257" t="s">
        <v>1</v>
      </c>
      <c r="F326" s="258" t="s">
        <v>253</v>
      </c>
      <c r="G326" s="256"/>
      <c r="H326" s="259">
        <v>40.04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AT326" s="265" t="s">
        <v>309</v>
      </c>
      <c r="AU326" s="265" t="s">
        <v>88</v>
      </c>
      <c r="AV326" s="12" t="s">
        <v>88</v>
      </c>
      <c r="AW326" s="12" t="s">
        <v>33</v>
      </c>
      <c r="AX326" s="12" t="s">
        <v>86</v>
      </c>
      <c r="AY326" s="265" t="s">
        <v>163</v>
      </c>
    </row>
    <row r="327" spans="2:65" s="1" customFormat="1" ht="24" customHeight="1">
      <c r="B327" s="38"/>
      <c r="C327" s="232" t="s">
        <v>569</v>
      </c>
      <c r="D327" s="232" t="s">
        <v>166</v>
      </c>
      <c r="E327" s="233" t="s">
        <v>570</v>
      </c>
      <c r="F327" s="234" t="s">
        <v>571</v>
      </c>
      <c r="G327" s="235" t="s">
        <v>349</v>
      </c>
      <c r="H327" s="236">
        <v>109.816</v>
      </c>
      <c r="I327" s="237"/>
      <c r="J327" s="238">
        <f>ROUND(I327*H327,2)</f>
        <v>0</v>
      </c>
      <c r="K327" s="234" t="s">
        <v>170</v>
      </c>
      <c r="L327" s="43"/>
      <c r="M327" s="239" t="s">
        <v>1</v>
      </c>
      <c r="N327" s="240" t="s">
        <v>43</v>
      </c>
      <c r="O327" s="86"/>
      <c r="P327" s="241">
        <f>O327*H327</f>
        <v>0</v>
      </c>
      <c r="Q327" s="241">
        <v>0.0154</v>
      </c>
      <c r="R327" s="241">
        <f>Q327*H327</f>
        <v>1.6911664000000002</v>
      </c>
      <c r="S327" s="241">
        <v>0</v>
      </c>
      <c r="T327" s="242">
        <f>S327*H327</f>
        <v>0</v>
      </c>
      <c r="AR327" s="243" t="s">
        <v>181</v>
      </c>
      <c r="AT327" s="243" t="s">
        <v>166</v>
      </c>
      <c r="AU327" s="243" t="s">
        <v>88</v>
      </c>
      <c r="AY327" s="17" t="s">
        <v>163</v>
      </c>
      <c r="BE327" s="244">
        <f>IF(N327="základní",J327,0)</f>
        <v>0</v>
      </c>
      <c r="BF327" s="244">
        <f>IF(N327="snížená",J327,0)</f>
        <v>0</v>
      </c>
      <c r="BG327" s="244">
        <f>IF(N327="zákl. přenesená",J327,0)</f>
        <v>0</v>
      </c>
      <c r="BH327" s="244">
        <f>IF(N327="sníž. přenesená",J327,0)</f>
        <v>0</v>
      </c>
      <c r="BI327" s="244">
        <f>IF(N327="nulová",J327,0)</f>
        <v>0</v>
      </c>
      <c r="BJ327" s="17" t="s">
        <v>86</v>
      </c>
      <c r="BK327" s="244">
        <f>ROUND(I327*H327,2)</f>
        <v>0</v>
      </c>
      <c r="BL327" s="17" t="s">
        <v>181</v>
      </c>
      <c r="BM327" s="243" t="s">
        <v>572</v>
      </c>
    </row>
    <row r="328" spans="2:51" s="14" customFormat="1" ht="12">
      <c r="B328" s="277"/>
      <c r="C328" s="278"/>
      <c r="D328" s="245" t="s">
        <v>309</v>
      </c>
      <c r="E328" s="279" t="s">
        <v>1</v>
      </c>
      <c r="F328" s="280" t="s">
        <v>573</v>
      </c>
      <c r="G328" s="278"/>
      <c r="H328" s="279" t="s">
        <v>1</v>
      </c>
      <c r="I328" s="281"/>
      <c r="J328" s="278"/>
      <c r="K328" s="278"/>
      <c r="L328" s="282"/>
      <c r="M328" s="283"/>
      <c r="N328" s="284"/>
      <c r="O328" s="284"/>
      <c r="P328" s="284"/>
      <c r="Q328" s="284"/>
      <c r="R328" s="284"/>
      <c r="S328" s="284"/>
      <c r="T328" s="285"/>
      <c r="AT328" s="286" t="s">
        <v>309</v>
      </c>
      <c r="AU328" s="286" t="s">
        <v>88</v>
      </c>
      <c r="AV328" s="14" t="s">
        <v>86</v>
      </c>
      <c r="AW328" s="14" t="s">
        <v>33</v>
      </c>
      <c r="AX328" s="14" t="s">
        <v>78</v>
      </c>
      <c r="AY328" s="286" t="s">
        <v>163</v>
      </c>
    </row>
    <row r="329" spans="2:51" s="14" customFormat="1" ht="12">
      <c r="B329" s="277"/>
      <c r="C329" s="278"/>
      <c r="D329" s="245" t="s">
        <v>309</v>
      </c>
      <c r="E329" s="279" t="s">
        <v>1</v>
      </c>
      <c r="F329" s="280" t="s">
        <v>453</v>
      </c>
      <c r="G329" s="278"/>
      <c r="H329" s="279" t="s">
        <v>1</v>
      </c>
      <c r="I329" s="281"/>
      <c r="J329" s="278"/>
      <c r="K329" s="278"/>
      <c r="L329" s="282"/>
      <c r="M329" s="283"/>
      <c r="N329" s="284"/>
      <c r="O329" s="284"/>
      <c r="P329" s="284"/>
      <c r="Q329" s="284"/>
      <c r="R329" s="284"/>
      <c r="S329" s="284"/>
      <c r="T329" s="285"/>
      <c r="AT329" s="286" t="s">
        <v>309</v>
      </c>
      <c r="AU329" s="286" t="s">
        <v>88</v>
      </c>
      <c r="AV329" s="14" t="s">
        <v>86</v>
      </c>
      <c r="AW329" s="14" t="s">
        <v>33</v>
      </c>
      <c r="AX329" s="14" t="s">
        <v>78</v>
      </c>
      <c r="AY329" s="286" t="s">
        <v>163</v>
      </c>
    </row>
    <row r="330" spans="2:51" s="12" customFormat="1" ht="12">
      <c r="B330" s="255"/>
      <c r="C330" s="256"/>
      <c r="D330" s="245" t="s">
        <v>309</v>
      </c>
      <c r="E330" s="257" t="s">
        <v>1</v>
      </c>
      <c r="F330" s="258" t="s">
        <v>574</v>
      </c>
      <c r="G330" s="256"/>
      <c r="H330" s="259">
        <v>2.325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AT330" s="265" t="s">
        <v>309</v>
      </c>
      <c r="AU330" s="265" t="s">
        <v>88</v>
      </c>
      <c r="AV330" s="12" t="s">
        <v>88</v>
      </c>
      <c r="AW330" s="12" t="s">
        <v>33</v>
      </c>
      <c r="AX330" s="12" t="s">
        <v>78</v>
      </c>
      <c r="AY330" s="265" t="s">
        <v>163</v>
      </c>
    </row>
    <row r="331" spans="2:51" s="12" customFormat="1" ht="12">
      <c r="B331" s="255"/>
      <c r="C331" s="256"/>
      <c r="D331" s="245" t="s">
        <v>309</v>
      </c>
      <c r="E331" s="257" t="s">
        <v>1</v>
      </c>
      <c r="F331" s="258" t="s">
        <v>575</v>
      </c>
      <c r="G331" s="256"/>
      <c r="H331" s="259">
        <v>11.2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AT331" s="265" t="s">
        <v>309</v>
      </c>
      <c r="AU331" s="265" t="s">
        <v>88</v>
      </c>
      <c r="AV331" s="12" t="s">
        <v>88</v>
      </c>
      <c r="AW331" s="12" t="s">
        <v>33</v>
      </c>
      <c r="AX331" s="12" t="s">
        <v>78</v>
      </c>
      <c r="AY331" s="265" t="s">
        <v>163</v>
      </c>
    </row>
    <row r="332" spans="2:51" s="12" customFormat="1" ht="12">
      <c r="B332" s="255"/>
      <c r="C332" s="256"/>
      <c r="D332" s="245" t="s">
        <v>309</v>
      </c>
      <c r="E332" s="257" t="s">
        <v>1</v>
      </c>
      <c r="F332" s="258" t="s">
        <v>576</v>
      </c>
      <c r="G332" s="256"/>
      <c r="H332" s="259">
        <v>13.98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309</v>
      </c>
      <c r="AU332" s="265" t="s">
        <v>88</v>
      </c>
      <c r="AV332" s="12" t="s">
        <v>88</v>
      </c>
      <c r="AW332" s="12" t="s">
        <v>33</v>
      </c>
      <c r="AX332" s="12" t="s">
        <v>78</v>
      </c>
      <c r="AY332" s="265" t="s">
        <v>163</v>
      </c>
    </row>
    <row r="333" spans="2:51" s="12" customFormat="1" ht="12">
      <c r="B333" s="255"/>
      <c r="C333" s="256"/>
      <c r="D333" s="245" t="s">
        <v>309</v>
      </c>
      <c r="E333" s="257" t="s">
        <v>1</v>
      </c>
      <c r="F333" s="258" t="s">
        <v>577</v>
      </c>
      <c r="G333" s="256"/>
      <c r="H333" s="259">
        <v>10.5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AT333" s="265" t="s">
        <v>309</v>
      </c>
      <c r="AU333" s="265" t="s">
        <v>88</v>
      </c>
      <c r="AV333" s="12" t="s">
        <v>88</v>
      </c>
      <c r="AW333" s="12" t="s">
        <v>33</v>
      </c>
      <c r="AX333" s="12" t="s">
        <v>78</v>
      </c>
      <c r="AY333" s="265" t="s">
        <v>163</v>
      </c>
    </row>
    <row r="334" spans="2:51" s="12" customFormat="1" ht="12">
      <c r="B334" s="255"/>
      <c r="C334" s="256"/>
      <c r="D334" s="245" t="s">
        <v>309</v>
      </c>
      <c r="E334" s="257" t="s">
        <v>1</v>
      </c>
      <c r="F334" s="258" t="s">
        <v>578</v>
      </c>
      <c r="G334" s="256"/>
      <c r="H334" s="259">
        <v>30.8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AT334" s="265" t="s">
        <v>309</v>
      </c>
      <c r="AU334" s="265" t="s">
        <v>88</v>
      </c>
      <c r="AV334" s="12" t="s">
        <v>88</v>
      </c>
      <c r="AW334" s="12" t="s">
        <v>33</v>
      </c>
      <c r="AX334" s="12" t="s">
        <v>78</v>
      </c>
      <c r="AY334" s="265" t="s">
        <v>163</v>
      </c>
    </row>
    <row r="335" spans="2:51" s="12" customFormat="1" ht="12">
      <c r="B335" s="255"/>
      <c r="C335" s="256"/>
      <c r="D335" s="245" t="s">
        <v>309</v>
      </c>
      <c r="E335" s="257" t="s">
        <v>1</v>
      </c>
      <c r="F335" s="258" t="s">
        <v>579</v>
      </c>
      <c r="G335" s="256"/>
      <c r="H335" s="259">
        <v>4.4</v>
      </c>
      <c r="I335" s="260"/>
      <c r="J335" s="256"/>
      <c r="K335" s="256"/>
      <c r="L335" s="261"/>
      <c r="M335" s="262"/>
      <c r="N335" s="263"/>
      <c r="O335" s="263"/>
      <c r="P335" s="263"/>
      <c r="Q335" s="263"/>
      <c r="R335" s="263"/>
      <c r="S335" s="263"/>
      <c r="T335" s="264"/>
      <c r="AT335" s="265" t="s">
        <v>309</v>
      </c>
      <c r="AU335" s="265" t="s">
        <v>88</v>
      </c>
      <c r="AV335" s="12" t="s">
        <v>88</v>
      </c>
      <c r="AW335" s="12" t="s">
        <v>33</v>
      </c>
      <c r="AX335" s="12" t="s">
        <v>78</v>
      </c>
      <c r="AY335" s="265" t="s">
        <v>163</v>
      </c>
    </row>
    <row r="336" spans="2:51" s="12" customFormat="1" ht="12">
      <c r="B336" s="255"/>
      <c r="C336" s="256"/>
      <c r="D336" s="245" t="s">
        <v>309</v>
      </c>
      <c r="E336" s="257" t="s">
        <v>1</v>
      </c>
      <c r="F336" s="258" t="s">
        <v>580</v>
      </c>
      <c r="G336" s="256"/>
      <c r="H336" s="259">
        <v>3.375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AT336" s="265" t="s">
        <v>309</v>
      </c>
      <c r="AU336" s="265" t="s">
        <v>88</v>
      </c>
      <c r="AV336" s="12" t="s">
        <v>88</v>
      </c>
      <c r="AW336" s="12" t="s">
        <v>33</v>
      </c>
      <c r="AX336" s="12" t="s">
        <v>78</v>
      </c>
      <c r="AY336" s="265" t="s">
        <v>163</v>
      </c>
    </row>
    <row r="337" spans="2:51" s="12" customFormat="1" ht="12">
      <c r="B337" s="255"/>
      <c r="C337" s="256"/>
      <c r="D337" s="245" t="s">
        <v>309</v>
      </c>
      <c r="E337" s="257" t="s">
        <v>1</v>
      </c>
      <c r="F337" s="258" t="s">
        <v>581</v>
      </c>
      <c r="G337" s="256"/>
      <c r="H337" s="259">
        <v>1.68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AT337" s="265" t="s">
        <v>309</v>
      </c>
      <c r="AU337" s="265" t="s">
        <v>88</v>
      </c>
      <c r="AV337" s="12" t="s">
        <v>88</v>
      </c>
      <c r="AW337" s="12" t="s">
        <v>33</v>
      </c>
      <c r="AX337" s="12" t="s">
        <v>78</v>
      </c>
      <c r="AY337" s="265" t="s">
        <v>163</v>
      </c>
    </row>
    <row r="338" spans="2:51" s="14" customFormat="1" ht="12">
      <c r="B338" s="277"/>
      <c r="C338" s="278"/>
      <c r="D338" s="245" t="s">
        <v>309</v>
      </c>
      <c r="E338" s="279" t="s">
        <v>1</v>
      </c>
      <c r="F338" s="280" t="s">
        <v>455</v>
      </c>
      <c r="G338" s="278"/>
      <c r="H338" s="279" t="s">
        <v>1</v>
      </c>
      <c r="I338" s="281"/>
      <c r="J338" s="278"/>
      <c r="K338" s="278"/>
      <c r="L338" s="282"/>
      <c r="M338" s="283"/>
      <c r="N338" s="284"/>
      <c r="O338" s="284"/>
      <c r="P338" s="284"/>
      <c r="Q338" s="284"/>
      <c r="R338" s="284"/>
      <c r="S338" s="284"/>
      <c r="T338" s="285"/>
      <c r="AT338" s="286" t="s">
        <v>309</v>
      </c>
      <c r="AU338" s="286" t="s">
        <v>88</v>
      </c>
      <c r="AV338" s="14" t="s">
        <v>86</v>
      </c>
      <c r="AW338" s="14" t="s">
        <v>33</v>
      </c>
      <c r="AX338" s="14" t="s">
        <v>78</v>
      </c>
      <c r="AY338" s="286" t="s">
        <v>163</v>
      </c>
    </row>
    <row r="339" spans="2:51" s="12" customFormat="1" ht="12">
      <c r="B339" s="255"/>
      <c r="C339" s="256"/>
      <c r="D339" s="245" t="s">
        <v>309</v>
      </c>
      <c r="E339" s="257" t="s">
        <v>1</v>
      </c>
      <c r="F339" s="258" t="s">
        <v>582</v>
      </c>
      <c r="G339" s="256"/>
      <c r="H339" s="259">
        <v>14.54</v>
      </c>
      <c r="I339" s="260"/>
      <c r="J339" s="256"/>
      <c r="K339" s="256"/>
      <c r="L339" s="261"/>
      <c r="M339" s="262"/>
      <c r="N339" s="263"/>
      <c r="O339" s="263"/>
      <c r="P339" s="263"/>
      <c r="Q339" s="263"/>
      <c r="R339" s="263"/>
      <c r="S339" s="263"/>
      <c r="T339" s="264"/>
      <c r="AT339" s="265" t="s">
        <v>309</v>
      </c>
      <c r="AU339" s="265" t="s">
        <v>88</v>
      </c>
      <c r="AV339" s="12" t="s">
        <v>88</v>
      </c>
      <c r="AW339" s="12" t="s">
        <v>33</v>
      </c>
      <c r="AX339" s="12" t="s">
        <v>78</v>
      </c>
      <c r="AY339" s="265" t="s">
        <v>163</v>
      </c>
    </row>
    <row r="340" spans="2:51" s="12" customFormat="1" ht="12">
      <c r="B340" s="255"/>
      <c r="C340" s="256"/>
      <c r="D340" s="245" t="s">
        <v>309</v>
      </c>
      <c r="E340" s="257" t="s">
        <v>1</v>
      </c>
      <c r="F340" s="258" t="s">
        <v>583</v>
      </c>
      <c r="G340" s="256"/>
      <c r="H340" s="259">
        <v>1.35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AT340" s="265" t="s">
        <v>309</v>
      </c>
      <c r="AU340" s="265" t="s">
        <v>88</v>
      </c>
      <c r="AV340" s="12" t="s">
        <v>88</v>
      </c>
      <c r="AW340" s="12" t="s">
        <v>33</v>
      </c>
      <c r="AX340" s="12" t="s">
        <v>78</v>
      </c>
      <c r="AY340" s="265" t="s">
        <v>163</v>
      </c>
    </row>
    <row r="341" spans="2:51" s="12" customFormat="1" ht="12">
      <c r="B341" s="255"/>
      <c r="C341" s="256"/>
      <c r="D341" s="245" t="s">
        <v>309</v>
      </c>
      <c r="E341" s="257" t="s">
        <v>1</v>
      </c>
      <c r="F341" s="258" t="s">
        <v>584</v>
      </c>
      <c r="G341" s="256"/>
      <c r="H341" s="259">
        <v>2.34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AT341" s="265" t="s">
        <v>309</v>
      </c>
      <c r="AU341" s="265" t="s">
        <v>88</v>
      </c>
      <c r="AV341" s="12" t="s">
        <v>88</v>
      </c>
      <c r="AW341" s="12" t="s">
        <v>33</v>
      </c>
      <c r="AX341" s="12" t="s">
        <v>78</v>
      </c>
      <c r="AY341" s="265" t="s">
        <v>163</v>
      </c>
    </row>
    <row r="342" spans="2:51" s="12" customFormat="1" ht="12">
      <c r="B342" s="255"/>
      <c r="C342" s="256"/>
      <c r="D342" s="245" t="s">
        <v>309</v>
      </c>
      <c r="E342" s="257" t="s">
        <v>1</v>
      </c>
      <c r="F342" s="258" t="s">
        <v>585</v>
      </c>
      <c r="G342" s="256"/>
      <c r="H342" s="259">
        <v>3.86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AT342" s="265" t="s">
        <v>309</v>
      </c>
      <c r="AU342" s="265" t="s">
        <v>88</v>
      </c>
      <c r="AV342" s="12" t="s">
        <v>88</v>
      </c>
      <c r="AW342" s="12" t="s">
        <v>33</v>
      </c>
      <c r="AX342" s="12" t="s">
        <v>78</v>
      </c>
      <c r="AY342" s="265" t="s">
        <v>163</v>
      </c>
    </row>
    <row r="343" spans="2:51" s="12" customFormat="1" ht="12">
      <c r="B343" s="255"/>
      <c r="C343" s="256"/>
      <c r="D343" s="245" t="s">
        <v>309</v>
      </c>
      <c r="E343" s="257" t="s">
        <v>1</v>
      </c>
      <c r="F343" s="258" t="s">
        <v>586</v>
      </c>
      <c r="G343" s="256"/>
      <c r="H343" s="259">
        <v>2.516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AT343" s="265" t="s">
        <v>309</v>
      </c>
      <c r="AU343" s="265" t="s">
        <v>88</v>
      </c>
      <c r="AV343" s="12" t="s">
        <v>88</v>
      </c>
      <c r="AW343" s="12" t="s">
        <v>33</v>
      </c>
      <c r="AX343" s="12" t="s">
        <v>78</v>
      </c>
      <c r="AY343" s="265" t="s">
        <v>163</v>
      </c>
    </row>
    <row r="344" spans="2:51" s="12" customFormat="1" ht="12">
      <c r="B344" s="255"/>
      <c r="C344" s="256"/>
      <c r="D344" s="245" t="s">
        <v>309</v>
      </c>
      <c r="E344" s="257" t="s">
        <v>1</v>
      </c>
      <c r="F344" s="258" t="s">
        <v>587</v>
      </c>
      <c r="G344" s="256"/>
      <c r="H344" s="259">
        <v>1.35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AT344" s="265" t="s">
        <v>309</v>
      </c>
      <c r="AU344" s="265" t="s">
        <v>88</v>
      </c>
      <c r="AV344" s="12" t="s">
        <v>88</v>
      </c>
      <c r="AW344" s="12" t="s">
        <v>33</v>
      </c>
      <c r="AX344" s="12" t="s">
        <v>78</v>
      </c>
      <c r="AY344" s="265" t="s">
        <v>163</v>
      </c>
    </row>
    <row r="345" spans="2:51" s="14" customFormat="1" ht="12">
      <c r="B345" s="277"/>
      <c r="C345" s="278"/>
      <c r="D345" s="245" t="s">
        <v>309</v>
      </c>
      <c r="E345" s="279" t="s">
        <v>1</v>
      </c>
      <c r="F345" s="280" t="s">
        <v>588</v>
      </c>
      <c r="G345" s="278"/>
      <c r="H345" s="279" t="s">
        <v>1</v>
      </c>
      <c r="I345" s="281"/>
      <c r="J345" s="278"/>
      <c r="K345" s="278"/>
      <c r="L345" s="282"/>
      <c r="M345" s="283"/>
      <c r="N345" s="284"/>
      <c r="O345" s="284"/>
      <c r="P345" s="284"/>
      <c r="Q345" s="284"/>
      <c r="R345" s="284"/>
      <c r="S345" s="284"/>
      <c r="T345" s="285"/>
      <c r="AT345" s="286" t="s">
        <v>309</v>
      </c>
      <c r="AU345" s="286" t="s">
        <v>88</v>
      </c>
      <c r="AV345" s="14" t="s">
        <v>86</v>
      </c>
      <c r="AW345" s="14" t="s">
        <v>33</v>
      </c>
      <c r="AX345" s="14" t="s">
        <v>78</v>
      </c>
      <c r="AY345" s="286" t="s">
        <v>163</v>
      </c>
    </row>
    <row r="346" spans="2:51" s="12" customFormat="1" ht="12">
      <c r="B346" s="255"/>
      <c r="C346" s="256"/>
      <c r="D346" s="245" t="s">
        <v>309</v>
      </c>
      <c r="E346" s="257" t="s">
        <v>1</v>
      </c>
      <c r="F346" s="258" t="s">
        <v>589</v>
      </c>
      <c r="G346" s="256"/>
      <c r="H346" s="259">
        <v>5.6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AT346" s="265" t="s">
        <v>309</v>
      </c>
      <c r="AU346" s="265" t="s">
        <v>88</v>
      </c>
      <c r="AV346" s="12" t="s">
        <v>88</v>
      </c>
      <c r="AW346" s="12" t="s">
        <v>33</v>
      </c>
      <c r="AX346" s="12" t="s">
        <v>78</v>
      </c>
      <c r="AY346" s="265" t="s">
        <v>163</v>
      </c>
    </row>
    <row r="347" spans="2:51" s="13" customFormat="1" ht="12">
      <c r="B347" s="266"/>
      <c r="C347" s="267"/>
      <c r="D347" s="245" t="s">
        <v>309</v>
      </c>
      <c r="E347" s="268" t="s">
        <v>1</v>
      </c>
      <c r="F347" s="269" t="s">
        <v>311</v>
      </c>
      <c r="G347" s="267"/>
      <c r="H347" s="270">
        <v>109.816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AT347" s="276" t="s">
        <v>309</v>
      </c>
      <c r="AU347" s="276" t="s">
        <v>88</v>
      </c>
      <c r="AV347" s="13" t="s">
        <v>181</v>
      </c>
      <c r="AW347" s="13" t="s">
        <v>33</v>
      </c>
      <c r="AX347" s="13" t="s">
        <v>86</v>
      </c>
      <c r="AY347" s="276" t="s">
        <v>163</v>
      </c>
    </row>
    <row r="348" spans="2:65" s="1" customFormat="1" ht="24" customHeight="1">
      <c r="B348" s="38"/>
      <c r="C348" s="232" t="s">
        <v>590</v>
      </c>
      <c r="D348" s="232" t="s">
        <v>166</v>
      </c>
      <c r="E348" s="233" t="s">
        <v>591</v>
      </c>
      <c r="F348" s="234" t="s">
        <v>592</v>
      </c>
      <c r="G348" s="235" t="s">
        <v>349</v>
      </c>
      <c r="H348" s="236">
        <v>819.16</v>
      </c>
      <c r="I348" s="237"/>
      <c r="J348" s="238">
        <f>ROUND(I348*H348,2)</f>
        <v>0</v>
      </c>
      <c r="K348" s="234" t="s">
        <v>170</v>
      </c>
      <c r="L348" s="43"/>
      <c r="M348" s="239" t="s">
        <v>1</v>
      </c>
      <c r="N348" s="240" t="s">
        <v>43</v>
      </c>
      <c r="O348" s="86"/>
      <c r="P348" s="241">
        <f>O348*H348</f>
        <v>0</v>
      </c>
      <c r="Q348" s="241">
        <v>0.01838</v>
      </c>
      <c r="R348" s="241">
        <f>Q348*H348</f>
        <v>15.0561608</v>
      </c>
      <c r="S348" s="241">
        <v>0</v>
      </c>
      <c r="T348" s="242">
        <f>S348*H348</f>
        <v>0</v>
      </c>
      <c r="AR348" s="243" t="s">
        <v>181</v>
      </c>
      <c r="AT348" s="243" t="s">
        <v>166</v>
      </c>
      <c r="AU348" s="243" t="s">
        <v>88</v>
      </c>
      <c r="AY348" s="17" t="s">
        <v>163</v>
      </c>
      <c r="BE348" s="244">
        <f>IF(N348="základní",J348,0)</f>
        <v>0</v>
      </c>
      <c r="BF348" s="244">
        <f>IF(N348="snížená",J348,0)</f>
        <v>0</v>
      </c>
      <c r="BG348" s="244">
        <f>IF(N348="zákl. přenesená",J348,0)</f>
        <v>0</v>
      </c>
      <c r="BH348" s="244">
        <f>IF(N348="sníž. přenesená",J348,0)</f>
        <v>0</v>
      </c>
      <c r="BI348" s="244">
        <f>IF(N348="nulová",J348,0)</f>
        <v>0</v>
      </c>
      <c r="BJ348" s="17" t="s">
        <v>86</v>
      </c>
      <c r="BK348" s="244">
        <f>ROUND(I348*H348,2)</f>
        <v>0</v>
      </c>
      <c r="BL348" s="17" t="s">
        <v>181</v>
      </c>
      <c r="BM348" s="243" t="s">
        <v>593</v>
      </c>
    </row>
    <row r="349" spans="2:51" s="14" customFormat="1" ht="12">
      <c r="B349" s="277"/>
      <c r="C349" s="278"/>
      <c r="D349" s="245" t="s">
        <v>309</v>
      </c>
      <c r="E349" s="279" t="s">
        <v>1</v>
      </c>
      <c r="F349" s="280" t="s">
        <v>594</v>
      </c>
      <c r="G349" s="278"/>
      <c r="H349" s="279" t="s">
        <v>1</v>
      </c>
      <c r="I349" s="281"/>
      <c r="J349" s="278"/>
      <c r="K349" s="278"/>
      <c r="L349" s="282"/>
      <c r="M349" s="283"/>
      <c r="N349" s="284"/>
      <c r="O349" s="284"/>
      <c r="P349" s="284"/>
      <c r="Q349" s="284"/>
      <c r="R349" s="284"/>
      <c r="S349" s="284"/>
      <c r="T349" s="285"/>
      <c r="AT349" s="286" t="s">
        <v>309</v>
      </c>
      <c r="AU349" s="286" t="s">
        <v>88</v>
      </c>
      <c r="AV349" s="14" t="s">
        <v>86</v>
      </c>
      <c r="AW349" s="14" t="s">
        <v>33</v>
      </c>
      <c r="AX349" s="14" t="s">
        <v>78</v>
      </c>
      <c r="AY349" s="286" t="s">
        <v>163</v>
      </c>
    </row>
    <row r="350" spans="2:51" s="14" customFormat="1" ht="12">
      <c r="B350" s="277"/>
      <c r="C350" s="278"/>
      <c r="D350" s="245" t="s">
        <v>309</v>
      </c>
      <c r="E350" s="279" t="s">
        <v>1</v>
      </c>
      <c r="F350" s="280" t="s">
        <v>453</v>
      </c>
      <c r="G350" s="278"/>
      <c r="H350" s="279" t="s">
        <v>1</v>
      </c>
      <c r="I350" s="281"/>
      <c r="J350" s="278"/>
      <c r="K350" s="278"/>
      <c r="L350" s="282"/>
      <c r="M350" s="283"/>
      <c r="N350" s="284"/>
      <c r="O350" s="284"/>
      <c r="P350" s="284"/>
      <c r="Q350" s="284"/>
      <c r="R350" s="284"/>
      <c r="S350" s="284"/>
      <c r="T350" s="285"/>
      <c r="AT350" s="286" t="s">
        <v>309</v>
      </c>
      <c r="AU350" s="286" t="s">
        <v>88</v>
      </c>
      <c r="AV350" s="14" t="s">
        <v>86</v>
      </c>
      <c r="AW350" s="14" t="s">
        <v>33</v>
      </c>
      <c r="AX350" s="14" t="s">
        <v>78</v>
      </c>
      <c r="AY350" s="286" t="s">
        <v>163</v>
      </c>
    </row>
    <row r="351" spans="2:51" s="12" customFormat="1" ht="12">
      <c r="B351" s="255"/>
      <c r="C351" s="256"/>
      <c r="D351" s="245" t="s">
        <v>309</v>
      </c>
      <c r="E351" s="257" t="s">
        <v>1</v>
      </c>
      <c r="F351" s="258" t="s">
        <v>595</v>
      </c>
      <c r="G351" s="256"/>
      <c r="H351" s="259">
        <v>1.89</v>
      </c>
      <c r="I351" s="260"/>
      <c r="J351" s="256"/>
      <c r="K351" s="256"/>
      <c r="L351" s="261"/>
      <c r="M351" s="262"/>
      <c r="N351" s="263"/>
      <c r="O351" s="263"/>
      <c r="P351" s="263"/>
      <c r="Q351" s="263"/>
      <c r="R351" s="263"/>
      <c r="S351" s="263"/>
      <c r="T351" s="264"/>
      <c r="AT351" s="265" t="s">
        <v>309</v>
      </c>
      <c r="AU351" s="265" t="s">
        <v>88</v>
      </c>
      <c r="AV351" s="12" t="s">
        <v>88</v>
      </c>
      <c r="AW351" s="12" t="s">
        <v>33</v>
      </c>
      <c r="AX351" s="12" t="s">
        <v>78</v>
      </c>
      <c r="AY351" s="265" t="s">
        <v>163</v>
      </c>
    </row>
    <row r="352" spans="2:51" s="12" customFormat="1" ht="12">
      <c r="B352" s="255"/>
      <c r="C352" s="256"/>
      <c r="D352" s="245" t="s">
        <v>309</v>
      </c>
      <c r="E352" s="257" t="s">
        <v>1</v>
      </c>
      <c r="F352" s="258" t="s">
        <v>596</v>
      </c>
      <c r="G352" s="256"/>
      <c r="H352" s="259">
        <v>0.721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AT352" s="265" t="s">
        <v>309</v>
      </c>
      <c r="AU352" s="265" t="s">
        <v>88</v>
      </c>
      <c r="AV352" s="12" t="s">
        <v>88</v>
      </c>
      <c r="AW352" s="12" t="s">
        <v>33</v>
      </c>
      <c r="AX352" s="12" t="s">
        <v>78</v>
      </c>
      <c r="AY352" s="265" t="s">
        <v>163</v>
      </c>
    </row>
    <row r="353" spans="2:51" s="12" customFormat="1" ht="12">
      <c r="B353" s="255"/>
      <c r="C353" s="256"/>
      <c r="D353" s="245" t="s">
        <v>309</v>
      </c>
      <c r="E353" s="257" t="s">
        <v>1</v>
      </c>
      <c r="F353" s="258" t="s">
        <v>597</v>
      </c>
      <c r="G353" s="256"/>
      <c r="H353" s="259">
        <v>1.69</v>
      </c>
      <c r="I353" s="260"/>
      <c r="J353" s="256"/>
      <c r="K353" s="256"/>
      <c r="L353" s="261"/>
      <c r="M353" s="262"/>
      <c r="N353" s="263"/>
      <c r="O353" s="263"/>
      <c r="P353" s="263"/>
      <c r="Q353" s="263"/>
      <c r="R353" s="263"/>
      <c r="S353" s="263"/>
      <c r="T353" s="264"/>
      <c r="AT353" s="265" t="s">
        <v>309</v>
      </c>
      <c r="AU353" s="265" t="s">
        <v>88</v>
      </c>
      <c r="AV353" s="12" t="s">
        <v>88</v>
      </c>
      <c r="AW353" s="12" t="s">
        <v>33</v>
      </c>
      <c r="AX353" s="12" t="s">
        <v>78</v>
      </c>
      <c r="AY353" s="265" t="s">
        <v>163</v>
      </c>
    </row>
    <row r="354" spans="2:51" s="12" customFormat="1" ht="12">
      <c r="B354" s="255"/>
      <c r="C354" s="256"/>
      <c r="D354" s="245" t="s">
        <v>309</v>
      </c>
      <c r="E354" s="257" t="s">
        <v>1</v>
      </c>
      <c r="F354" s="258" t="s">
        <v>598</v>
      </c>
      <c r="G354" s="256"/>
      <c r="H354" s="259">
        <v>10.706</v>
      </c>
      <c r="I354" s="260"/>
      <c r="J354" s="256"/>
      <c r="K354" s="256"/>
      <c r="L354" s="261"/>
      <c r="M354" s="262"/>
      <c r="N354" s="263"/>
      <c r="O354" s="263"/>
      <c r="P354" s="263"/>
      <c r="Q354" s="263"/>
      <c r="R354" s="263"/>
      <c r="S354" s="263"/>
      <c r="T354" s="264"/>
      <c r="AT354" s="265" t="s">
        <v>309</v>
      </c>
      <c r="AU354" s="265" t="s">
        <v>88</v>
      </c>
      <c r="AV354" s="12" t="s">
        <v>88</v>
      </c>
      <c r="AW354" s="12" t="s">
        <v>33</v>
      </c>
      <c r="AX354" s="12" t="s">
        <v>78</v>
      </c>
      <c r="AY354" s="265" t="s">
        <v>163</v>
      </c>
    </row>
    <row r="355" spans="2:51" s="12" customFormat="1" ht="12">
      <c r="B355" s="255"/>
      <c r="C355" s="256"/>
      <c r="D355" s="245" t="s">
        <v>309</v>
      </c>
      <c r="E355" s="257" t="s">
        <v>1</v>
      </c>
      <c r="F355" s="258" t="s">
        <v>473</v>
      </c>
      <c r="G355" s="256"/>
      <c r="H355" s="259">
        <v>-5.516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AT355" s="265" t="s">
        <v>309</v>
      </c>
      <c r="AU355" s="265" t="s">
        <v>88</v>
      </c>
      <c r="AV355" s="12" t="s">
        <v>88</v>
      </c>
      <c r="AW355" s="12" t="s">
        <v>33</v>
      </c>
      <c r="AX355" s="12" t="s">
        <v>78</v>
      </c>
      <c r="AY355" s="265" t="s">
        <v>163</v>
      </c>
    </row>
    <row r="356" spans="2:51" s="12" customFormat="1" ht="12">
      <c r="B356" s="255"/>
      <c r="C356" s="256"/>
      <c r="D356" s="245" t="s">
        <v>309</v>
      </c>
      <c r="E356" s="257" t="s">
        <v>1</v>
      </c>
      <c r="F356" s="258" t="s">
        <v>599</v>
      </c>
      <c r="G356" s="256"/>
      <c r="H356" s="259">
        <v>14.488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AT356" s="265" t="s">
        <v>309</v>
      </c>
      <c r="AU356" s="265" t="s">
        <v>88</v>
      </c>
      <c r="AV356" s="12" t="s">
        <v>88</v>
      </c>
      <c r="AW356" s="12" t="s">
        <v>33</v>
      </c>
      <c r="AX356" s="12" t="s">
        <v>78</v>
      </c>
      <c r="AY356" s="265" t="s">
        <v>163</v>
      </c>
    </row>
    <row r="357" spans="2:51" s="12" customFormat="1" ht="12">
      <c r="B357" s="255"/>
      <c r="C357" s="256"/>
      <c r="D357" s="245" t="s">
        <v>309</v>
      </c>
      <c r="E357" s="257" t="s">
        <v>1</v>
      </c>
      <c r="F357" s="258" t="s">
        <v>600</v>
      </c>
      <c r="G357" s="256"/>
      <c r="H357" s="259">
        <v>-4.347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AT357" s="265" t="s">
        <v>309</v>
      </c>
      <c r="AU357" s="265" t="s">
        <v>88</v>
      </c>
      <c r="AV357" s="12" t="s">
        <v>88</v>
      </c>
      <c r="AW357" s="12" t="s">
        <v>33</v>
      </c>
      <c r="AX357" s="12" t="s">
        <v>78</v>
      </c>
      <c r="AY357" s="265" t="s">
        <v>163</v>
      </c>
    </row>
    <row r="358" spans="2:51" s="12" customFormat="1" ht="12">
      <c r="B358" s="255"/>
      <c r="C358" s="256"/>
      <c r="D358" s="245" t="s">
        <v>309</v>
      </c>
      <c r="E358" s="257" t="s">
        <v>1</v>
      </c>
      <c r="F358" s="258" t="s">
        <v>601</v>
      </c>
      <c r="G358" s="256"/>
      <c r="H358" s="259">
        <v>1.299</v>
      </c>
      <c r="I358" s="260"/>
      <c r="J358" s="256"/>
      <c r="K358" s="256"/>
      <c r="L358" s="261"/>
      <c r="M358" s="262"/>
      <c r="N358" s="263"/>
      <c r="O358" s="263"/>
      <c r="P358" s="263"/>
      <c r="Q358" s="263"/>
      <c r="R358" s="263"/>
      <c r="S358" s="263"/>
      <c r="T358" s="264"/>
      <c r="AT358" s="265" t="s">
        <v>309</v>
      </c>
      <c r="AU358" s="265" t="s">
        <v>88</v>
      </c>
      <c r="AV358" s="12" t="s">
        <v>88</v>
      </c>
      <c r="AW358" s="12" t="s">
        <v>33</v>
      </c>
      <c r="AX358" s="12" t="s">
        <v>78</v>
      </c>
      <c r="AY358" s="265" t="s">
        <v>163</v>
      </c>
    </row>
    <row r="359" spans="2:51" s="12" customFormat="1" ht="12">
      <c r="B359" s="255"/>
      <c r="C359" s="256"/>
      <c r="D359" s="245" t="s">
        <v>309</v>
      </c>
      <c r="E359" s="257" t="s">
        <v>1</v>
      </c>
      <c r="F359" s="258" t="s">
        <v>602</v>
      </c>
      <c r="G359" s="256"/>
      <c r="H359" s="259">
        <v>16.47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AT359" s="265" t="s">
        <v>309</v>
      </c>
      <c r="AU359" s="265" t="s">
        <v>88</v>
      </c>
      <c r="AV359" s="12" t="s">
        <v>88</v>
      </c>
      <c r="AW359" s="12" t="s">
        <v>33</v>
      </c>
      <c r="AX359" s="12" t="s">
        <v>78</v>
      </c>
      <c r="AY359" s="265" t="s">
        <v>163</v>
      </c>
    </row>
    <row r="360" spans="2:51" s="12" customFormat="1" ht="12">
      <c r="B360" s="255"/>
      <c r="C360" s="256"/>
      <c r="D360" s="245" t="s">
        <v>309</v>
      </c>
      <c r="E360" s="257" t="s">
        <v>1</v>
      </c>
      <c r="F360" s="258" t="s">
        <v>603</v>
      </c>
      <c r="G360" s="256"/>
      <c r="H360" s="259">
        <v>-5.702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AT360" s="265" t="s">
        <v>309</v>
      </c>
      <c r="AU360" s="265" t="s">
        <v>88</v>
      </c>
      <c r="AV360" s="12" t="s">
        <v>88</v>
      </c>
      <c r="AW360" s="12" t="s">
        <v>33</v>
      </c>
      <c r="AX360" s="12" t="s">
        <v>78</v>
      </c>
      <c r="AY360" s="265" t="s">
        <v>163</v>
      </c>
    </row>
    <row r="361" spans="2:51" s="12" customFormat="1" ht="12">
      <c r="B361" s="255"/>
      <c r="C361" s="256"/>
      <c r="D361" s="245" t="s">
        <v>309</v>
      </c>
      <c r="E361" s="257" t="s">
        <v>1</v>
      </c>
      <c r="F361" s="258" t="s">
        <v>604</v>
      </c>
      <c r="G361" s="256"/>
      <c r="H361" s="259">
        <v>12.505</v>
      </c>
      <c r="I361" s="260"/>
      <c r="J361" s="256"/>
      <c r="K361" s="256"/>
      <c r="L361" s="261"/>
      <c r="M361" s="262"/>
      <c r="N361" s="263"/>
      <c r="O361" s="263"/>
      <c r="P361" s="263"/>
      <c r="Q361" s="263"/>
      <c r="R361" s="263"/>
      <c r="S361" s="263"/>
      <c r="T361" s="264"/>
      <c r="AT361" s="265" t="s">
        <v>309</v>
      </c>
      <c r="AU361" s="265" t="s">
        <v>88</v>
      </c>
      <c r="AV361" s="12" t="s">
        <v>88</v>
      </c>
      <c r="AW361" s="12" t="s">
        <v>33</v>
      </c>
      <c r="AX361" s="12" t="s">
        <v>78</v>
      </c>
      <c r="AY361" s="265" t="s">
        <v>163</v>
      </c>
    </row>
    <row r="362" spans="2:51" s="12" customFormat="1" ht="12">
      <c r="B362" s="255"/>
      <c r="C362" s="256"/>
      <c r="D362" s="245" t="s">
        <v>309</v>
      </c>
      <c r="E362" s="257" t="s">
        <v>1</v>
      </c>
      <c r="F362" s="258" t="s">
        <v>605</v>
      </c>
      <c r="G362" s="256"/>
      <c r="H362" s="259">
        <v>-1.576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AT362" s="265" t="s">
        <v>309</v>
      </c>
      <c r="AU362" s="265" t="s">
        <v>88</v>
      </c>
      <c r="AV362" s="12" t="s">
        <v>88</v>
      </c>
      <c r="AW362" s="12" t="s">
        <v>33</v>
      </c>
      <c r="AX362" s="12" t="s">
        <v>78</v>
      </c>
      <c r="AY362" s="265" t="s">
        <v>163</v>
      </c>
    </row>
    <row r="363" spans="2:51" s="12" customFormat="1" ht="12">
      <c r="B363" s="255"/>
      <c r="C363" s="256"/>
      <c r="D363" s="245" t="s">
        <v>309</v>
      </c>
      <c r="E363" s="257" t="s">
        <v>1</v>
      </c>
      <c r="F363" s="258" t="s">
        <v>606</v>
      </c>
      <c r="G363" s="256"/>
      <c r="H363" s="259">
        <v>4.41</v>
      </c>
      <c r="I363" s="260"/>
      <c r="J363" s="256"/>
      <c r="K363" s="256"/>
      <c r="L363" s="261"/>
      <c r="M363" s="262"/>
      <c r="N363" s="263"/>
      <c r="O363" s="263"/>
      <c r="P363" s="263"/>
      <c r="Q363" s="263"/>
      <c r="R363" s="263"/>
      <c r="S363" s="263"/>
      <c r="T363" s="264"/>
      <c r="AT363" s="265" t="s">
        <v>309</v>
      </c>
      <c r="AU363" s="265" t="s">
        <v>88</v>
      </c>
      <c r="AV363" s="12" t="s">
        <v>88</v>
      </c>
      <c r="AW363" s="12" t="s">
        <v>33</v>
      </c>
      <c r="AX363" s="12" t="s">
        <v>78</v>
      </c>
      <c r="AY363" s="265" t="s">
        <v>163</v>
      </c>
    </row>
    <row r="364" spans="2:51" s="12" customFormat="1" ht="12">
      <c r="B364" s="255"/>
      <c r="C364" s="256"/>
      <c r="D364" s="245" t="s">
        <v>309</v>
      </c>
      <c r="E364" s="257" t="s">
        <v>1</v>
      </c>
      <c r="F364" s="258" t="s">
        <v>607</v>
      </c>
      <c r="G364" s="256"/>
      <c r="H364" s="259">
        <v>5.25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AT364" s="265" t="s">
        <v>309</v>
      </c>
      <c r="AU364" s="265" t="s">
        <v>88</v>
      </c>
      <c r="AV364" s="12" t="s">
        <v>88</v>
      </c>
      <c r="AW364" s="12" t="s">
        <v>33</v>
      </c>
      <c r="AX364" s="12" t="s">
        <v>78</v>
      </c>
      <c r="AY364" s="265" t="s">
        <v>163</v>
      </c>
    </row>
    <row r="365" spans="2:51" s="12" customFormat="1" ht="12">
      <c r="B365" s="255"/>
      <c r="C365" s="256"/>
      <c r="D365" s="245" t="s">
        <v>309</v>
      </c>
      <c r="E365" s="257" t="s">
        <v>1</v>
      </c>
      <c r="F365" s="258" t="s">
        <v>608</v>
      </c>
      <c r="G365" s="256"/>
      <c r="H365" s="259">
        <v>5.644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AT365" s="265" t="s">
        <v>309</v>
      </c>
      <c r="AU365" s="265" t="s">
        <v>88</v>
      </c>
      <c r="AV365" s="12" t="s">
        <v>88</v>
      </c>
      <c r="AW365" s="12" t="s">
        <v>33</v>
      </c>
      <c r="AX365" s="12" t="s">
        <v>78</v>
      </c>
      <c r="AY365" s="265" t="s">
        <v>163</v>
      </c>
    </row>
    <row r="366" spans="2:51" s="12" customFormat="1" ht="12">
      <c r="B366" s="255"/>
      <c r="C366" s="256"/>
      <c r="D366" s="245" t="s">
        <v>309</v>
      </c>
      <c r="E366" s="257" t="s">
        <v>1</v>
      </c>
      <c r="F366" s="258" t="s">
        <v>609</v>
      </c>
      <c r="G366" s="256"/>
      <c r="H366" s="259">
        <v>4.107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AT366" s="265" t="s">
        <v>309</v>
      </c>
      <c r="AU366" s="265" t="s">
        <v>88</v>
      </c>
      <c r="AV366" s="12" t="s">
        <v>88</v>
      </c>
      <c r="AW366" s="12" t="s">
        <v>33</v>
      </c>
      <c r="AX366" s="12" t="s">
        <v>78</v>
      </c>
      <c r="AY366" s="265" t="s">
        <v>163</v>
      </c>
    </row>
    <row r="367" spans="2:51" s="14" customFormat="1" ht="12">
      <c r="B367" s="277"/>
      <c r="C367" s="278"/>
      <c r="D367" s="245" t="s">
        <v>309</v>
      </c>
      <c r="E367" s="279" t="s">
        <v>1</v>
      </c>
      <c r="F367" s="280" t="s">
        <v>455</v>
      </c>
      <c r="G367" s="278"/>
      <c r="H367" s="279" t="s">
        <v>1</v>
      </c>
      <c r="I367" s="281"/>
      <c r="J367" s="278"/>
      <c r="K367" s="278"/>
      <c r="L367" s="282"/>
      <c r="M367" s="283"/>
      <c r="N367" s="284"/>
      <c r="O367" s="284"/>
      <c r="P367" s="284"/>
      <c r="Q367" s="284"/>
      <c r="R367" s="284"/>
      <c r="S367" s="284"/>
      <c r="T367" s="285"/>
      <c r="AT367" s="286" t="s">
        <v>309</v>
      </c>
      <c r="AU367" s="286" t="s">
        <v>88</v>
      </c>
      <c r="AV367" s="14" t="s">
        <v>86</v>
      </c>
      <c r="AW367" s="14" t="s">
        <v>33</v>
      </c>
      <c r="AX367" s="14" t="s">
        <v>78</v>
      </c>
      <c r="AY367" s="286" t="s">
        <v>163</v>
      </c>
    </row>
    <row r="368" spans="2:51" s="12" customFormat="1" ht="12">
      <c r="B368" s="255"/>
      <c r="C368" s="256"/>
      <c r="D368" s="245" t="s">
        <v>309</v>
      </c>
      <c r="E368" s="257" t="s">
        <v>1</v>
      </c>
      <c r="F368" s="258" t="s">
        <v>610</v>
      </c>
      <c r="G368" s="256"/>
      <c r="H368" s="259">
        <v>1.686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AT368" s="265" t="s">
        <v>309</v>
      </c>
      <c r="AU368" s="265" t="s">
        <v>88</v>
      </c>
      <c r="AV368" s="12" t="s">
        <v>88</v>
      </c>
      <c r="AW368" s="12" t="s">
        <v>33</v>
      </c>
      <c r="AX368" s="12" t="s">
        <v>78</v>
      </c>
      <c r="AY368" s="265" t="s">
        <v>163</v>
      </c>
    </row>
    <row r="369" spans="2:51" s="12" customFormat="1" ht="12">
      <c r="B369" s="255"/>
      <c r="C369" s="256"/>
      <c r="D369" s="245" t="s">
        <v>309</v>
      </c>
      <c r="E369" s="257" t="s">
        <v>1</v>
      </c>
      <c r="F369" s="258" t="s">
        <v>611</v>
      </c>
      <c r="G369" s="256"/>
      <c r="H369" s="259">
        <v>1.489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AT369" s="265" t="s">
        <v>309</v>
      </c>
      <c r="AU369" s="265" t="s">
        <v>88</v>
      </c>
      <c r="AV369" s="12" t="s">
        <v>88</v>
      </c>
      <c r="AW369" s="12" t="s">
        <v>33</v>
      </c>
      <c r="AX369" s="12" t="s">
        <v>78</v>
      </c>
      <c r="AY369" s="265" t="s">
        <v>163</v>
      </c>
    </row>
    <row r="370" spans="2:51" s="12" customFormat="1" ht="12">
      <c r="B370" s="255"/>
      <c r="C370" s="256"/>
      <c r="D370" s="245" t="s">
        <v>309</v>
      </c>
      <c r="E370" s="257" t="s">
        <v>1</v>
      </c>
      <c r="F370" s="258" t="s">
        <v>612</v>
      </c>
      <c r="G370" s="256"/>
      <c r="H370" s="259">
        <v>1.616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AT370" s="265" t="s">
        <v>309</v>
      </c>
      <c r="AU370" s="265" t="s">
        <v>88</v>
      </c>
      <c r="AV370" s="12" t="s">
        <v>88</v>
      </c>
      <c r="AW370" s="12" t="s">
        <v>33</v>
      </c>
      <c r="AX370" s="12" t="s">
        <v>78</v>
      </c>
      <c r="AY370" s="265" t="s">
        <v>163</v>
      </c>
    </row>
    <row r="371" spans="2:51" s="12" customFormat="1" ht="12">
      <c r="B371" s="255"/>
      <c r="C371" s="256"/>
      <c r="D371" s="245" t="s">
        <v>309</v>
      </c>
      <c r="E371" s="257" t="s">
        <v>1</v>
      </c>
      <c r="F371" s="258" t="s">
        <v>611</v>
      </c>
      <c r="G371" s="256"/>
      <c r="H371" s="259">
        <v>1.489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AT371" s="265" t="s">
        <v>309</v>
      </c>
      <c r="AU371" s="265" t="s">
        <v>88</v>
      </c>
      <c r="AV371" s="12" t="s">
        <v>88</v>
      </c>
      <c r="AW371" s="12" t="s">
        <v>33</v>
      </c>
      <c r="AX371" s="12" t="s">
        <v>78</v>
      </c>
      <c r="AY371" s="265" t="s">
        <v>163</v>
      </c>
    </row>
    <row r="372" spans="2:51" s="12" customFormat="1" ht="12">
      <c r="B372" s="255"/>
      <c r="C372" s="256"/>
      <c r="D372" s="245" t="s">
        <v>309</v>
      </c>
      <c r="E372" s="257" t="s">
        <v>1</v>
      </c>
      <c r="F372" s="258" t="s">
        <v>613</v>
      </c>
      <c r="G372" s="256"/>
      <c r="H372" s="259">
        <v>1.8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AT372" s="265" t="s">
        <v>309</v>
      </c>
      <c r="AU372" s="265" t="s">
        <v>88</v>
      </c>
      <c r="AV372" s="12" t="s">
        <v>88</v>
      </c>
      <c r="AW372" s="12" t="s">
        <v>33</v>
      </c>
      <c r="AX372" s="12" t="s">
        <v>78</v>
      </c>
      <c r="AY372" s="265" t="s">
        <v>163</v>
      </c>
    </row>
    <row r="373" spans="2:51" s="12" customFormat="1" ht="12">
      <c r="B373" s="255"/>
      <c r="C373" s="256"/>
      <c r="D373" s="245" t="s">
        <v>309</v>
      </c>
      <c r="E373" s="257" t="s">
        <v>1</v>
      </c>
      <c r="F373" s="258" t="s">
        <v>614</v>
      </c>
      <c r="G373" s="256"/>
      <c r="H373" s="259">
        <v>1.8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AT373" s="265" t="s">
        <v>309</v>
      </c>
      <c r="AU373" s="265" t="s">
        <v>88</v>
      </c>
      <c r="AV373" s="12" t="s">
        <v>88</v>
      </c>
      <c r="AW373" s="12" t="s">
        <v>33</v>
      </c>
      <c r="AX373" s="12" t="s">
        <v>78</v>
      </c>
      <c r="AY373" s="265" t="s">
        <v>163</v>
      </c>
    </row>
    <row r="374" spans="2:51" s="15" customFormat="1" ht="12">
      <c r="B374" s="287"/>
      <c r="C374" s="288"/>
      <c r="D374" s="245" t="s">
        <v>309</v>
      </c>
      <c r="E374" s="289" t="s">
        <v>251</v>
      </c>
      <c r="F374" s="290" t="s">
        <v>321</v>
      </c>
      <c r="G374" s="288"/>
      <c r="H374" s="291">
        <v>71.919</v>
      </c>
      <c r="I374" s="292"/>
      <c r="J374" s="288"/>
      <c r="K374" s="288"/>
      <c r="L374" s="293"/>
      <c r="M374" s="294"/>
      <c r="N374" s="295"/>
      <c r="O374" s="295"/>
      <c r="P374" s="295"/>
      <c r="Q374" s="295"/>
      <c r="R374" s="295"/>
      <c r="S374" s="295"/>
      <c r="T374" s="296"/>
      <c r="AT374" s="297" t="s">
        <v>309</v>
      </c>
      <c r="AU374" s="297" t="s">
        <v>88</v>
      </c>
      <c r="AV374" s="15" t="s">
        <v>105</v>
      </c>
      <c r="AW374" s="15" t="s">
        <v>33</v>
      </c>
      <c r="AX374" s="15" t="s">
        <v>78</v>
      </c>
      <c r="AY374" s="297" t="s">
        <v>163</v>
      </c>
    </row>
    <row r="375" spans="2:51" s="12" customFormat="1" ht="12">
      <c r="B375" s="255"/>
      <c r="C375" s="256"/>
      <c r="D375" s="245" t="s">
        <v>309</v>
      </c>
      <c r="E375" s="257" t="s">
        <v>1</v>
      </c>
      <c r="F375" s="258" t="s">
        <v>257</v>
      </c>
      <c r="G375" s="256"/>
      <c r="H375" s="259">
        <v>747.241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AT375" s="265" t="s">
        <v>309</v>
      </c>
      <c r="AU375" s="265" t="s">
        <v>88</v>
      </c>
      <c r="AV375" s="12" t="s">
        <v>88</v>
      </c>
      <c r="AW375" s="12" t="s">
        <v>33</v>
      </c>
      <c r="AX375" s="12" t="s">
        <v>78</v>
      </c>
      <c r="AY375" s="265" t="s">
        <v>163</v>
      </c>
    </row>
    <row r="376" spans="2:51" s="15" customFormat="1" ht="12">
      <c r="B376" s="287"/>
      <c r="C376" s="288"/>
      <c r="D376" s="245" t="s">
        <v>309</v>
      </c>
      <c r="E376" s="289" t="s">
        <v>1</v>
      </c>
      <c r="F376" s="290" t="s">
        <v>321</v>
      </c>
      <c r="G376" s="288"/>
      <c r="H376" s="291">
        <v>747.241</v>
      </c>
      <c r="I376" s="292"/>
      <c r="J376" s="288"/>
      <c r="K376" s="288"/>
      <c r="L376" s="293"/>
      <c r="M376" s="294"/>
      <c r="N376" s="295"/>
      <c r="O376" s="295"/>
      <c r="P376" s="295"/>
      <c r="Q376" s="295"/>
      <c r="R376" s="295"/>
      <c r="S376" s="295"/>
      <c r="T376" s="296"/>
      <c r="AT376" s="297" t="s">
        <v>309</v>
      </c>
      <c r="AU376" s="297" t="s">
        <v>88</v>
      </c>
      <c r="AV376" s="15" t="s">
        <v>105</v>
      </c>
      <c r="AW376" s="15" t="s">
        <v>33</v>
      </c>
      <c r="AX376" s="15" t="s">
        <v>78</v>
      </c>
      <c r="AY376" s="297" t="s">
        <v>163</v>
      </c>
    </row>
    <row r="377" spans="2:51" s="13" customFormat="1" ht="12">
      <c r="B377" s="266"/>
      <c r="C377" s="267"/>
      <c r="D377" s="245" t="s">
        <v>309</v>
      </c>
      <c r="E377" s="268" t="s">
        <v>1</v>
      </c>
      <c r="F377" s="269" t="s">
        <v>311</v>
      </c>
      <c r="G377" s="267"/>
      <c r="H377" s="270">
        <v>819.16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AT377" s="276" t="s">
        <v>309</v>
      </c>
      <c r="AU377" s="276" t="s">
        <v>88</v>
      </c>
      <c r="AV377" s="13" t="s">
        <v>181</v>
      </c>
      <c r="AW377" s="13" t="s">
        <v>33</v>
      </c>
      <c r="AX377" s="13" t="s">
        <v>86</v>
      </c>
      <c r="AY377" s="276" t="s">
        <v>163</v>
      </c>
    </row>
    <row r="378" spans="2:65" s="1" customFormat="1" ht="24" customHeight="1">
      <c r="B378" s="38"/>
      <c r="C378" s="232" t="s">
        <v>248</v>
      </c>
      <c r="D378" s="232" t="s">
        <v>166</v>
      </c>
      <c r="E378" s="233" t="s">
        <v>615</v>
      </c>
      <c r="F378" s="234" t="s">
        <v>616</v>
      </c>
      <c r="G378" s="235" t="s">
        <v>349</v>
      </c>
      <c r="H378" s="236">
        <v>372.301</v>
      </c>
      <c r="I378" s="237"/>
      <c r="J378" s="238">
        <f>ROUND(I378*H378,2)</f>
        <v>0</v>
      </c>
      <c r="K378" s="234" t="s">
        <v>170</v>
      </c>
      <c r="L378" s="43"/>
      <c r="M378" s="239" t="s">
        <v>1</v>
      </c>
      <c r="N378" s="240" t="s">
        <v>43</v>
      </c>
      <c r="O378" s="86"/>
      <c r="P378" s="241">
        <f>O378*H378</f>
        <v>0</v>
      </c>
      <c r="Q378" s="241">
        <v>0.0085</v>
      </c>
      <c r="R378" s="241">
        <f>Q378*H378</f>
        <v>3.1645585</v>
      </c>
      <c r="S378" s="241">
        <v>0</v>
      </c>
      <c r="T378" s="242">
        <f>S378*H378</f>
        <v>0</v>
      </c>
      <c r="AR378" s="243" t="s">
        <v>181</v>
      </c>
      <c r="AT378" s="243" t="s">
        <v>166</v>
      </c>
      <c r="AU378" s="243" t="s">
        <v>88</v>
      </c>
      <c r="AY378" s="17" t="s">
        <v>163</v>
      </c>
      <c r="BE378" s="244">
        <f>IF(N378="základní",J378,0)</f>
        <v>0</v>
      </c>
      <c r="BF378" s="244">
        <f>IF(N378="snížená",J378,0)</f>
        <v>0</v>
      </c>
      <c r="BG378" s="244">
        <f>IF(N378="zákl. přenesená",J378,0)</f>
        <v>0</v>
      </c>
      <c r="BH378" s="244">
        <f>IF(N378="sníž. přenesená",J378,0)</f>
        <v>0</v>
      </c>
      <c r="BI378" s="244">
        <f>IF(N378="nulová",J378,0)</f>
        <v>0</v>
      </c>
      <c r="BJ378" s="17" t="s">
        <v>86</v>
      </c>
      <c r="BK378" s="244">
        <f>ROUND(I378*H378,2)</f>
        <v>0</v>
      </c>
      <c r="BL378" s="17" t="s">
        <v>181</v>
      </c>
      <c r="BM378" s="243" t="s">
        <v>617</v>
      </c>
    </row>
    <row r="379" spans="2:51" s="14" customFormat="1" ht="12">
      <c r="B379" s="277"/>
      <c r="C379" s="278"/>
      <c r="D379" s="245" t="s">
        <v>309</v>
      </c>
      <c r="E379" s="279" t="s">
        <v>1</v>
      </c>
      <c r="F379" s="280" t="s">
        <v>415</v>
      </c>
      <c r="G379" s="278"/>
      <c r="H379" s="279" t="s">
        <v>1</v>
      </c>
      <c r="I379" s="281"/>
      <c r="J379" s="278"/>
      <c r="K379" s="278"/>
      <c r="L379" s="282"/>
      <c r="M379" s="283"/>
      <c r="N379" s="284"/>
      <c r="O379" s="284"/>
      <c r="P379" s="284"/>
      <c r="Q379" s="284"/>
      <c r="R379" s="284"/>
      <c r="S379" s="284"/>
      <c r="T379" s="285"/>
      <c r="AT379" s="286" t="s">
        <v>309</v>
      </c>
      <c r="AU379" s="286" t="s">
        <v>88</v>
      </c>
      <c r="AV379" s="14" t="s">
        <v>86</v>
      </c>
      <c r="AW379" s="14" t="s">
        <v>33</v>
      </c>
      <c r="AX379" s="14" t="s">
        <v>78</v>
      </c>
      <c r="AY379" s="286" t="s">
        <v>163</v>
      </c>
    </row>
    <row r="380" spans="2:51" s="12" customFormat="1" ht="12">
      <c r="B380" s="255"/>
      <c r="C380" s="256"/>
      <c r="D380" s="245" t="s">
        <v>309</v>
      </c>
      <c r="E380" s="257" t="s">
        <v>1</v>
      </c>
      <c r="F380" s="258" t="s">
        <v>618</v>
      </c>
      <c r="G380" s="256"/>
      <c r="H380" s="259">
        <v>109.2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AT380" s="265" t="s">
        <v>309</v>
      </c>
      <c r="AU380" s="265" t="s">
        <v>88</v>
      </c>
      <c r="AV380" s="12" t="s">
        <v>88</v>
      </c>
      <c r="AW380" s="12" t="s">
        <v>33</v>
      </c>
      <c r="AX380" s="12" t="s">
        <v>78</v>
      </c>
      <c r="AY380" s="265" t="s">
        <v>163</v>
      </c>
    </row>
    <row r="381" spans="2:51" s="12" customFormat="1" ht="12">
      <c r="B381" s="255"/>
      <c r="C381" s="256"/>
      <c r="D381" s="245" t="s">
        <v>309</v>
      </c>
      <c r="E381" s="257" t="s">
        <v>1</v>
      </c>
      <c r="F381" s="258" t="s">
        <v>619</v>
      </c>
      <c r="G381" s="256"/>
      <c r="H381" s="259">
        <v>-1.885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AT381" s="265" t="s">
        <v>309</v>
      </c>
      <c r="AU381" s="265" t="s">
        <v>88</v>
      </c>
      <c r="AV381" s="12" t="s">
        <v>88</v>
      </c>
      <c r="AW381" s="12" t="s">
        <v>33</v>
      </c>
      <c r="AX381" s="12" t="s">
        <v>78</v>
      </c>
      <c r="AY381" s="265" t="s">
        <v>163</v>
      </c>
    </row>
    <row r="382" spans="2:51" s="14" customFormat="1" ht="12">
      <c r="B382" s="277"/>
      <c r="C382" s="278"/>
      <c r="D382" s="245" t="s">
        <v>309</v>
      </c>
      <c r="E382" s="279" t="s">
        <v>1</v>
      </c>
      <c r="F382" s="280" t="s">
        <v>417</v>
      </c>
      <c r="G382" s="278"/>
      <c r="H382" s="279" t="s">
        <v>1</v>
      </c>
      <c r="I382" s="281"/>
      <c r="J382" s="278"/>
      <c r="K382" s="278"/>
      <c r="L382" s="282"/>
      <c r="M382" s="283"/>
      <c r="N382" s="284"/>
      <c r="O382" s="284"/>
      <c r="P382" s="284"/>
      <c r="Q382" s="284"/>
      <c r="R382" s="284"/>
      <c r="S382" s="284"/>
      <c r="T382" s="285"/>
      <c r="AT382" s="286" t="s">
        <v>309</v>
      </c>
      <c r="AU382" s="286" t="s">
        <v>88</v>
      </c>
      <c r="AV382" s="14" t="s">
        <v>86</v>
      </c>
      <c r="AW382" s="14" t="s">
        <v>33</v>
      </c>
      <c r="AX382" s="14" t="s">
        <v>78</v>
      </c>
      <c r="AY382" s="286" t="s">
        <v>163</v>
      </c>
    </row>
    <row r="383" spans="2:51" s="12" customFormat="1" ht="12">
      <c r="B383" s="255"/>
      <c r="C383" s="256"/>
      <c r="D383" s="245" t="s">
        <v>309</v>
      </c>
      <c r="E383" s="257" t="s">
        <v>1</v>
      </c>
      <c r="F383" s="258" t="s">
        <v>620</v>
      </c>
      <c r="G383" s="256"/>
      <c r="H383" s="259">
        <v>153.586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AT383" s="265" t="s">
        <v>309</v>
      </c>
      <c r="AU383" s="265" t="s">
        <v>88</v>
      </c>
      <c r="AV383" s="12" t="s">
        <v>88</v>
      </c>
      <c r="AW383" s="12" t="s">
        <v>33</v>
      </c>
      <c r="AX383" s="12" t="s">
        <v>78</v>
      </c>
      <c r="AY383" s="265" t="s">
        <v>163</v>
      </c>
    </row>
    <row r="384" spans="2:51" s="12" customFormat="1" ht="12">
      <c r="B384" s="255"/>
      <c r="C384" s="256"/>
      <c r="D384" s="245" t="s">
        <v>309</v>
      </c>
      <c r="E384" s="257" t="s">
        <v>1</v>
      </c>
      <c r="F384" s="258" t="s">
        <v>621</v>
      </c>
      <c r="G384" s="256"/>
      <c r="H384" s="259">
        <v>3.075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AT384" s="265" t="s">
        <v>309</v>
      </c>
      <c r="AU384" s="265" t="s">
        <v>88</v>
      </c>
      <c r="AV384" s="12" t="s">
        <v>88</v>
      </c>
      <c r="AW384" s="12" t="s">
        <v>33</v>
      </c>
      <c r="AX384" s="12" t="s">
        <v>78</v>
      </c>
      <c r="AY384" s="265" t="s">
        <v>163</v>
      </c>
    </row>
    <row r="385" spans="2:51" s="12" customFormat="1" ht="12">
      <c r="B385" s="255"/>
      <c r="C385" s="256"/>
      <c r="D385" s="245" t="s">
        <v>309</v>
      </c>
      <c r="E385" s="257" t="s">
        <v>1</v>
      </c>
      <c r="F385" s="258" t="s">
        <v>622</v>
      </c>
      <c r="G385" s="256"/>
      <c r="H385" s="259">
        <v>-19.127</v>
      </c>
      <c r="I385" s="260"/>
      <c r="J385" s="256"/>
      <c r="K385" s="256"/>
      <c r="L385" s="261"/>
      <c r="M385" s="262"/>
      <c r="N385" s="263"/>
      <c r="O385" s="263"/>
      <c r="P385" s="263"/>
      <c r="Q385" s="263"/>
      <c r="R385" s="263"/>
      <c r="S385" s="263"/>
      <c r="T385" s="264"/>
      <c r="AT385" s="265" t="s">
        <v>309</v>
      </c>
      <c r="AU385" s="265" t="s">
        <v>88</v>
      </c>
      <c r="AV385" s="12" t="s">
        <v>88</v>
      </c>
      <c r="AW385" s="12" t="s">
        <v>33</v>
      </c>
      <c r="AX385" s="12" t="s">
        <v>78</v>
      </c>
      <c r="AY385" s="265" t="s">
        <v>163</v>
      </c>
    </row>
    <row r="386" spans="2:51" s="14" customFormat="1" ht="12">
      <c r="B386" s="277"/>
      <c r="C386" s="278"/>
      <c r="D386" s="245" t="s">
        <v>309</v>
      </c>
      <c r="E386" s="279" t="s">
        <v>1</v>
      </c>
      <c r="F386" s="280" t="s">
        <v>623</v>
      </c>
      <c r="G386" s="278"/>
      <c r="H386" s="279" t="s">
        <v>1</v>
      </c>
      <c r="I386" s="281"/>
      <c r="J386" s="278"/>
      <c r="K386" s="278"/>
      <c r="L386" s="282"/>
      <c r="M386" s="283"/>
      <c r="N386" s="284"/>
      <c r="O386" s="284"/>
      <c r="P386" s="284"/>
      <c r="Q386" s="284"/>
      <c r="R386" s="284"/>
      <c r="S386" s="284"/>
      <c r="T386" s="285"/>
      <c r="AT386" s="286" t="s">
        <v>309</v>
      </c>
      <c r="AU386" s="286" t="s">
        <v>88</v>
      </c>
      <c r="AV386" s="14" t="s">
        <v>86</v>
      </c>
      <c r="AW386" s="14" t="s">
        <v>33</v>
      </c>
      <c r="AX386" s="14" t="s">
        <v>78</v>
      </c>
      <c r="AY386" s="286" t="s">
        <v>163</v>
      </c>
    </row>
    <row r="387" spans="2:51" s="12" customFormat="1" ht="12">
      <c r="B387" s="255"/>
      <c r="C387" s="256"/>
      <c r="D387" s="245" t="s">
        <v>309</v>
      </c>
      <c r="E387" s="257" t="s">
        <v>1</v>
      </c>
      <c r="F387" s="258" t="s">
        <v>618</v>
      </c>
      <c r="G387" s="256"/>
      <c r="H387" s="259">
        <v>109.2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AT387" s="265" t="s">
        <v>309</v>
      </c>
      <c r="AU387" s="265" t="s">
        <v>88</v>
      </c>
      <c r="AV387" s="12" t="s">
        <v>88</v>
      </c>
      <c r="AW387" s="12" t="s">
        <v>33</v>
      </c>
      <c r="AX387" s="12" t="s">
        <v>78</v>
      </c>
      <c r="AY387" s="265" t="s">
        <v>163</v>
      </c>
    </row>
    <row r="388" spans="2:51" s="12" customFormat="1" ht="12">
      <c r="B388" s="255"/>
      <c r="C388" s="256"/>
      <c r="D388" s="245" t="s">
        <v>309</v>
      </c>
      <c r="E388" s="257" t="s">
        <v>1</v>
      </c>
      <c r="F388" s="258" t="s">
        <v>624</v>
      </c>
      <c r="G388" s="256"/>
      <c r="H388" s="259">
        <v>-1.783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AT388" s="265" t="s">
        <v>309</v>
      </c>
      <c r="AU388" s="265" t="s">
        <v>88</v>
      </c>
      <c r="AV388" s="12" t="s">
        <v>88</v>
      </c>
      <c r="AW388" s="12" t="s">
        <v>33</v>
      </c>
      <c r="AX388" s="12" t="s">
        <v>78</v>
      </c>
      <c r="AY388" s="265" t="s">
        <v>163</v>
      </c>
    </row>
    <row r="389" spans="2:51" s="15" customFormat="1" ht="12">
      <c r="B389" s="287"/>
      <c r="C389" s="288"/>
      <c r="D389" s="245" t="s">
        <v>309</v>
      </c>
      <c r="E389" s="289" t="s">
        <v>202</v>
      </c>
      <c r="F389" s="290" t="s">
        <v>321</v>
      </c>
      <c r="G389" s="288"/>
      <c r="H389" s="291">
        <v>352.266</v>
      </c>
      <c r="I389" s="292"/>
      <c r="J389" s="288"/>
      <c r="K389" s="288"/>
      <c r="L389" s="293"/>
      <c r="M389" s="294"/>
      <c r="N389" s="295"/>
      <c r="O389" s="295"/>
      <c r="P389" s="295"/>
      <c r="Q389" s="295"/>
      <c r="R389" s="295"/>
      <c r="S389" s="295"/>
      <c r="T389" s="296"/>
      <c r="AT389" s="297" t="s">
        <v>309</v>
      </c>
      <c r="AU389" s="297" t="s">
        <v>88</v>
      </c>
      <c r="AV389" s="15" t="s">
        <v>105</v>
      </c>
      <c r="AW389" s="15" t="s">
        <v>33</v>
      </c>
      <c r="AX389" s="15" t="s">
        <v>78</v>
      </c>
      <c r="AY389" s="297" t="s">
        <v>163</v>
      </c>
    </row>
    <row r="390" spans="2:51" s="14" customFormat="1" ht="12">
      <c r="B390" s="277"/>
      <c r="C390" s="278"/>
      <c r="D390" s="245" t="s">
        <v>309</v>
      </c>
      <c r="E390" s="279" t="s">
        <v>1</v>
      </c>
      <c r="F390" s="280" t="s">
        <v>625</v>
      </c>
      <c r="G390" s="278"/>
      <c r="H390" s="279" t="s">
        <v>1</v>
      </c>
      <c r="I390" s="281"/>
      <c r="J390" s="278"/>
      <c r="K390" s="278"/>
      <c r="L390" s="282"/>
      <c r="M390" s="283"/>
      <c r="N390" s="284"/>
      <c r="O390" s="284"/>
      <c r="P390" s="284"/>
      <c r="Q390" s="284"/>
      <c r="R390" s="284"/>
      <c r="S390" s="284"/>
      <c r="T390" s="285"/>
      <c r="AT390" s="286" t="s">
        <v>309</v>
      </c>
      <c r="AU390" s="286" t="s">
        <v>88</v>
      </c>
      <c r="AV390" s="14" t="s">
        <v>86</v>
      </c>
      <c r="AW390" s="14" t="s">
        <v>33</v>
      </c>
      <c r="AX390" s="14" t="s">
        <v>78</v>
      </c>
      <c r="AY390" s="286" t="s">
        <v>163</v>
      </c>
    </row>
    <row r="391" spans="2:51" s="14" customFormat="1" ht="12">
      <c r="B391" s="277"/>
      <c r="C391" s="278"/>
      <c r="D391" s="245" t="s">
        <v>309</v>
      </c>
      <c r="E391" s="279" t="s">
        <v>1</v>
      </c>
      <c r="F391" s="280" t="s">
        <v>415</v>
      </c>
      <c r="G391" s="278"/>
      <c r="H391" s="279" t="s">
        <v>1</v>
      </c>
      <c r="I391" s="281"/>
      <c r="J391" s="278"/>
      <c r="K391" s="278"/>
      <c r="L391" s="282"/>
      <c r="M391" s="283"/>
      <c r="N391" s="284"/>
      <c r="O391" s="284"/>
      <c r="P391" s="284"/>
      <c r="Q391" s="284"/>
      <c r="R391" s="284"/>
      <c r="S391" s="284"/>
      <c r="T391" s="285"/>
      <c r="AT391" s="286" t="s">
        <v>309</v>
      </c>
      <c r="AU391" s="286" t="s">
        <v>88</v>
      </c>
      <c r="AV391" s="14" t="s">
        <v>86</v>
      </c>
      <c r="AW391" s="14" t="s">
        <v>33</v>
      </c>
      <c r="AX391" s="14" t="s">
        <v>78</v>
      </c>
      <c r="AY391" s="286" t="s">
        <v>163</v>
      </c>
    </row>
    <row r="392" spans="2:51" s="12" customFormat="1" ht="12">
      <c r="B392" s="255"/>
      <c r="C392" s="256"/>
      <c r="D392" s="245" t="s">
        <v>309</v>
      </c>
      <c r="E392" s="257" t="s">
        <v>1</v>
      </c>
      <c r="F392" s="258" t="s">
        <v>626</v>
      </c>
      <c r="G392" s="256"/>
      <c r="H392" s="259">
        <v>5.6</v>
      </c>
      <c r="I392" s="260"/>
      <c r="J392" s="256"/>
      <c r="K392" s="256"/>
      <c r="L392" s="261"/>
      <c r="M392" s="262"/>
      <c r="N392" s="263"/>
      <c r="O392" s="263"/>
      <c r="P392" s="263"/>
      <c r="Q392" s="263"/>
      <c r="R392" s="263"/>
      <c r="S392" s="263"/>
      <c r="T392" s="264"/>
      <c r="AT392" s="265" t="s">
        <v>309</v>
      </c>
      <c r="AU392" s="265" t="s">
        <v>88</v>
      </c>
      <c r="AV392" s="12" t="s">
        <v>88</v>
      </c>
      <c r="AW392" s="12" t="s">
        <v>33</v>
      </c>
      <c r="AX392" s="12" t="s">
        <v>78</v>
      </c>
      <c r="AY392" s="265" t="s">
        <v>163</v>
      </c>
    </row>
    <row r="393" spans="2:51" s="14" customFormat="1" ht="12">
      <c r="B393" s="277"/>
      <c r="C393" s="278"/>
      <c r="D393" s="245" t="s">
        <v>309</v>
      </c>
      <c r="E393" s="279" t="s">
        <v>1</v>
      </c>
      <c r="F393" s="280" t="s">
        <v>417</v>
      </c>
      <c r="G393" s="278"/>
      <c r="H393" s="279" t="s">
        <v>1</v>
      </c>
      <c r="I393" s="281"/>
      <c r="J393" s="278"/>
      <c r="K393" s="278"/>
      <c r="L393" s="282"/>
      <c r="M393" s="283"/>
      <c r="N393" s="284"/>
      <c r="O393" s="284"/>
      <c r="P393" s="284"/>
      <c r="Q393" s="284"/>
      <c r="R393" s="284"/>
      <c r="S393" s="284"/>
      <c r="T393" s="285"/>
      <c r="AT393" s="286" t="s">
        <v>309</v>
      </c>
      <c r="AU393" s="286" t="s">
        <v>88</v>
      </c>
      <c r="AV393" s="14" t="s">
        <v>86</v>
      </c>
      <c r="AW393" s="14" t="s">
        <v>33</v>
      </c>
      <c r="AX393" s="14" t="s">
        <v>78</v>
      </c>
      <c r="AY393" s="286" t="s">
        <v>163</v>
      </c>
    </row>
    <row r="394" spans="2:51" s="12" customFormat="1" ht="12">
      <c r="B394" s="255"/>
      <c r="C394" s="256"/>
      <c r="D394" s="245" t="s">
        <v>309</v>
      </c>
      <c r="E394" s="257" t="s">
        <v>1</v>
      </c>
      <c r="F394" s="258" t="s">
        <v>627</v>
      </c>
      <c r="G394" s="256"/>
      <c r="H394" s="259">
        <v>8.835</v>
      </c>
      <c r="I394" s="260"/>
      <c r="J394" s="256"/>
      <c r="K394" s="256"/>
      <c r="L394" s="261"/>
      <c r="M394" s="262"/>
      <c r="N394" s="263"/>
      <c r="O394" s="263"/>
      <c r="P394" s="263"/>
      <c r="Q394" s="263"/>
      <c r="R394" s="263"/>
      <c r="S394" s="263"/>
      <c r="T394" s="264"/>
      <c r="AT394" s="265" t="s">
        <v>309</v>
      </c>
      <c r="AU394" s="265" t="s">
        <v>88</v>
      </c>
      <c r="AV394" s="12" t="s">
        <v>88</v>
      </c>
      <c r="AW394" s="12" t="s">
        <v>33</v>
      </c>
      <c r="AX394" s="12" t="s">
        <v>78</v>
      </c>
      <c r="AY394" s="265" t="s">
        <v>163</v>
      </c>
    </row>
    <row r="395" spans="2:51" s="12" customFormat="1" ht="12">
      <c r="B395" s="255"/>
      <c r="C395" s="256"/>
      <c r="D395" s="245" t="s">
        <v>309</v>
      </c>
      <c r="E395" s="257" t="s">
        <v>1</v>
      </c>
      <c r="F395" s="258" t="s">
        <v>626</v>
      </c>
      <c r="G395" s="256"/>
      <c r="H395" s="259">
        <v>5.6</v>
      </c>
      <c r="I395" s="260"/>
      <c r="J395" s="256"/>
      <c r="K395" s="256"/>
      <c r="L395" s="261"/>
      <c r="M395" s="262"/>
      <c r="N395" s="263"/>
      <c r="O395" s="263"/>
      <c r="P395" s="263"/>
      <c r="Q395" s="263"/>
      <c r="R395" s="263"/>
      <c r="S395" s="263"/>
      <c r="T395" s="264"/>
      <c r="AT395" s="265" t="s">
        <v>309</v>
      </c>
      <c r="AU395" s="265" t="s">
        <v>88</v>
      </c>
      <c r="AV395" s="12" t="s">
        <v>88</v>
      </c>
      <c r="AW395" s="12" t="s">
        <v>33</v>
      </c>
      <c r="AX395" s="12" t="s">
        <v>78</v>
      </c>
      <c r="AY395" s="265" t="s">
        <v>163</v>
      </c>
    </row>
    <row r="396" spans="2:51" s="15" customFormat="1" ht="12">
      <c r="B396" s="287"/>
      <c r="C396" s="288"/>
      <c r="D396" s="245" t="s">
        <v>309</v>
      </c>
      <c r="E396" s="289" t="s">
        <v>249</v>
      </c>
      <c r="F396" s="290" t="s">
        <v>321</v>
      </c>
      <c r="G396" s="288"/>
      <c r="H396" s="291">
        <v>20.035</v>
      </c>
      <c r="I396" s="292"/>
      <c r="J396" s="288"/>
      <c r="K396" s="288"/>
      <c r="L396" s="293"/>
      <c r="M396" s="294"/>
      <c r="N396" s="295"/>
      <c r="O396" s="295"/>
      <c r="P396" s="295"/>
      <c r="Q396" s="295"/>
      <c r="R396" s="295"/>
      <c r="S396" s="295"/>
      <c r="T396" s="296"/>
      <c r="AT396" s="297" t="s">
        <v>309</v>
      </c>
      <c r="AU396" s="297" t="s">
        <v>88</v>
      </c>
      <c r="AV396" s="15" t="s">
        <v>105</v>
      </c>
      <c r="AW396" s="15" t="s">
        <v>33</v>
      </c>
      <c r="AX396" s="15" t="s">
        <v>78</v>
      </c>
      <c r="AY396" s="297" t="s">
        <v>163</v>
      </c>
    </row>
    <row r="397" spans="2:51" s="13" customFormat="1" ht="12">
      <c r="B397" s="266"/>
      <c r="C397" s="267"/>
      <c r="D397" s="245" t="s">
        <v>309</v>
      </c>
      <c r="E397" s="268" t="s">
        <v>1</v>
      </c>
      <c r="F397" s="269" t="s">
        <v>311</v>
      </c>
      <c r="G397" s="267"/>
      <c r="H397" s="270">
        <v>372.301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AT397" s="276" t="s">
        <v>309</v>
      </c>
      <c r="AU397" s="276" t="s">
        <v>88</v>
      </c>
      <c r="AV397" s="13" t="s">
        <v>181</v>
      </c>
      <c r="AW397" s="13" t="s">
        <v>33</v>
      </c>
      <c r="AX397" s="13" t="s">
        <v>86</v>
      </c>
      <c r="AY397" s="276" t="s">
        <v>163</v>
      </c>
    </row>
    <row r="398" spans="2:65" s="1" customFormat="1" ht="16.5" customHeight="1">
      <c r="B398" s="38"/>
      <c r="C398" s="298" t="s">
        <v>628</v>
      </c>
      <c r="D398" s="298" t="s">
        <v>549</v>
      </c>
      <c r="E398" s="299" t="s">
        <v>629</v>
      </c>
      <c r="F398" s="300" t="s">
        <v>630</v>
      </c>
      <c r="G398" s="301" t="s">
        <v>349</v>
      </c>
      <c r="H398" s="302">
        <v>359.311</v>
      </c>
      <c r="I398" s="303"/>
      <c r="J398" s="304">
        <f>ROUND(I398*H398,2)</f>
        <v>0</v>
      </c>
      <c r="K398" s="300" t="s">
        <v>170</v>
      </c>
      <c r="L398" s="305"/>
      <c r="M398" s="306" t="s">
        <v>1</v>
      </c>
      <c r="N398" s="307" t="s">
        <v>43</v>
      </c>
      <c r="O398" s="86"/>
      <c r="P398" s="241">
        <f>O398*H398</f>
        <v>0</v>
      </c>
      <c r="Q398" s="241">
        <v>0.003</v>
      </c>
      <c r="R398" s="241">
        <f>Q398*H398</f>
        <v>1.077933</v>
      </c>
      <c r="S398" s="241">
        <v>0</v>
      </c>
      <c r="T398" s="242">
        <f>S398*H398</f>
        <v>0</v>
      </c>
      <c r="AR398" s="243" t="s">
        <v>346</v>
      </c>
      <c r="AT398" s="243" t="s">
        <v>549</v>
      </c>
      <c r="AU398" s="243" t="s">
        <v>88</v>
      </c>
      <c r="AY398" s="17" t="s">
        <v>163</v>
      </c>
      <c r="BE398" s="244">
        <f>IF(N398="základní",J398,0)</f>
        <v>0</v>
      </c>
      <c r="BF398" s="244">
        <f>IF(N398="snížená",J398,0)</f>
        <v>0</v>
      </c>
      <c r="BG398" s="244">
        <f>IF(N398="zákl. přenesená",J398,0)</f>
        <v>0</v>
      </c>
      <c r="BH398" s="244">
        <f>IF(N398="sníž. přenesená",J398,0)</f>
        <v>0</v>
      </c>
      <c r="BI398" s="244">
        <f>IF(N398="nulová",J398,0)</f>
        <v>0</v>
      </c>
      <c r="BJ398" s="17" t="s">
        <v>86</v>
      </c>
      <c r="BK398" s="244">
        <f>ROUND(I398*H398,2)</f>
        <v>0</v>
      </c>
      <c r="BL398" s="17" t="s">
        <v>181</v>
      </c>
      <c r="BM398" s="243" t="s">
        <v>631</v>
      </c>
    </row>
    <row r="399" spans="2:51" s="12" customFormat="1" ht="12">
      <c r="B399" s="255"/>
      <c r="C399" s="256"/>
      <c r="D399" s="245" t="s">
        <v>309</v>
      </c>
      <c r="E399" s="257" t="s">
        <v>1</v>
      </c>
      <c r="F399" s="258" t="s">
        <v>632</v>
      </c>
      <c r="G399" s="256"/>
      <c r="H399" s="259">
        <v>359.311</v>
      </c>
      <c r="I399" s="260"/>
      <c r="J399" s="256"/>
      <c r="K399" s="256"/>
      <c r="L399" s="261"/>
      <c r="M399" s="262"/>
      <c r="N399" s="263"/>
      <c r="O399" s="263"/>
      <c r="P399" s="263"/>
      <c r="Q399" s="263"/>
      <c r="R399" s="263"/>
      <c r="S399" s="263"/>
      <c r="T399" s="264"/>
      <c r="AT399" s="265" t="s">
        <v>309</v>
      </c>
      <c r="AU399" s="265" t="s">
        <v>88</v>
      </c>
      <c r="AV399" s="12" t="s">
        <v>88</v>
      </c>
      <c r="AW399" s="12" t="s">
        <v>33</v>
      </c>
      <c r="AX399" s="12" t="s">
        <v>86</v>
      </c>
      <c r="AY399" s="265" t="s">
        <v>163</v>
      </c>
    </row>
    <row r="400" spans="2:65" s="1" customFormat="1" ht="24" customHeight="1">
      <c r="B400" s="38"/>
      <c r="C400" s="298" t="s">
        <v>633</v>
      </c>
      <c r="D400" s="298" t="s">
        <v>549</v>
      </c>
      <c r="E400" s="299" t="s">
        <v>634</v>
      </c>
      <c r="F400" s="300" t="s">
        <v>635</v>
      </c>
      <c r="G400" s="301" t="s">
        <v>307</v>
      </c>
      <c r="H400" s="302">
        <v>3.678</v>
      </c>
      <c r="I400" s="303"/>
      <c r="J400" s="304">
        <f>ROUND(I400*H400,2)</f>
        <v>0</v>
      </c>
      <c r="K400" s="300" t="s">
        <v>170</v>
      </c>
      <c r="L400" s="305"/>
      <c r="M400" s="306" t="s">
        <v>1</v>
      </c>
      <c r="N400" s="307" t="s">
        <v>43</v>
      </c>
      <c r="O400" s="86"/>
      <c r="P400" s="241">
        <f>O400*H400</f>
        <v>0</v>
      </c>
      <c r="Q400" s="241">
        <v>0.032</v>
      </c>
      <c r="R400" s="241">
        <f>Q400*H400</f>
        <v>0.117696</v>
      </c>
      <c r="S400" s="241">
        <v>0</v>
      </c>
      <c r="T400" s="242">
        <f>S400*H400</f>
        <v>0</v>
      </c>
      <c r="AR400" s="243" t="s">
        <v>346</v>
      </c>
      <c r="AT400" s="243" t="s">
        <v>549</v>
      </c>
      <c r="AU400" s="243" t="s">
        <v>88</v>
      </c>
      <c r="AY400" s="17" t="s">
        <v>163</v>
      </c>
      <c r="BE400" s="244">
        <f>IF(N400="základní",J400,0)</f>
        <v>0</v>
      </c>
      <c r="BF400" s="244">
        <f>IF(N400="snížená",J400,0)</f>
        <v>0</v>
      </c>
      <c r="BG400" s="244">
        <f>IF(N400="zákl. přenesená",J400,0)</f>
        <v>0</v>
      </c>
      <c r="BH400" s="244">
        <f>IF(N400="sníž. přenesená",J400,0)</f>
        <v>0</v>
      </c>
      <c r="BI400" s="244">
        <f>IF(N400="nulová",J400,0)</f>
        <v>0</v>
      </c>
      <c r="BJ400" s="17" t="s">
        <v>86</v>
      </c>
      <c r="BK400" s="244">
        <f>ROUND(I400*H400,2)</f>
        <v>0</v>
      </c>
      <c r="BL400" s="17" t="s">
        <v>181</v>
      </c>
      <c r="BM400" s="243" t="s">
        <v>636</v>
      </c>
    </row>
    <row r="401" spans="2:51" s="12" customFormat="1" ht="12">
      <c r="B401" s="255"/>
      <c r="C401" s="256"/>
      <c r="D401" s="245" t="s">
        <v>309</v>
      </c>
      <c r="E401" s="257" t="s">
        <v>1</v>
      </c>
      <c r="F401" s="258" t="s">
        <v>637</v>
      </c>
      <c r="G401" s="256"/>
      <c r="H401" s="259">
        <v>3.678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AT401" s="265" t="s">
        <v>309</v>
      </c>
      <c r="AU401" s="265" t="s">
        <v>88</v>
      </c>
      <c r="AV401" s="12" t="s">
        <v>88</v>
      </c>
      <c r="AW401" s="12" t="s">
        <v>33</v>
      </c>
      <c r="AX401" s="12" t="s">
        <v>86</v>
      </c>
      <c r="AY401" s="265" t="s">
        <v>163</v>
      </c>
    </row>
    <row r="402" spans="2:65" s="1" customFormat="1" ht="16.5" customHeight="1">
      <c r="B402" s="38"/>
      <c r="C402" s="232" t="s">
        <v>638</v>
      </c>
      <c r="D402" s="232" t="s">
        <v>166</v>
      </c>
      <c r="E402" s="233" t="s">
        <v>639</v>
      </c>
      <c r="F402" s="234" t="s">
        <v>640</v>
      </c>
      <c r="G402" s="235" t="s">
        <v>413</v>
      </c>
      <c r="H402" s="236">
        <v>36.87</v>
      </c>
      <c r="I402" s="237"/>
      <c r="J402" s="238">
        <f>ROUND(I402*H402,2)</f>
        <v>0</v>
      </c>
      <c r="K402" s="234" t="s">
        <v>170</v>
      </c>
      <c r="L402" s="43"/>
      <c r="M402" s="239" t="s">
        <v>1</v>
      </c>
      <c r="N402" s="240" t="s">
        <v>43</v>
      </c>
      <c r="O402" s="86"/>
      <c r="P402" s="241">
        <f>O402*H402</f>
        <v>0</v>
      </c>
      <c r="Q402" s="241">
        <v>6E-05</v>
      </c>
      <c r="R402" s="241">
        <f>Q402*H402</f>
        <v>0.0022122</v>
      </c>
      <c r="S402" s="241">
        <v>0</v>
      </c>
      <c r="T402" s="242">
        <f>S402*H402</f>
        <v>0</v>
      </c>
      <c r="AR402" s="243" t="s">
        <v>181</v>
      </c>
      <c r="AT402" s="243" t="s">
        <v>166</v>
      </c>
      <c r="AU402" s="243" t="s">
        <v>88</v>
      </c>
      <c r="AY402" s="17" t="s">
        <v>163</v>
      </c>
      <c r="BE402" s="244">
        <f>IF(N402="základní",J402,0)</f>
        <v>0</v>
      </c>
      <c r="BF402" s="244">
        <f>IF(N402="snížená",J402,0)</f>
        <v>0</v>
      </c>
      <c r="BG402" s="244">
        <f>IF(N402="zákl. přenesená",J402,0)</f>
        <v>0</v>
      </c>
      <c r="BH402" s="244">
        <f>IF(N402="sníž. přenesená",J402,0)</f>
        <v>0</v>
      </c>
      <c r="BI402" s="244">
        <f>IF(N402="nulová",J402,0)</f>
        <v>0</v>
      </c>
      <c r="BJ402" s="17" t="s">
        <v>86</v>
      </c>
      <c r="BK402" s="244">
        <f>ROUND(I402*H402,2)</f>
        <v>0</v>
      </c>
      <c r="BL402" s="17" t="s">
        <v>181</v>
      </c>
      <c r="BM402" s="243" t="s">
        <v>641</v>
      </c>
    </row>
    <row r="403" spans="2:51" s="12" customFormat="1" ht="12">
      <c r="B403" s="255"/>
      <c r="C403" s="256"/>
      <c r="D403" s="245" t="s">
        <v>309</v>
      </c>
      <c r="E403" s="257" t="s">
        <v>1</v>
      </c>
      <c r="F403" s="258" t="s">
        <v>642</v>
      </c>
      <c r="G403" s="256"/>
      <c r="H403" s="259">
        <v>36.87</v>
      </c>
      <c r="I403" s="260"/>
      <c r="J403" s="256"/>
      <c r="K403" s="256"/>
      <c r="L403" s="261"/>
      <c r="M403" s="262"/>
      <c r="N403" s="263"/>
      <c r="O403" s="263"/>
      <c r="P403" s="263"/>
      <c r="Q403" s="263"/>
      <c r="R403" s="263"/>
      <c r="S403" s="263"/>
      <c r="T403" s="264"/>
      <c r="AT403" s="265" t="s">
        <v>309</v>
      </c>
      <c r="AU403" s="265" t="s">
        <v>88</v>
      </c>
      <c r="AV403" s="12" t="s">
        <v>88</v>
      </c>
      <c r="AW403" s="12" t="s">
        <v>33</v>
      </c>
      <c r="AX403" s="12" t="s">
        <v>86</v>
      </c>
      <c r="AY403" s="265" t="s">
        <v>163</v>
      </c>
    </row>
    <row r="404" spans="2:65" s="1" customFormat="1" ht="24" customHeight="1">
      <c r="B404" s="38"/>
      <c r="C404" s="298" t="s">
        <v>643</v>
      </c>
      <c r="D404" s="298" t="s">
        <v>549</v>
      </c>
      <c r="E404" s="299" t="s">
        <v>644</v>
      </c>
      <c r="F404" s="300" t="s">
        <v>645</v>
      </c>
      <c r="G404" s="301" t="s">
        <v>413</v>
      </c>
      <c r="H404" s="302">
        <v>40.65</v>
      </c>
      <c r="I404" s="303"/>
      <c r="J404" s="304">
        <f>ROUND(I404*H404,2)</f>
        <v>0</v>
      </c>
      <c r="K404" s="300" t="s">
        <v>170</v>
      </c>
      <c r="L404" s="305"/>
      <c r="M404" s="306" t="s">
        <v>1</v>
      </c>
      <c r="N404" s="307" t="s">
        <v>43</v>
      </c>
      <c r="O404" s="86"/>
      <c r="P404" s="241">
        <f>O404*H404</f>
        <v>0</v>
      </c>
      <c r="Q404" s="241">
        <v>0.00072</v>
      </c>
      <c r="R404" s="241">
        <f>Q404*H404</f>
        <v>0.029268000000000002</v>
      </c>
      <c r="S404" s="241">
        <v>0</v>
      </c>
      <c r="T404" s="242">
        <f>S404*H404</f>
        <v>0</v>
      </c>
      <c r="AR404" s="243" t="s">
        <v>346</v>
      </c>
      <c r="AT404" s="243" t="s">
        <v>549</v>
      </c>
      <c r="AU404" s="243" t="s">
        <v>88</v>
      </c>
      <c r="AY404" s="17" t="s">
        <v>163</v>
      </c>
      <c r="BE404" s="244">
        <f>IF(N404="základní",J404,0)</f>
        <v>0</v>
      </c>
      <c r="BF404" s="244">
        <f>IF(N404="snížená",J404,0)</f>
        <v>0</v>
      </c>
      <c r="BG404" s="244">
        <f>IF(N404="zákl. přenesená",J404,0)</f>
        <v>0</v>
      </c>
      <c r="BH404" s="244">
        <f>IF(N404="sníž. přenesená",J404,0)</f>
        <v>0</v>
      </c>
      <c r="BI404" s="244">
        <f>IF(N404="nulová",J404,0)</f>
        <v>0</v>
      </c>
      <c r="BJ404" s="17" t="s">
        <v>86</v>
      </c>
      <c r="BK404" s="244">
        <f>ROUND(I404*H404,2)</f>
        <v>0</v>
      </c>
      <c r="BL404" s="17" t="s">
        <v>181</v>
      </c>
      <c r="BM404" s="243" t="s">
        <v>646</v>
      </c>
    </row>
    <row r="405" spans="2:51" s="12" customFormat="1" ht="12">
      <c r="B405" s="255"/>
      <c r="C405" s="256"/>
      <c r="D405" s="245" t="s">
        <v>309</v>
      </c>
      <c r="E405" s="257" t="s">
        <v>1</v>
      </c>
      <c r="F405" s="258" t="s">
        <v>647</v>
      </c>
      <c r="G405" s="256"/>
      <c r="H405" s="259">
        <v>38.714</v>
      </c>
      <c r="I405" s="260"/>
      <c r="J405" s="256"/>
      <c r="K405" s="256"/>
      <c r="L405" s="261"/>
      <c r="M405" s="262"/>
      <c r="N405" s="263"/>
      <c r="O405" s="263"/>
      <c r="P405" s="263"/>
      <c r="Q405" s="263"/>
      <c r="R405" s="263"/>
      <c r="S405" s="263"/>
      <c r="T405" s="264"/>
      <c r="AT405" s="265" t="s">
        <v>309</v>
      </c>
      <c r="AU405" s="265" t="s">
        <v>88</v>
      </c>
      <c r="AV405" s="12" t="s">
        <v>88</v>
      </c>
      <c r="AW405" s="12" t="s">
        <v>33</v>
      </c>
      <c r="AX405" s="12" t="s">
        <v>86</v>
      </c>
      <c r="AY405" s="265" t="s">
        <v>163</v>
      </c>
    </row>
    <row r="406" spans="2:51" s="12" customFormat="1" ht="12">
      <c r="B406" s="255"/>
      <c r="C406" s="256"/>
      <c r="D406" s="245" t="s">
        <v>309</v>
      </c>
      <c r="E406" s="256"/>
      <c r="F406" s="258" t="s">
        <v>648</v>
      </c>
      <c r="G406" s="256"/>
      <c r="H406" s="259">
        <v>40.65</v>
      </c>
      <c r="I406" s="260"/>
      <c r="J406" s="256"/>
      <c r="K406" s="256"/>
      <c r="L406" s="261"/>
      <c r="M406" s="262"/>
      <c r="N406" s="263"/>
      <c r="O406" s="263"/>
      <c r="P406" s="263"/>
      <c r="Q406" s="263"/>
      <c r="R406" s="263"/>
      <c r="S406" s="263"/>
      <c r="T406" s="264"/>
      <c r="AT406" s="265" t="s">
        <v>309</v>
      </c>
      <c r="AU406" s="265" t="s">
        <v>88</v>
      </c>
      <c r="AV406" s="12" t="s">
        <v>88</v>
      </c>
      <c r="AW406" s="12" t="s">
        <v>4</v>
      </c>
      <c r="AX406" s="12" t="s">
        <v>86</v>
      </c>
      <c r="AY406" s="265" t="s">
        <v>163</v>
      </c>
    </row>
    <row r="407" spans="2:65" s="1" customFormat="1" ht="16.5" customHeight="1">
      <c r="B407" s="38"/>
      <c r="C407" s="232" t="s">
        <v>649</v>
      </c>
      <c r="D407" s="232" t="s">
        <v>166</v>
      </c>
      <c r="E407" s="233" t="s">
        <v>650</v>
      </c>
      <c r="F407" s="234" t="s">
        <v>651</v>
      </c>
      <c r="G407" s="235" t="s">
        <v>413</v>
      </c>
      <c r="H407" s="236">
        <v>215.04</v>
      </c>
      <c r="I407" s="237"/>
      <c r="J407" s="238">
        <f>ROUND(I407*H407,2)</f>
        <v>0</v>
      </c>
      <c r="K407" s="234" t="s">
        <v>170</v>
      </c>
      <c r="L407" s="43"/>
      <c r="M407" s="239" t="s">
        <v>1</v>
      </c>
      <c r="N407" s="240" t="s">
        <v>43</v>
      </c>
      <c r="O407" s="86"/>
      <c r="P407" s="241">
        <f>O407*H407</f>
        <v>0</v>
      </c>
      <c r="Q407" s="241">
        <v>0.00025</v>
      </c>
      <c r="R407" s="241">
        <f>Q407*H407</f>
        <v>0.05376</v>
      </c>
      <c r="S407" s="241">
        <v>0</v>
      </c>
      <c r="T407" s="242">
        <f>S407*H407</f>
        <v>0</v>
      </c>
      <c r="AR407" s="243" t="s">
        <v>181</v>
      </c>
      <c r="AT407" s="243" t="s">
        <v>166</v>
      </c>
      <c r="AU407" s="243" t="s">
        <v>88</v>
      </c>
      <c r="AY407" s="17" t="s">
        <v>163</v>
      </c>
      <c r="BE407" s="244">
        <f>IF(N407="základní",J407,0)</f>
        <v>0</v>
      </c>
      <c r="BF407" s="244">
        <f>IF(N407="snížená",J407,0)</f>
        <v>0</v>
      </c>
      <c r="BG407" s="244">
        <f>IF(N407="zákl. přenesená",J407,0)</f>
        <v>0</v>
      </c>
      <c r="BH407" s="244">
        <f>IF(N407="sníž. přenesená",J407,0)</f>
        <v>0</v>
      </c>
      <c r="BI407" s="244">
        <f>IF(N407="nulová",J407,0)</f>
        <v>0</v>
      </c>
      <c r="BJ407" s="17" t="s">
        <v>86</v>
      </c>
      <c r="BK407" s="244">
        <f>ROUND(I407*H407,2)</f>
        <v>0</v>
      </c>
      <c r="BL407" s="17" t="s">
        <v>181</v>
      </c>
      <c r="BM407" s="243" t="s">
        <v>652</v>
      </c>
    </row>
    <row r="408" spans="2:51" s="14" customFormat="1" ht="12">
      <c r="B408" s="277"/>
      <c r="C408" s="278"/>
      <c r="D408" s="245" t="s">
        <v>309</v>
      </c>
      <c r="E408" s="279" t="s">
        <v>1</v>
      </c>
      <c r="F408" s="280" t="s">
        <v>653</v>
      </c>
      <c r="G408" s="278"/>
      <c r="H408" s="279" t="s">
        <v>1</v>
      </c>
      <c r="I408" s="281"/>
      <c r="J408" s="278"/>
      <c r="K408" s="278"/>
      <c r="L408" s="282"/>
      <c r="M408" s="283"/>
      <c r="N408" s="284"/>
      <c r="O408" s="284"/>
      <c r="P408" s="284"/>
      <c r="Q408" s="284"/>
      <c r="R408" s="284"/>
      <c r="S408" s="284"/>
      <c r="T408" s="285"/>
      <c r="AT408" s="286" t="s">
        <v>309</v>
      </c>
      <c r="AU408" s="286" t="s">
        <v>88</v>
      </c>
      <c r="AV408" s="14" t="s">
        <v>86</v>
      </c>
      <c r="AW408" s="14" t="s">
        <v>33</v>
      </c>
      <c r="AX408" s="14" t="s">
        <v>78</v>
      </c>
      <c r="AY408" s="286" t="s">
        <v>163</v>
      </c>
    </row>
    <row r="409" spans="2:51" s="12" customFormat="1" ht="12">
      <c r="B409" s="255"/>
      <c r="C409" s="256"/>
      <c r="D409" s="245" t="s">
        <v>309</v>
      </c>
      <c r="E409" s="257" t="s">
        <v>1</v>
      </c>
      <c r="F409" s="258" t="s">
        <v>654</v>
      </c>
      <c r="G409" s="256"/>
      <c r="H409" s="259">
        <v>70.2</v>
      </c>
      <c r="I409" s="260"/>
      <c r="J409" s="256"/>
      <c r="K409" s="256"/>
      <c r="L409" s="261"/>
      <c r="M409" s="262"/>
      <c r="N409" s="263"/>
      <c r="O409" s="263"/>
      <c r="P409" s="263"/>
      <c r="Q409" s="263"/>
      <c r="R409" s="263"/>
      <c r="S409" s="263"/>
      <c r="T409" s="264"/>
      <c r="AT409" s="265" t="s">
        <v>309</v>
      </c>
      <c r="AU409" s="265" t="s">
        <v>88</v>
      </c>
      <c r="AV409" s="12" t="s">
        <v>88</v>
      </c>
      <c r="AW409" s="12" t="s">
        <v>33</v>
      </c>
      <c r="AX409" s="12" t="s">
        <v>78</v>
      </c>
      <c r="AY409" s="265" t="s">
        <v>163</v>
      </c>
    </row>
    <row r="410" spans="2:51" s="15" customFormat="1" ht="12">
      <c r="B410" s="287"/>
      <c r="C410" s="288"/>
      <c r="D410" s="245" t="s">
        <v>309</v>
      </c>
      <c r="E410" s="289" t="s">
        <v>1</v>
      </c>
      <c r="F410" s="290" t="s">
        <v>321</v>
      </c>
      <c r="G410" s="288"/>
      <c r="H410" s="291">
        <v>70.2</v>
      </c>
      <c r="I410" s="292"/>
      <c r="J410" s="288"/>
      <c r="K410" s="288"/>
      <c r="L410" s="293"/>
      <c r="M410" s="294"/>
      <c r="N410" s="295"/>
      <c r="O410" s="295"/>
      <c r="P410" s="295"/>
      <c r="Q410" s="295"/>
      <c r="R410" s="295"/>
      <c r="S410" s="295"/>
      <c r="T410" s="296"/>
      <c r="AT410" s="297" t="s">
        <v>309</v>
      </c>
      <c r="AU410" s="297" t="s">
        <v>88</v>
      </c>
      <c r="AV410" s="15" t="s">
        <v>105</v>
      </c>
      <c r="AW410" s="15" t="s">
        <v>33</v>
      </c>
      <c r="AX410" s="15" t="s">
        <v>78</v>
      </c>
      <c r="AY410" s="297" t="s">
        <v>163</v>
      </c>
    </row>
    <row r="411" spans="2:51" s="14" customFormat="1" ht="12">
      <c r="B411" s="277"/>
      <c r="C411" s="278"/>
      <c r="D411" s="245" t="s">
        <v>309</v>
      </c>
      <c r="E411" s="279" t="s">
        <v>1</v>
      </c>
      <c r="F411" s="280" t="s">
        <v>655</v>
      </c>
      <c r="G411" s="278"/>
      <c r="H411" s="279" t="s">
        <v>1</v>
      </c>
      <c r="I411" s="281"/>
      <c r="J411" s="278"/>
      <c r="K411" s="278"/>
      <c r="L411" s="282"/>
      <c r="M411" s="283"/>
      <c r="N411" s="284"/>
      <c r="O411" s="284"/>
      <c r="P411" s="284"/>
      <c r="Q411" s="284"/>
      <c r="R411" s="284"/>
      <c r="S411" s="284"/>
      <c r="T411" s="285"/>
      <c r="AT411" s="286" t="s">
        <v>309</v>
      </c>
      <c r="AU411" s="286" t="s">
        <v>88</v>
      </c>
      <c r="AV411" s="14" t="s">
        <v>86</v>
      </c>
      <c r="AW411" s="14" t="s">
        <v>33</v>
      </c>
      <c r="AX411" s="14" t="s">
        <v>78</v>
      </c>
      <c r="AY411" s="286" t="s">
        <v>163</v>
      </c>
    </row>
    <row r="412" spans="2:51" s="12" customFormat="1" ht="12">
      <c r="B412" s="255"/>
      <c r="C412" s="256"/>
      <c r="D412" s="245" t="s">
        <v>309</v>
      </c>
      <c r="E412" s="257" t="s">
        <v>1</v>
      </c>
      <c r="F412" s="258" t="s">
        <v>656</v>
      </c>
      <c r="G412" s="256"/>
      <c r="H412" s="259">
        <v>5.5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AT412" s="265" t="s">
        <v>309</v>
      </c>
      <c r="AU412" s="265" t="s">
        <v>88</v>
      </c>
      <c r="AV412" s="12" t="s">
        <v>88</v>
      </c>
      <c r="AW412" s="12" t="s">
        <v>33</v>
      </c>
      <c r="AX412" s="12" t="s">
        <v>78</v>
      </c>
      <c r="AY412" s="265" t="s">
        <v>163</v>
      </c>
    </row>
    <row r="413" spans="2:51" s="12" customFormat="1" ht="12">
      <c r="B413" s="255"/>
      <c r="C413" s="256"/>
      <c r="D413" s="245" t="s">
        <v>309</v>
      </c>
      <c r="E413" s="257" t="s">
        <v>1</v>
      </c>
      <c r="F413" s="258" t="s">
        <v>657</v>
      </c>
      <c r="G413" s="256"/>
      <c r="H413" s="259">
        <v>5.3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AT413" s="265" t="s">
        <v>309</v>
      </c>
      <c r="AU413" s="265" t="s">
        <v>88</v>
      </c>
      <c r="AV413" s="12" t="s">
        <v>88</v>
      </c>
      <c r="AW413" s="12" t="s">
        <v>33</v>
      </c>
      <c r="AX413" s="12" t="s">
        <v>78</v>
      </c>
      <c r="AY413" s="265" t="s">
        <v>163</v>
      </c>
    </row>
    <row r="414" spans="2:51" s="12" customFormat="1" ht="12">
      <c r="B414" s="255"/>
      <c r="C414" s="256"/>
      <c r="D414" s="245" t="s">
        <v>309</v>
      </c>
      <c r="E414" s="257" t="s">
        <v>1</v>
      </c>
      <c r="F414" s="258" t="s">
        <v>658</v>
      </c>
      <c r="G414" s="256"/>
      <c r="H414" s="259">
        <v>35.4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AT414" s="265" t="s">
        <v>309</v>
      </c>
      <c r="AU414" s="265" t="s">
        <v>88</v>
      </c>
      <c r="AV414" s="12" t="s">
        <v>88</v>
      </c>
      <c r="AW414" s="12" t="s">
        <v>33</v>
      </c>
      <c r="AX414" s="12" t="s">
        <v>78</v>
      </c>
      <c r="AY414" s="265" t="s">
        <v>163</v>
      </c>
    </row>
    <row r="415" spans="2:51" s="12" customFormat="1" ht="12">
      <c r="B415" s="255"/>
      <c r="C415" s="256"/>
      <c r="D415" s="245" t="s">
        <v>309</v>
      </c>
      <c r="E415" s="257" t="s">
        <v>1</v>
      </c>
      <c r="F415" s="258" t="s">
        <v>659</v>
      </c>
      <c r="G415" s="256"/>
      <c r="H415" s="259">
        <v>5.5</v>
      </c>
      <c r="I415" s="260"/>
      <c r="J415" s="256"/>
      <c r="K415" s="256"/>
      <c r="L415" s="261"/>
      <c r="M415" s="262"/>
      <c r="N415" s="263"/>
      <c r="O415" s="263"/>
      <c r="P415" s="263"/>
      <c r="Q415" s="263"/>
      <c r="R415" s="263"/>
      <c r="S415" s="263"/>
      <c r="T415" s="264"/>
      <c r="AT415" s="265" t="s">
        <v>309</v>
      </c>
      <c r="AU415" s="265" t="s">
        <v>88</v>
      </c>
      <c r="AV415" s="12" t="s">
        <v>88</v>
      </c>
      <c r="AW415" s="12" t="s">
        <v>33</v>
      </c>
      <c r="AX415" s="12" t="s">
        <v>78</v>
      </c>
      <c r="AY415" s="265" t="s">
        <v>163</v>
      </c>
    </row>
    <row r="416" spans="2:51" s="12" customFormat="1" ht="12">
      <c r="B416" s="255"/>
      <c r="C416" s="256"/>
      <c r="D416" s="245" t="s">
        <v>309</v>
      </c>
      <c r="E416" s="257" t="s">
        <v>1</v>
      </c>
      <c r="F416" s="258" t="s">
        <v>660</v>
      </c>
      <c r="G416" s="256"/>
      <c r="H416" s="259">
        <v>4.4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AT416" s="265" t="s">
        <v>309</v>
      </c>
      <c r="AU416" s="265" t="s">
        <v>88</v>
      </c>
      <c r="AV416" s="12" t="s">
        <v>88</v>
      </c>
      <c r="AW416" s="12" t="s">
        <v>33</v>
      </c>
      <c r="AX416" s="12" t="s">
        <v>78</v>
      </c>
      <c r="AY416" s="265" t="s">
        <v>163</v>
      </c>
    </row>
    <row r="417" spans="2:51" s="12" customFormat="1" ht="12">
      <c r="B417" s="255"/>
      <c r="C417" s="256"/>
      <c r="D417" s="245" t="s">
        <v>309</v>
      </c>
      <c r="E417" s="257" t="s">
        <v>1</v>
      </c>
      <c r="F417" s="258" t="s">
        <v>661</v>
      </c>
      <c r="G417" s="256"/>
      <c r="H417" s="259">
        <v>5.72</v>
      </c>
      <c r="I417" s="260"/>
      <c r="J417" s="256"/>
      <c r="K417" s="256"/>
      <c r="L417" s="261"/>
      <c r="M417" s="262"/>
      <c r="N417" s="263"/>
      <c r="O417" s="263"/>
      <c r="P417" s="263"/>
      <c r="Q417" s="263"/>
      <c r="R417" s="263"/>
      <c r="S417" s="263"/>
      <c r="T417" s="264"/>
      <c r="AT417" s="265" t="s">
        <v>309</v>
      </c>
      <c r="AU417" s="265" t="s">
        <v>88</v>
      </c>
      <c r="AV417" s="12" t="s">
        <v>88</v>
      </c>
      <c r="AW417" s="12" t="s">
        <v>33</v>
      </c>
      <c r="AX417" s="12" t="s">
        <v>78</v>
      </c>
      <c r="AY417" s="265" t="s">
        <v>163</v>
      </c>
    </row>
    <row r="418" spans="2:51" s="12" customFormat="1" ht="12">
      <c r="B418" s="255"/>
      <c r="C418" s="256"/>
      <c r="D418" s="245" t="s">
        <v>309</v>
      </c>
      <c r="E418" s="257" t="s">
        <v>1</v>
      </c>
      <c r="F418" s="258" t="s">
        <v>662</v>
      </c>
      <c r="G418" s="256"/>
      <c r="H418" s="259">
        <v>5.2</v>
      </c>
      <c r="I418" s="260"/>
      <c r="J418" s="256"/>
      <c r="K418" s="256"/>
      <c r="L418" s="261"/>
      <c r="M418" s="262"/>
      <c r="N418" s="263"/>
      <c r="O418" s="263"/>
      <c r="P418" s="263"/>
      <c r="Q418" s="263"/>
      <c r="R418" s="263"/>
      <c r="S418" s="263"/>
      <c r="T418" s="264"/>
      <c r="AT418" s="265" t="s">
        <v>309</v>
      </c>
      <c r="AU418" s="265" t="s">
        <v>88</v>
      </c>
      <c r="AV418" s="12" t="s">
        <v>88</v>
      </c>
      <c r="AW418" s="12" t="s">
        <v>33</v>
      </c>
      <c r="AX418" s="12" t="s">
        <v>78</v>
      </c>
      <c r="AY418" s="265" t="s">
        <v>163</v>
      </c>
    </row>
    <row r="419" spans="2:51" s="12" customFormat="1" ht="12">
      <c r="B419" s="255"/>
      <c r="C419" s="256"/>
      <c r="D419" s="245" t="s">
        <v>309</v>
      </c>
      <c r="E419" s="257" t="s">
        <v>1</v>
      </c>
      <c r="F419" s="258" t="s">
        <v>663</v>
      </c>
      <c r="G419" s="256"/>
      <c r="H419" s="259">
        <v>5.4</v>
      </c>
      <c r="I419" s="260"/>
      <c r="J419" s="256"/>
      <c r="K419" s="256"/>
      <c r="L419" s="261"/>
      <c r="M419" s="262"/>
      <c r="N419" s="263"/>
      <c r="O419" s="263"/>
      <c r="P419" s="263"/>
      <c r="Q419" s="263"/>
      <c r="R419" s="263"/>
      <c r="S419" s="263"/>
      <c r="T419" s="264"/>
      <c r="AT419" s="265" t="s">
        <v>309</v>
      </c>
      <c r="AU419" s="265" t="s">
        <v>88</v>
      </c>
      <c r="AV419" s="12" t="s">
        <v>88</v>
      </c>
      <c r="AW419" s="12" t="s">
        <v>33</v>
      </c>
      <c r="AX419" s="12" t="s">
        <v>78</v>
      </c>
      <c r="AY419" s="265" t="s">
        <v>163</v>
      </c>
    </row>
    <row r="420" spans="2:51" s="15" customFormat="1" ht="12">
      <c r="B420" s="287"/>
      <c r="C420" s="288"/>
      <c r="D420" s="245" t="s">
        <v>309</v>
      </c>
      <c r="E420" s="289" t="s">
        <v>1</v>
      </c>
      <c r="F420" s="290" t="s">
        <v>321</v>
      </c>
      <c r="G420" s="288"/>
      <c r="H420" s="291">
        <v>72.42</v>
      </c>
      <c r="I420" s="292"/>
      <c r="J420" s="288"/>
      <c r="K420" s="288"/>
      <c r="L420" s="293"/>
      <c r="M420" s="294"/>
      <c r="N420" s="295"/>
      <c r="O420" s="295"/>
      <c r="P420" s="295"/>
      <c r="Q420" s="295"/>
      <c r="R420" s="295"/>
      <c r="S420" s="295"/>
      <c r="T420" s="296"/>
      <c r="AT420" s="297" t="s">
        <v>309</v>
      </c>
      <c r="AU420" s="297" t="s">
        <v>88</v>
      </c>
      <c r="AV420" s="15" t="s">
        <v>105</v>
      </c>
      <c r="AW420" s="15" t="s">
        <v>33</v>
      </c>
      <c r="AX420" s="15" t="s">
        <v>78</v>
      </c>
      <c r="AY420" s="297" t="s">
        <v>163</v>
      </c>
    </row>
    <row r="421" spans="2:51" s="12" customFormat="1" ht="12">
      <c r="B421" s="255"/>
      <c r="C421" s="256"/>
      <c r="D421" s="245" t="s">
        <v>309</v>
      </c>
      <c r="E421" s="257" t="s">
        <v>1</v>
      </c>
      <c r="F421" s="258" t="s">
        <v>664</v>
      </c>
      <c r="G421" s="256"/>
      <c r="H421" s="259">
        <v>72.42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AT421" s="265" t="s">
        <v>309</v>
      </c>
      <c r="AU421" s="265" t="s">
        <v>88</v>
      </c>
      <c r="AV421" s="12" t="s">
        <v>88</v>
      </c>
      <c r="AW421" s="12" t="s">
        <v>33</v>
      </c>
      <c r="AX421" s="12" t="s">
        <v>78</v>
      </c>
      <c r="AY421" s="265" t="s">
        <v>163</v>
      </c>
    </row>
    <row r="422" spans="2:51" s="15" customFormat="1" ht="12">
      <c r="B422" s="287"/>
      <c r="C422" s="288"/>
      <c r="D422" s="245" t="s">
        <v>309</v>
      </c>
      <c r="E422" s="289" t="s">
        <v>1</v>
      </c>
      <c r="F422" s="290" t="s">
        <v>321</v>
      </c>
      <c r="G422" s="288"/>
      <c r="H422" s="291">
        <v>72.42</v>
      </c>
      <c r="I422" s="292"/>
      <c r="J422" s="288"/>
      <c r="K422" s="288"/>
      <c r="L422" s="293"/>
      <c r="M422" s="294"/>
      <c r="N422" s="295"/>
      <c r="O422" s="295"/>
      <c r="P422" s="295"/>
      <c r="Q422" s="295"/>
      <c r="R422" s="295"/>
      <c r="S422" s="295"/>
      <c r="T422" s="296"/>
      <c r="AT422" s="297" t="s">
        <v>309</v>
      </c>
      <c r="AU422" s="297" t="s">
        <v>88</v>
      </c>
      <c r="AV422" s="15" t="s">
        <v>105</v>
      </c>
      <c r="AW422" s="15" t="s">
        <v>33</v>
      </c>
      <c r="AX422" s="15" t="s">
        <v>78</v>
      </c>
      <c r="AY422" s="297" t="s">
        <v>163</v>
      </c>
    </row>
    <row r="423" spans="2:51" s="13" customFormat="1" ht="12">
      <c r="B423" s="266"/>
      <c r="C423" s="267"/>
      <c r="D423" s="245" t="s">
        <v>309</v>
      </c>
      <c r="E423" s="268" t="s">
        <v>1</v>
      </c>
      <c r="F423" s="269" t="s">
        <v>311</v>
      </c>
      <c r="G423" s="267"/>
      <c r="H423" s="270">
        <v>215.04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AT423" s="276" t="s">
        <v>309</v>
      </c>
      <c r="AU423" s="276" t="s">
        <v>88</v>
      </c>
      <c r="AV423" s="13" t="s">
        <v>181</v>
      </c>
      <c r="AW423" s="13" t="s">
        <v>33</v>
      </c>
      <c r="AX423" s="13" t="s">
        <v>86</v>
      </c>
      <c r="AY423" s="276" t="s">
        <v>163</v>
      </c>
    </row>
    <row r="424" spans="2:65" s="1" customFormat="1" ht="16.5" customHeight="1">
      <c r="B424" s="38"/>
      <c r="C424" s="298" t="s">
        <v>665</v>
      </c>
      <c r="D424" s="298" t="s">
        <v>549</v>
      </c>
      <c r="E424" s="299" t="s">
        <v>666</v>
      </c>
      <c r="F424" s="300" t="s">
        <v>667</v>
      </c>
      <c r="G424" s="301" t="s">
        <v>413</v>
      </c>
      <c r="H424" s="302">
        <v>157.239</v>
      </c>
      <c r="I424" s="303"/>
      <c r="J424" s="304">
        <f>ROUND(I424*H424,2)</f>
        <v>0</v>
      </c>
      <c r="K424" s="300" t="s">
        <v>170</v>
      </c>
      <c r="L424" s="305"/>
      <c r="M424" s="306" t="s">
        <v>1</v>
      </c>
      <c r="N424" s="307" t="s">
        <v>43</v>
      </c>
      <c r="O424" s="86"/>
      <c r="P424" s="241">
        <f>O424*H424</f>
        <v>0</v>
      </c>
      <c r="Q424" s="241">
        <v>3E-05</v>
      </c>
      <c r="R424" s="241">
        <f>Q424*H424</f>
        <v>0.0047171700000000006</v>
      </c>
      <c r="S424" s="241">
        <v>0</v>
      </c>
      <c r="T424" s="242">
        <f>S424*H424</f>
        <v>0</v>
      </c>
      <c r="AR424" s="243" t="s">
        <v>346</v>
      </c>
      <c r="AT424" s="243" t="s">
        <v>549</v>
      </c>
      <c r="AU424" s="243" t="s">
        <v>88</v>
      </c>
      <c r="AY424" s="17" t="s">
        <v>163</v>
      </c>
      <c r="BE424" s="244">
        <f>IF(N424="základní",J424,0)</f>
        <v>0</v>
      </c>
      <c r="BF424" s="244">
        <f>IF(N424="snížená",J424,0)</f>
        <v>0</v>
      </c>
      <c r="BG424" s="244">
        <f>IF(N424="zákl. přenesená",J424,0)</f>
        <v>0</v>
      </c>
      <c r="BH424" s="244">
        <f>IF(N424="sníž. přenesená",J424,0)</f>
        <v>0</v>
      </c>
      <c r="BI424" s="244">
        <f>IF(N424="nulová",J424,0)</f>
        <v>0</v>
      </c>
      <c r="BJ424" s="17" t="s">
        <v>86</v>
      </c>
      <c r="BK424" s="244">
        <f>ROUND(I424*H424,2)</f>
        <v>0</v>
      </c>
      <c r="BL424" s="17" t="s">
        <v>181</v>
      </c>
      <c r="BM424" s="243" t="s">
        <v>668</v>
      </c>
    </row>
    <row r="425" spans="2:51" s="12" customFormat="1" ht="12">
      <c r="B425" s="255"/>
      <c r="C425" s="256"/>
      <c r="D425" s="245" t="s">
        <v>309</v>
      </c>
      <c r="E425" s="257" t="s">
        <v>1</v>
      </c>
      <c r="F425" s="258" t="s">
        <v>669</v>
      </c>
      <c r="G425" s="256"/>
      <c r="H425" s="259">
        <v>149.751</v>
      </c>
      <c r="I425" s="260"/>
      <c r="J425" s="256"/>
      <c r="K425" s="256"/>
      <c r="L425" s="261"/>
      <c r="M425" s="262"/>
      <c r="N425" s="263"/>
      <c r="O425" s="263"/>
      <c r="P425" s="263"/>
      <c r="Q425" s="263"/>
      <c r="R425" s="263"/>
      <c r="S425" s="263"/>
      <c r="T425" s="264"/>
      <c r="AT425" s="265" t="s">
        <v>309</v>
      </c>
      <c r="AU425" s="265" t="s">
        <v>88</v>
      </c>
      <c r="AV425" s="12" t="s">
        <v>88</v>
      </c>
      <c r="AW425" s="12" t="s">
        <v>33</v>
      </c>
      <c r="AX425" s="12" t="s">
        <v>86</v>
      </c>
      <c r="AY425" s="265" t="s">
        <v>163</v>
      </c>
    </row>
    <row r="426" spans="2:51" s="12" customFormat="1" ht="12">
      <c r="B426" s="255"/>
      <c r="C426" s="256"/>
      <c r="D426" s="245" t="s">
        <v>309</v>
      </c>
      <c r="E426" s="256"/>
      <c r="F426" s="258" t="s">
        <v>670</v>
      </c>
      <c r="G426" s="256"/>
      <c r="H426" s="259">
        <v>157.239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AT426" s="265" t="s">
        <v>309</v>
      </c>
      <c r="AU426" s="265" t="s">
        <v>88</v>
      </c>
      <c r="AV426" s="12" t="s">
        <v>88</v>
      </c>
      <c r="AW426" s="12" t="s">
        <v>4</v>
      </c>
      <c r="AX426" s="12" t="s">
        <v>86</v>
      </c>
      <c r="AY426" s="265" t="s">
        <v>163</v>
      </c>
    </row>
    <row r="427" spans="2:65" s="1" customFormat="1" ht="16.5" customHeight="1">
      <c r="B427" s="38"/>
      <c r="C427" s="298" t="s">
        <v>671</v>
      </c>
      <c r="D427" s="298" t="s">
        <v>549</v>
      </c>
      <c r="E427" s="299" t="s">
        <v>672</v>
      </c>
      <c r="F427" s="300" t="s">
        <v>673</v>
      </c>
      <c r="G427" s="301" t="s">
        <v>413</v>
      </c>
      <c r="H427" s="302">
        <v>79.662</v>
      </c>
      <c r="I427" s="303"/>
      <c r="J427" s="304">
        <f>ROUND(I427*H427,2)</f>
        <v>0</v>
      </c>
      <c r="K427" s="300" t="s">
        <v>1</v>
      </c>
      <c r="L427" s="305"/>
      <c r="M427" s="306" t="s">
        <v>1</v>
      </c>
      <c r="N427" s="307" t="s">
        <v>43</v>
      </c>
      <c r="O427" s="86"/>
      <c r="P427" s="241">
        <f>O427*H427</f>
        <v>0</v>
      </c>
      <c r="Q427" s="241">
        <v>4E-05</v>
      </c>
      <c r="R427" s="241">
        <f>Q427*H427</f>
        <v>0.0031864800000000006</v>
      </c>
      <c r="S427" s="241">
        <v>0</v>
      </c>
      <c r="T427" s="242">
        <f>S427*H427</f>
        <v>0</v>
      </c>
      <c r="AR427" s="243" t="s">
        <v>346</v>
      </c>
      <c r="AT427" s="243" t="s">
        <v>549</v>
      </c>
      <c r="AU427" s="243" t="s">
        <v>88</v>
      </c>
      <c r="AY427" s="17" t="s">
        <v>163</v>
      </c>
      <c r="BE427" s="244">
        <f>IF(N427="základní",J427,0)</f>
        <v>0</v>
      </c>
      <c r="BF427" s="244">
        <f>IF(N427="snížená",J427,0)</f>
        <v>0</v>
      </c>
      <c r="BG427" s="244">
        <f>IF(N427="zákl. přenesená",J427,0)</f>
        <v>0</v>
      </c>
      <c r="BH427" s="244">
        <f>IF(N427="sníž. přenesená",J427,0)</f>
        <v>0</v>
      </c>
      <c r="BI427" s="244">
        <f>IF(N427="nulová",J427,0)</f>
        <v>0</v>
      </c>
      <c r="BJ427" s="17" t="s">
        <v>86</v>
      </c>
      <c r="BK427" s="244">
        <f>ROUND(I427*H427,2)</f>
        <v>0</v>
      </c>
      <c r="BL427" s="17" t="s">
        <v>181</v>
      </c>
      <c r="BM427" s="243" t="s">
        <v>674</v>
      </c>
    </row>
    <row r="428" spans="2:51" s="12" customFormat="1" ht="12">
      <c r="B428" s="255"/>
      <c r="C428" s="256"/>
      <c r="D428" s="245" t="s">
        <v>309</v>
      </c>
      <c r="E428" s="257" t="s">
        <v>1</v>
      </c>
      <c r="F428" s="258" t="s">
        <v>675</v>
      </c>
      <c r="G428" s="256"/>
      <c r="H428" s="259">
        <v>79.662</v>
      </c>
      <c r="I428" s="260"/>
      <c r="J428" s="256"/>
      <c r="K428" s="256"/>
      <c r="L428" s="261"/>
      <c r="M428" s="262"/>
      <c r="N428" s="263"/>
      <c r="O428" s="263"/>
      <c r="P428" s="263"/>
      <c r="Q428" s="263"/>
      <c r="R428" s="263"/>
      <c r="S428" s="263"/>
      <c r="T428" s="264"/>
      <c r="AT428" s="265" t="s">
        <v>309</v>
      </c>
      <c r="AU428" s="265" t="s">
        <v>88</v>
      </c>
      <c r="AV428" s="12" t="s">
        <v>88</v>
      </c>
      <c r="AW428" s="12" t="s">
        <v>33</v>
      </c>
      <c r="AX428" s="12" t="s">
        <v>86</v>
      </c>
      <c r="AY428" s="265" t="s">
        <v>163</v>
      </c>
    </row>
    <row r="429" spans="2:65" s="1" customFormat="1" ht="24" customHeight="1">
      <c r="B429" s="38"/>
      <c r="C429" s="232" t="s">
        <v>676</v>
      </c>
      <c r="D429" s="232" t="s">
        <v>166</v>
      </c>
      <c r="E429" s="233" t="s">
        <v>677</v>
      </c>
      <c r="F429" s="234" t="s">
        <v>678</v>
      </c>
      <c r="G429" s="235" t="s">
        <v>349</v>
      </c>
      <c r="H429" s="236">
        <v>352.266</v>
      </c>
      <c r="I429" s="237"/>
      <c r="J429" s="238">
        <f>ROUND(I429*H429,2)</f>
        <v>0</v>
      </c>
      <c r="K429" s="234" t="s">
        <v>170</v>
      </c>
      <c r="L429" s="43"/>
      <c r="M429" s="239" t="s">
        <v>1</v>
      </c>
      <c r="N429" s="240" t="s">
        <v>43</v>
      </c>
      <c r="O429" s="86"/>
      <c r="P429" s="241">
        <f>O429*H429</f>
        <v>0</v>
      </c>
      <c r="Q429" s="241">
        <v>0.01146</v>
      </c>
      <c r="R429" s="241">
        <f>Q429*H429</f>
        <v>4.03696836</v>
      </c>
      <c r="S429" s="241">
        <v>0</v>
      </c>
      <c r="T429" s="242">
        <f>S429*H429</f>
        <v>0</v>
      </c>
      <c r="AR429" s="243" t="s">
        <v>181</v>
      </c>
      <c r="AT429" s="243" t="s">
        <v>166</v>
      </c>
      <c r="AU429" s="243" t="s">
        <v>88</v>
      </c>
      <c r="AY429" s="17" t="s">
        <v>163</v>
      </c>
      <c r="BE429" s="244">
        <f>IF(N429="základní",J429,0)</f>
        <v>0</v>
      </c>
      <c r="BF429" s="244">
        <f>IF(N429="snížená",J429,0)</f>
        <v>0</v>
      </c>
      <c r="BG429" s="244">
        <f>IF(N429="zákl. přenesená",J429,0)</f>
        <v>0</v>
      </c>
      <c r="BH429" s="244">
        <f>IF(N429="sníž. přenesená",J429,0)</f>
        <v>0</v>
      </c>
      <c r="BI429" s="244">
        <f>IF(N429="nulová",J429,0)</f>
        <v>0</v>
      </c>
      <c r="BJ429" s="17" t="s">
        <v>86</v>
      </c>
      <c r="BK429" s="244">
        <f>ROUND(I429*H429,2)</f>
        <v>0</v>
      </c>
      <c r="BL429" s="17" t="s">
        <v>181</v>
      </c>
      <c r="BM429" s="243" t="s">
        <v>679</v>
      </c>
    </row>
    <row r="430" spans="2:51" s="12" customFormat="1" ht="12">
      <c r="B430" s="255"/>
      <c r="C430" s="256"/>
      <c r="D430" s="245" t="s">
        <v>309</v>
      </c>
      <c r="E430" s="257" t="s">
        <v>1</v>
      </c>
      <c r="F430" s="258" t="s">
        <v>202</v>
      </c>
      <c r="G430" s="256"/>
      <c r="H430" s="259">
        <v>352.266</v>
      </c>
      <c r="I430" s="260"/>
      <c r="J430" s="256"/>
      <c r="K430" s="256"/>
      <c r="L430" s="261"/>
      <c r="M430" s="262"/>
      <c r="N430" s="263"/>
      <c r="O430" s="263"/>
      <c r="P430" s="263"/>
      <c r="Q430" s="263"/>
      <c r="R430" s="263"/>
      <c r="S430" s="263"/>
      <c r="T430" s="264"/>
      <c r="AT430" s="265" t="s">
        <v>309</v>
      </c>
      <c r="AU430" s="265" t="s">
        <v>88</v>
      </c>
      <c r="AV430" s="12" t="s">
        <v>88</v>
      </c>
      <c r="AW430" s="12" t="s">
        <v>33</v>
      </c>
      <c r="AX430" s="12" t="s">
        <v>86</v>
      </c>
      <c r="AY430" s="265" t="s">
        <v>163</v>
      </c>
    </row>
    <row r="431" spans="2:65" s="1" customFormat="1" ht="24" customHeight="1">
      <c r="B431" s="38"/>
      <c r="C431" s="232" t="s">
        <v>680</v>
      </c>
      <c r="D431" s="232" t="s">
        <v>166</v>
      </c>
      <c r="E431" s="233" t="s">
        <v>681</v>
      </c>
      <c r="F431" s="234" t="s">
        <v>682</v>
      </c>
      <c r="G431" s="235" t="s">
        <v>349</v>
      </c>
      <c r="H431" s="236">
        <v>110.051</v>
      </c>
      <c r="I431" s="237"/>
      <c r="J431" s="238">
        <f>ROUND(I431*H431,2)</f>
        <v>0</v>
      </c>
      <c r="K431" s="234" t="s">
        <v>170</v>
      </c>
      <c r="L431" s="43"/>
      <c r="M431" s="239" t="s">
        <v>1</v>
      </c>
      <c r="N431" s="240" t="s">
        <v>43</v>
      </c>
      <c r="O431" s="86"/>
      <c r="P431" s="241">
        <f>O431*H431</f>
        <v>0</v>
      </c>
      <c r="Q431" s="241">
        <v>0.05122</v>
      </c>
      <c r="R431" s="241">
        <f>Q431*H431</f>
        <v>5.63681222</v>
      </c>
      <c r="S431" s="241">
        <v>0</v>
      </c>
      <c r="T431" s="242">
        <f>S431*H431</f>
        <v>0</v>
      </c>
      <c r="AR431" s="243" t="s">
        <v>181</v>
      </c>
      <c r="AT431" s="243" t="s">
        <v>166</v>
      </c>
      <c r="AU431" s="243" t="s">
        <v>88</v>
      </c>
      <c r="AY431" s="17" t="s">
        <v>163</v>
      </c>
      <c r="BE431" s="244">
        <f>IF(N431="základní",J431,0)</f>
        <v>0</v>
      </c>
      <c r="BF431" s="244">
        <f>IF(N431="snížená",J431,0)</f>
        <v>0</v>
      </c>
      <c r="BG431" s="244">
        <f>IF(N431="zákl. přenesená",J431,0)</f>
        <v>0</v>
      </c>
      <c r="BH431" s="244">
        <f>IF(N431="sníž. přenesená",J431,0)</f>
        <v>0</v>
      </c>
      <c r="BI431" s="244">
        <f>IF(N431="nulová",J431,0)</f>
        <v>0</v>
      </c>
      <c r="BJ431" s="17" t="s">
        <v>86</v>
      </c>
      <c r="BK431" s="244">
        <f>ROUND(I431*H431,2)</f>
        <v>0</v>
      </c>
      <c r="BL431" s="17" t="s">
        <v>181</v>
      </c>
      <c r="BM431" s="243" t="s">
        <v>683</v>
      </c>
    </row>
    <row r="432" spans="2:51" s="14" customFormat="1" ht="12">
      <c r="B432" s="277"/>
      <c r="C432" s="278"/>
      <c r="D432" s="245" t="s">
        <v>309</v>
      </c>
      <c r="E432" s="279" t="s">
        <v>1</v>
      </c>
      <c r="F432" s="280" t="s">
        <v>419</v>
      </c>
      <c r="G432" s="278"/>
      <c r="H432" s="279" t="s">
        <v>1</v>
      </c>
      <c r="I432" s="281"/>
      <c r="J432" s="278"/>
      <c r="K432" s="278"/>
      <c r="L432" s="282"/>
      <c r="M432" s="283"/>
      <c r="N432" s="284"/>
      <c r="O432" s="284"/>
      <c r="P432" s="284"/>
      <c r="Q432" s="284"/>
      <c r="R432" s="284"/>
      <c r="S432" s="284"/>
      <c r="T432" s="285"/>
      <c r="AT432" s="286" t="s">
        <v>309</v>
      </c>
      <c r="AU432" s="286" t="s">
        <v>88</v>
      </c>
      <c r="AV432" s="14" t="s">
        <v>86</v>
      </c>
      <c r="AW432" s="14" t="s">
        <v>33</v>
      </c>
      <c r="AX432" s="14" t="s">
        <v>78</v>
      </c>
      <c r="AY432" s="286" t="s">
        <v>163</v>
      </c>
    </row>
    <row r="433" spans="2:51" s="12" customFormat="1" ht="12">
      <c r="B433" s="255"/>
      <c r="C433" s="256"/>
      <c r="D433" s="245" t="s">
        <v>309</v>
      </c>
      <c r="E433" s="257" t="s">
        <v>1</v>
      </c>
      <c r="F433" s="258" t="s">
        <v>684</v>
      </c>
      <c r="G433" s="256"/>
      <c r="H433" s="259">
        <v>127.346</v>
      </c>
      <c r="I433" s="260"/>
      <c r="J433" s="256"/>
      <c r="K433" s="256"/>
      <c r="L433" s="261"/>
      <c r="M433" s="262"/>
      <c r="N433" s="263"/>
      <c r="O433" s="263"/>
      <c r="P433" s="263"/>
      <c r="Q433" s="263"/>
      <c r="R433" s="263"/>
      <c r="S433" s="263"/>
      <c r="T433" s="264"/>
      <c r="AT433" s="265" t="s">
        <v>309</v>
      </c>
      <c r="AU433" s="265" t="s">
        <v>88</v>
      </c>
      <c r="AV433" s="12" t="s">
        <v>88</v>
      </c>
      <c r="AW433" s="12" t="s">
        <v>33</v>
      </c>
      <c r="AX433" s="12" t="s">
        <v>78</v>
      </c>
      <c r="AY433" s="265" t="s">
        <v>163</v>
      </c>
    </row>
    <row r="434" spans="2:51" s="12" customFormat="1" ht="12">
      <c r="B434" s="255"/>
      <c r="C434" s="256"/>
      <c r="D434" s="245" t="s">
        <v>309</v>
      </c>
      <c r="E434" s="257" t="s">
        <v>1</v>
      </c>
      <c r="F434" s="258" t="s">
        <v>685</v>
      </c>
      <c r="G434" s="256"/>
      <c r="H434" s="259">
        <v>-22.388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AT434" s="265" t="s">
        <v>309</v>
      </c>
      <c r="AU434" s="265" t="s">
        <v>88</v>
      </c>
      <c r="AV434" s="12" t="s">
        <v>88</v>
      </c>
      <c r="AW434" s="12" t="s">
        <v>33</v>
      </c>
      <c r="AX434" s="12" t="s">
        <v>78</v>
      </c>
      <c r="AY434" s="265" t="s">
        <v>163</v>
      </c>
    </row>
    <row r="435" spans="2:51" s="12" customFormat="1" ht="12">
      <c r="B435" s="255"/>
      <c r="C435" s="256"/>
      <c r="D435" s="245" t="s">
        <v>309</v>
      </c>
      <c r="E435" s="257" t="s">
        <v>1</v>
      </c>
      <c r="F435" s="258" t="s">
        <v>686</v>
      </c>
      <c r="G435" s="256"/>
      <c r="H435" s="259">
        <v>4.383</v>
      </c>
      <c r="I435" s="260"/>
      <c r="J435" s="256"/>
      <c r="K435" s="256"/>
      <c r="L435" s="261"/>
      <c r="M435" s="262"/>
      <c r="N435" s="263"/>
      <c r="O435" s="263"/>
      <c r="P435" s="263"/>
      <c r="Q435" s="263"/>
      <c r="R435" s="263"/>
      <c r="S435" s="263"/>
      <c r="T435" s="264"/>
      <c r="AT435" s="265" t="s">
        <v>309</v>
      </c>
      <c r="AU435" s="265" t="s">
        <v>88</v>
      </c>
      <c r="AV435" s="12" t="s">
        <v>88</v>
      </c>
      <c r="AW435" s="12" t="s">
        <v>33</v>
      </c>
      <c r="AX435" s="12" t="s">
        <v>78</v>
      </c>
      <c r="AY435" s="265" t="s">
        <v>163</v>
      </c>
    </row>
    <row r="436" spans="2:51" s="12" customFormat="1" ht="12">
      <c r="B436" s="255"/>
      <c r="C436" s="256"/>
      <c r="D436" s="245" t="s">
        <v>309</v>
      </c>
      <c r="E436" s="257" t="s">
        <v>1</v>
      </c>
      <c r="F436" s="258" t="s">
        <v>687</v>
      </c>
      <c r="G436" s="256"/>
      <c r="H436" s="259">
        <v>0.71</v>
      </c>
      <c r="I436" s="260"/>
      <c r="J436" s="256"/>
      <c r="K436" s="256"/>
      <c r="L436" s="261"/>
      <c r="M436" s="262"/>
      <c r="N436" s="263"/>
      <c r="O436" s="263"/>
      <c r="P436" s="263"/>
      <c r="Q436" s="263"/>
      <c r="R436" s="263"/>
      <c r="S436" s="263"/>
      <c r="T436" s="264"/>
      <c r="AT436" s="265" t="s">
        <v>309</v>
      </c>
      <c r="AU436" s="265" t="s">
        <v>88</v>
      </c>
      <c r="AV436" s="12" t="s">
        <v>88</v>
      </c>
      <c r="AW436" s="12" t="s">
        <v>33</v>
      </c>
      <c r="AX436" s="12" t="s">
        <v>78</v>
      </c>
      <c r="AY436" s="265" t="s">
        <v>163</v>
      </c>
    </row>
    <row r="437" spans="2:51" s="13" customFormat="1" ht="12">
      <c r="B437" s="266"/>
      <c r="C437" s="267"/>
      <c r="D437" s="245" t="s">
        <v>309</v>
      </c>
      <c r="E437" s="268" t="s">
        <v>200</v>
      </c>
      <c r="F437" s="269" t="s">
        <v>311</v>
      </c>
      <c r="G437" s="267"/>
      <c r="H437" s="270">
        <v>110.051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AT437" s="276" t="s">
        <v>309</v>
      </c>
      <c r="AU437" s="276" t="s">
        <v>88</v>
      </c>
      <c r="AV437" s="13" t="s">
        <v>181</v>
      </c>
      <c r="AW437" s="13" t="s">
        <v>33</v>
      </c>
      <c r="AX437" s="13" t="s">
        <v>86</v>
      </c>
      <c r="AY437" s="276" t="s">
        <v>163</v>
      </c>
    </row>
    <row r="438" spans="2:65" s="1" customFormat="1" ht="24" customHeight="1">
      <c r="B438" s="38"/>
      <c r="C438" s="232" t="s">
        <v>688</v>
      </c>
      <c r="D438" s="232" t="s">
        <v>166</v>
      </c>
      <c r="E438" s="233" t="s">
        <v>689</v>
      </c>
      <c r="F438" s="234" t="s">
        <v>690</v>
      </c>
      <c r="G438" s="235" t="s">
        <v>349</v>
      </c>
      <c r="H438" s="236">
        <v>366.651</v>
      </c>
      <c r="I438" s="237"/>
      <c r="J438" s="238">
        <f>ROUND(I438*H438,2)</f>
        <v>0</v>
      </c>
      <c r="K438" s="234" t="s">
        <v>170</v>
      </c>
      <c r="L438" s="43"/>
      <c r="M438" s="239" t="s">
        <v>1</v>
      </c>
      <c r="N438" s="240" t="s">
        <v>43</v>
      </c>
      <c r="O438" s="86"/>
      <c r="P438" s="241">
        <f>O438*H438</f>
        <v>0</v>
      </c>
      <c r="Q438" s="241">
        <v>0.00288</v>
      </c>
      <c r="R438" s="241">
        <f>Q438*H438</f>
        <v>1.05595488</v>
      </c>
      <c r="S438" s="241">
        <v>0</v>
      </c>
      <c r="T438" s="242">
        <f>S438*H438</f>
        <v>0</v>
      </c>
      <c r="AR438" s="243" t="s">
        <v>181</v>
      </c>
      <c r="AT438" s="243" t="s">
        <v>166</v>
      </c>
      <c r="AU438" s="243" t="s">
        <v>88</v>
      </c>
      <c r="AY438" s="17" t="s">
        <v>163</v>
      </c>
      <c r="BE438" s="244">
        <f>IF(N438="základní",J438,0)</f>
        <v>0</v>
      </c>
      <c r="BF438" s="244">
        <f>IF(N438="snížená",J438,0)</f>
        <v>0</v>
      </c>
      <c r="BG438" s="244">
        <f>IF(N438="zákl. přenesená",J438,0)</f>
        <v>0</v>
      </c>
      <c r="BH438" s="244">
        <f>IF(N438="sníž. přenesená",J438,0)</f>
        <v>0</v>
      </c>
      <c r="BI438" s="244">
        <f>IF(N438="nulová",J438,0)</f>
        <v>0</v>
      </c>
      <c r="BJ438" s="17" t="s">
        <v>86</v>
      </c>
      <c r="BK438" s="244">
        <f>ROUND(I438*H438,2)</f>
        <v>0</v>
      </c>
      <c r="BL438" s="17" t="s">
        <v>181</v>
      </c>
      <c r="BM438" s="243" t="s">
        <v>691</v>
      </c>
    </row>
    <row r="439" spans="2:51" s="12" customFormat="1" ht="12">
      <c r="B439" s="255"/>
      <c r="C439" s="256"/>
      <c r="D439" s="245" t="s">
        <v>309</v>
      </c>
      <c r="E439" s="257" t="s">
        <v>1</v>
      </c>
      <c r="F439" s="258" t="s">
        <v>202</v>
      </c>
      <c r="G439" s="256"/>
      <c r="H439" s="259">
        <v>352.266</v>
      </c>
      <c r="I439" s="260"/>
      <c r="J439" s="256"/>
      <c r="K439" s="256"/>
      <c r="L439" s="261"/>
      <c r="M439" s="262"/>
      <c r="N439" s="263"/>
      <c r="O439" s="263"/>
      <c r="P439" s="263"/>
      <c r="Q439" s="263"/>
      <c r="R439" s="263"/>
      <c r="S439" s="263"/>
      <c r="T439" s="264"/>
      <c r="AT439" s="265" t="s">
        <v>309</v>
      </c>
      <c r="AU439" s="265" t="s">
        <v>88</v>
      </c>
      <c r="AV439" s="12" t="s">
        <v>88</v>
      </c>
      <c r="AW439" s="12" t="s">
        <v>33</v>
      </c>
      <c r="AX439" s="12" t="s">
        <v>78</v>
      </c>
      <c r="AY439" s="265" t="s">
        <v>163</v>
      </c>
    </row>
    <row r="440" spans="2:51" s="14" customFormat="1" ht="12">
      <c r="B440" s="277"/>
      <c r="C440" s="278"/>
      <c r="D440" s="245" t="s">
        <v>309</v>
      </c>
      <c r="E440" s="279" t="s">
        <v>1</v>
      </c>
      <c r="F440" s="280" t="s">
        <v>692</v>
      </c>
      <c r="G440" s="278"/>
      <c r="H440" s="279" t="s">
        <v>1</v>
      </c>
      <c r="I440" s="281"/>
      <c r="J440" s="278"/>
      <c r="K440" s="278"/>
      <c r="L440" s="282"/>
      <c r="M440" s="283"/>
      <c r="N440" s="284"/>
      <c r="O440" s="284"/>
      <c r="P440" s="284"/>
      <c r="Q440" s="284"/>
      <c r="R440" s="284"/>
      <c r="S440" s="284"/>
      <c r="T440" s="285"/>
      <c r="AT440" s="286" t="s">
        <v>309</v>
      </c>
      <c r="AU440" s="286" t="s">
        <v>88</v>
      </c>
      <c r="AV440" s="14" t="s">
        <v>86</v>
      </c>
      <c r="AW440" s="14" t="s">
        <v>33</v>
      </c>
      <c r="AX440" s="14" t="s">
        <v>78</v>
      </c>
      <c r="AY440" s="286" t="s">
        <v>163</v>
      </c>
    </row>
    <row r="441" spans="2:51" s="12" customFormat="1" ht="12">
      <c r="B441" s="255"/>
      <c r="C441" s="256"/>
      <c r="D441" s="245" t="s">
        <v>309</v>
      </c>
      <c r="E441" s="257" t="s">
        <v>1</v>
      </c>
      <c r="F441" s="258" t="s">
        <v>693</v>
      </c>
      <c r="G441" s="256"/>
      <c r="H441" s="259">
        <v>0.688</v>
      </c>
      <c r="I441" s="260"/>
      <c r="J441" s="256"/>
      <c r="K441" s="256"/>
      <c r="L441" s="261"/>
      <c r="M441" s="262"/>
      <c r="N441" s="263"/>
      <c r="O441" s="263"/>
      <c r="P441" s="263"/>
      <c r="Q441" s="263"/>
      <c r="R441" s="263"/>
      <c r="S441" s="263"/>
      <c r="T441" s="264"/>
      <c r="AT441" s="265" t="s">
        <v>309</v>
      </c>
      <c r="AU441" s="265" t="s">
        <v>88</v>
      </c>
      <c r="AV441" s="12" t="s">
        <v>88</v>
      </c>
      <c r="AW441" s="12" t="s">
        <v>33</v>
      </c>
      <c r="AX441" s="12" t="s">
        <v>78</v>
      </c>
      <c r="AY441" s="265" t="s">
        <v>163</v>
      </c>
    </row>
    <row r="442" spans="2:51" s="12" customFormat="1" ht="12">
      <c r="B442" s="255"/>
      <c r="C442" s="256"/>
      <c r="D442" s="245" t="s">
        <v>309</v>
      </c>
      <c r="E442" s="257" t="s">
        <v>1</v>
      </c>
      <c r="F442" s="258" t="s">
        <v>694</v>
      </c>
      <c r="G442" s="256"/>
      <c r="H442" s="259">
        <v>7.305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AT442" s="265" t="s">
        <v>309</v>
      </c>
      <c r="AU442" s="265" t="s">
        <v>88</v>
      </c>
      <c r="AV442" s="12" t="s">
        <v>88</v>
      </c>
      <c r="AW442" s="12" t="s">
        <v>33</v>
      </c>
      <c r="AX442" s="12" t="s">
        <v>78</v>
      </c>
      <c r="AY442" s="265" t="s">
        <v>163</v>
      </c>
    </row>
    <row r="443" spans="2:51" s="12" customFormat="1" ht="12">
      <c r="B443" s="255"/>
      <c r="C443" s="256"/>
      <c r="D443" s="245" t="s">
        <v>309</v>
      </c>
      <c r="E443" s="257" t="s">
        <v>1</v>
      </c>
      <c r="F443" s="258" t="s">
        <v>695</v>
      </c>
      <c r="G443" s="256"/>
      <c r="H443" s="259">
        <v>1.118</v>
      </c>
      <c r="I443" s="260"/>
      <c r="J443" s="256"/>
      <c r="K443" s="256"/>
      <c r="L443" s="261"/>
      <c r="M443" s="262"/>
      <c r="N443" s="263"/>
      <c r="O443" s="263"/>
      <c r="P443" s="263"/>
      <c r="Q443" s="263"/>
      <c r="R443" s="263"/>
      <c r="S443" s="263"/>
      <c r="T443" s="264"/>
      <c r="AT443" s="265" t="s">
        <v>309</v>
      </c>
      <c r="AU443" s="265" t="s">
        <v>88</v>
      </c>
      <c r="AV443" s="12" t="s">
        <v>88</v>
      </c>
      <c r="AW443" s="12" t="s">
        <v>33</v>
      </c>
      <c r="AX443" s="12" t="s">
        <v>78</v>
      </c>
      <c r="AY443" s="265" t="s">
        <v>163</v>
      </c>
    </row>
    <row r="444" spans="2:51" s="12" customFormat="1" ht="12">
      <c r="B444" s="255"/>
      <c r="C444" s="256"/>
      <c r="D444" s="245" t="s">
        <v>309</v>
      </c>
      <c r="E444" s="257" t="s">
        <v>1</v>
      </c>
      <c r="F444" s="258" t="s">
        <v>696</v>
      </c>
      <c r="G444" s="256"/>
      <c r="H444" s="259">
        <v>0.913</v>
      </c>
      <c r="I444" s="260"/>
      <c r="J444" s="256"/>
      <c r="K444" s="256"/>
      <c r="L444" s="261"/>
      <c r="M444" s="262"/>
      <c r="N444" s="263"/>
      <c r="O444" s="263"/>
      <c r="P444" s="263"/>
      <c r="Q444" s="263"/>
      <c r="R444" s="263"/>
      <c r="S444" s="263"/>
      <c r="T444" s="264"/>
      <c r="AT444" s="265" t="s">
        <v>309</v>
      </c>
      <c r="AU444" s="265" t="s">
        <v>88</v>
      </c>
      <c r="AV444" s="12" t="s">
        <v>88</v>
      </c>
      <c r="AW444" s="12" t="s">
        <v>33</v>
      </c>
      <c r="AX444" s="12" t="s">
        <v>78</v>
      </c>
      <c r="AY444" s="265" t="s">
        <v>163</v>
      </c>
    </row>
    <row r="445" spans="2:51" s="12" customFormat="1" ht="12">
      <c r="B445" s="255"/>
      <c r="C445" s="256"/>
      <c r="D445" s="245" t="s">
        <v>309</v>
      </c>
      <c r="E445" s="257" t="s">
        <v>1</v>
      </c>
      <c r="F445" s="258" t="s">
        <v>697</v>
      </c>
      <c r="G445" s="256"/>
      <c r="H445" s="259">
        <v>1.173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AT445" s="265" t="s">
        <v>309</v>
      </c>
      <c r="AU445" s="265" t="s">
        <v>88</v>
      </c>
      <c r="AV445" s="12" t="s">
        <v>88</v>
      </c>
      <c r="AW445" s="12" t="s">
        <v>33</v>
      </c>
      <c r="AX445" s="12" t="s">
        <v>78</v>
      </c>
      <c r="AY445" s="265" t="s">
        <v>163</v>
      </c>
    </row>
    <row r="446" spans="2:51" s="12" customFormat="1" ht="12">
      <c r="B446" s="255"/>
      <c r="C446" s="256"/>
      <c r="D446" s="245" t="s">
        <v>309</v>
      </c>
      <c r="E446" s="257" t="s">
        <v>1</v>
      </c>
      <c r="F446" s="258" t="s">
        <v>698</v>
      </c>
      <c r="G446" s="256"/>
      <c r="H446" s="259">
        <v>1.05</v>
      </c>
      <c r="I446" s="260"/>
      <c r="J446" s="256"/>
      <c r="K446" s="256"/>
      <c r="L446" s="261"/>
      <c r="M446" s="262"/>
      <c r="N446" s="263"/>
      <c r="O446" s="263"/>
      <c r="P446" s="263"/>
      <c r="Q446" s="263"/>
      <c r="R446" s="263"/>
      <c r="S446" s="263"/>
      <c r="T446" s="264"/>
      <c r="AT446" s="265" t="s">
        <v>309</v>
      </c>
      <c r="AU446" s="265" t="s">
        <v>88</v>
      </c>
      <c r="AV446" s="12" t="s">
        <v>88</v>
      </c>
      <c r="AW446" s="12" t="s">
        <v>33</v>
      </c>
      <c r="AX446" s="12" t="s">
        <v>78</v>
      </c>
      <c r="AY446" s="265" t="s">
        <v>163</v>
      </c>
    </row>
    <row r="447" spans="2:51" s="12" customFormat="1" ht="12">
      <c r="B447" s="255"/>
      <c r="C447" s="256"/>
      <c r="D447" s="245" t="s">
        <v>309</v>
      </c>
      <c r="E447" s="257" t="s">
        <v>1</v>
      </c>
      <c r="F447" s="258" t="s">
        <v>699</v>
      </c>
      <c r="G447" s="256"/>
      <c r="H447" s="259">
        <v>1.075</v>
      </c>
      <c r="I447" s="260"/>
      <c r="J447" s="256"/>
      <c r="K447" s="256"/>
      <c r="L447" s="261"/>
      <c r="M447" s="262"/>
      <c r="N447" s="263"/>
      <c r="O447" s="263"/>
      <c r="P447" s="263"/>
      <c r="Q447" s="263"/>
      <c r="R447" s="263"/>
      <c r="S447" s="263"/>
      <c r="T447" s="264"/>
      <c r="AT447" s="265" t="s">
        <v>309</v>
      </c>
      <c r="AU447" s="265" t="s">
        <v>88</v>
      </c>
      <c r="AV447" s="12" t="s">
        <v>88</v>
      </c>
      <c r="AW447" s="12" t="s">
        <v>33</v>
      </c>
      <c r="AX447" s="12" t="s">
        <v>78</v>
      </c>
      <c r="AY447" s="265" t="s">
        <v>163</v>
      </c>
    </row>
    <row r="448" spans="2:51" s="12" customFormat="1" ht="12">
      <c r="B448" s="255"/>
      <c r="C448" s="256"/>
      <c r="D448" s="245" t="s">
        <v>309</v>
      </c>
      <c r="E448" s="257" t="s">
        <v>1</v>
      </c>
      <c r="F448" s="258" t="s">
        <v>700</v>
      </c>
      <c r="G448" s="256"/>
      <c r="H448" s="259">
        <v>1.063</v>
      </c>
      <c r="I448" s="260"/>
      <c r="J448" s="256"/>
      <c r="K448" s="256"/>
      <c r="L448" s="261"/>
      <c r="M448" s="262"/>
      <c r="N448" s="263"/>
      <c r="O448" s="263"/>
      <c r="P448" s="263"/>
      <c r="Q448" s="263"/>
      <c r="R448" s="263"/>
      <c r="S448" s="263"/>
      <c r="T448" s="264"/>
      <c r="AT448" s="265" t="s">
        <v>309</v>
      </c>
      <c r="AU448" s="265" t="s">
        <v>88</v>
      </c>
      <c r="AV448" s="12" t="s">
        <v>88</v>
      </c>
      <c r="AW448" s="12" t="s">
        <v>33</v>
      </c>
      <c r="AX448" s="12" t="s">
        <v>78</v>
      </c>
      <c r="AY448" s="265" t="s">
        <v>163</v>
      </c>
    </row>
    <row r="449" spans="2:51" s="13" customFormat="1" ht="12">
      <c r="B449" s="266"/>
      <c r="C449" s="267"/>
      <c r="D449" s="245" t="s">
        <v>309</v>
      </c>
      <c r="E449" s="268" t="s">
        <v>1</v>
      </c>
      <c r="F449" s="269" t="s">
        <v>311</v>
      </c>
      <c r="G449" s="267"/>
      <c r="H449" s="270">
        <v>366.651</v>
      </c>
      <c r="I449" s="271"/>
      <c r="J449" s="267"/>
      <c r="K449" s="267"/>
      <c r="L449" s="272"/>
      <c r="M449" s="273"/>
      <c r="N449" s="274"/>
      <c r="O449" s="274"/>
      <c r="P449" s="274"/>
      <c r="Q449" s="274"/>
      <c r="R449" s="274"/>
      <c r="S449" s="274"/>
      <c r="T449" s="275"/>
      <c r="AT449" s="276" t="s">
        <v>309</v>
      </c>
      <c r="AU449" s="276" t="s">
        <v>88</v>
      </c>
      <c r="AV449" s="13" t="s">
        <v>181</v>
      </c>
      <c r="AW449" s="13" t="s">
        <v>33</v>
      </c>
      <c r="AX449" s="13" t="s">
        <v>86</v>
      </c>
      <c r="AY449" s="276" t="s">
        <v>163</v>
      </c>
    </row>
    <row r="450" spans="2:65" s="1" customFormat="1" ht="24" customHeight="1">
      <c r="B450" s="38"/>
      <c r="C450" s="232" t="s">
        <v>701</v>
      </c>
      <c r="D450" s="232" t="s">
        <v>166</v>
      </c>
      <c r="E450" s="233" t="s">
        <v>702</v>
      </c>
      <c r="F450" s="234" t="s">
        <v>703</v>
      </c>
      <c r="G450" s="235" t="s">
        <v>349</v>
      </c>
      <c r="H450" s="236">
        <v>10.512</v>
      </c>
      <c r="I450" s="237"/>
      <c r="J450" s="238">
        <f>ROUND(I450*H450,2)</f>
        <v>0</v>
      </c>
      <c r="K450" s="234" t="s">
        <v>170</v>
      </c>
      <c r="L450" s="43"/>
      <c r="M450" s="239" t="s">
        <v>1</v>
      </c>
      <c r="N450" s="240" t="s">
        <v>43</v>
      </c>
      <c r="O450" s="86"/>
      <c r="P450" s="241">
        <f>O450*H450</f>
        <v>0</v>
      </c>
      <c r="Q450" s="241">
        <v>0.0027</v>
      </c>
      <c r="R450" s="241">
        <f>Q450*H450</f>
        <v>0.028382400000000002</v>
      </c>
      <c r="S450" s="241">
        <v>0</v>
      </c>
      <c r="T450" s="242">
        <f>S450*H450</f>
        <v>0</v>
      </c>
      <c r="AR450" s="243" t="s">
        <v>181</v>
      </c>
      <c r="AT450" s="243" t="s">
        <v>166</v>
      </c>
      <c r="AU450" s="243" t="s">
        <v>88</v>
      </c>
      <c r="AY450" s="17" t="s">
        <v>163</v>
      </c>
      <c r="BE450" s="244">
        <f>IF(N450="základní",J450,0)</f>
        <v>0</v>
      </c>
      <c r="BF450" s="244">
        <f>IF(N450="snížená",J450,0)</f>
        <v>0</v>
      </c>
      <c r="BG450" s="244">
        <f>IF(N450="zákl. přenesená",J450,0)</f>
        <v>0</v>
      </c>
      <c r="BH450" s="244">
        <f>IF(N450="sníž. přenesená",J450,0)</f>
        <v>0</v>
      </c>
      <c r="BI450" s="244">
        <f>IF(N450="nulová",J450,0)</f>
        <v>0</v>
      </c>
      <c r="BJ450" s="17" t="s">
        <v>86</v>
      </c>
      <c r="BK450" s="244">
        <f>ROUND(I450*H450,2)</f>
        <v>0</v>
      </c>
      <c r="BL450" s="17" t="s">
        <v>181</v>
      </c>
      <c r="BM450" s="243" t="s">
        <v>704</v>
      </c>
    </row>
    <row r="451" spans="2:51" s="14" customFormat="1" ht="12">
      <c r="B451" s="277"/>
      <c r="C451" s="278"/>
      <c r="D451" s="245" t="s">
        <v>309</v>
      </c>
      <c r="E451" s="279" t="s">
        <v>1</v>
      </c>
      <c r="F451" s="280" t="s">
        <v>705</v>
      </c>
      <c r="G451" s="278"/>
      <c r="H451" s="279" t="s">
        <v>1</v>
      </c>
      <c r="I451" s="281"/>
      <c r="J451" s="278"/>
      <c r="K451" s="278"/>
      <c r="L451" s="282"/>
      <c r="M451" s="283"/>
      <c r="N451" s="284"/>
      <c r="O451" s="284"/>
      <c r="P451" s="284"/>
      <c r="Q451" s="284"/>
      <c r="R451" s="284"/>
      <c r="S451" s="284"/>
      <c r="T451" s="285"/>
      <c r="AT451" s="286" t="s">
        <v>309</v>
      </c>
      <c r="AU451" s="286" t="s">
        <v>88</v>
      </c>
      <c r="AV451" s="14" t="s">
        <v>86</v>
      </c>
      <c r="AW451" s="14" t="s">
        <v>33</v>
      </c>
      <c r="AX451" s="14" t="s">
        <v>78</v>
      </c>
      <c r="AY451" s="286" t="s">
        <v>163</v>
      </c>
    </row>
    <row r="452" spans="2:51" s="12" customFormat="1" ht="12">
      <c r="B452" s="255"/>
      <c r="C452" s="256"/>
      <c r="D452" s="245" t="s">
        <v>309</v>
      </c>
      <c r="E452" s="257" t="s">
        <v>1</v>
      </c>
      <c r="F452" s="258" t="s">
        <v>706</v>
      </c>
      <c r="G452" s="256"/>
      <c r="H452" s="259">
        <v>8.304</v>
      </c>
      <c r="I452" s="260"/>
      <c r="J452" s="256"/>
      <c r="K452" s="256"/>
      <c r="L452" s="261"/>
      <c r="M452" s="262"/>
      <c r="N452" s="263"/>
      <c r="O452" s="263"/>
      <c r="P452" s="263"/>
      <c r="Q452" s="263"/>
      <c r="R452" s="263"/>
      <c r="S452" s="263"/>
      <c r="T452" s="264"/>
      <c r="AT452" s="265" t="s">
        <v>309</v>
      </c>
      <c r="AU452" s="265" t="s">
        <v>88</v>
      </c>
      <c r="AV452" s="12" t="s">
        <v>88</v>
      </c>
      <c r="AW452" s="12" t="s">
        <v>33</v>
      </c>
      <c r="AX452" s="12" t="s">
        <v>78</v>
      </c>
      <c r="AY452" s="265" t="s">
        <v>163</v>
      </c>
    </row>
    <row r="453" spans="2:51" s="12" customFormat="1" ht="12">
      <c r="B453" s="255"/>
      <c r="C453" s="256"/>
      <c r="D453" s="245" t="s">
        <v>309</v>
      </c>
      <c r="E453" s="257" t="s">
        <v>1</v>
      </c>
      <c r="F453" s="258" t="s">
        <v>707</v>
      </c>
      <c r="G453" s="256"/>
      <c r="H453" s="259">
        <v>2.208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AT453" s="265" t="s">
        <v>309</v>
      </c>
      <c r="AU453" s="265" t="s">
        <v>88</v>
      </c>
      <c r="AV453" s="12" t="s">
        <v>88</v>
      </c>
      <c r="AW453" s="12" t="s">
        <v>33</v>
      </c>
      <c r="AX453" s="12" t="s">
        <v>78</v>
      </c>
      <c r="AY453" s="265" t="s">
        <v>163</v>
      </c>
    </row>
    <row r="454" spans="2:51" s="13" customFormat="1" ht="12">
      <c r="B454" s="266"/>
      <c r="C454" s="267"/>
      <c r="D454" s="245" t="s">
        <v>309</v>
      </c>
      <c r="E454" s="268" t="s">
        <v>216</v>
      </c>
      <c r="F454" s="269" t="s">
        <v>311</v>
      </c>
      <c r="G454" s="267"/>
      <c r="H454" s="270">
        <v>10.512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AT454" s="276" t="s">
        <v>309</v>
      </c>
      <c r="AU454" s="276" t="s">
        <v>88</v>
      </c>
      <c r="AV454" s="13" t="s">
        <v>181</v>
      </c>
      <c r="AW454" s="13" t="s">
        <v>33</v>
      </c>
      <c r="AX454" s="13" t="s">
        <v>86</v>
      </c>
      <c r="AY454" s="276" t="s">
        <v>163</v>
      </c>
    </row>
    <row r="455" spans="2:65" s="1" customFormat="1" ht="24" customHeight="1">
      <c r="B455" s="38"/>
      <c r="C455" s="232" t="s">
        <v>708</v>
      </c>
      <c r="D455" s="232" t="s">
        <v>166</v>
      </c>
      <c r="E455" s="233" t="s">
        <v>709</v>
      </c>
      <c r="F455" s="234" t="s">
        <v>710</v>
      </c>
      <c r="G455" s="235" t="s">
        <v>349</v>
      </c>
      <c r="H455" s="236">
        <v>46.563</v>
      </c>
      <c r="I455" s="237"/>
      <c r="J455" s="238">
        <f>ROUND(I455*H455,2)</f>
        <v>0</v>
      </c>
      <c r="K455" s="234" t="s">
        <v>170</v>
      </c>
      <c r="L455" s="43"/>
      <c r="M455" s="239" t="s">
        <v>1</v>
      </c>
      <c r="N455" s="240" t="s">
        <v>43</v>
      </c>
      <c r="O455" s="86"/>
      <c r="P455" s="241">
        <f>O455*H455</f>
        <v>0</v>
      </c>
      <c r="Q455" s="241">
        <v>0</v>
      </c>
      <c r="R455" s="241">
        <f>Q455*H455</f>
        <v>0</v>
      </c>
      <c r="S455" s="241">
        <v>0</v>
      </c>
      <c r="T455" s="242">
        <f>S455*H455</f>
        <v>0</v>
      </c>
      <c r="AR455" s="243" t="s">
        <v>181</v>
      </c>
      <c r="AT455" s="243" t="s">
        <v>166</v>
      </c>
      <c r="AU455" s="243" t="s">
        <v>88</v>
      </c>
      <c r="AY455" s="17" t="s">
        <v>163</v>
      </c>
      <c r="BE455" s="244">
        <f>IF(N455="základní",J455,0)</f>
        <v>0</v>
      </c>
      <c r="BF455" s="244">
        <f>IF(N455="snížená",J455,0)</f>
        <v>0</v>
      </c>
      <c r="BG455" s="244">
        <f>IF(N455="zákl. přenesená",J455,0)</f>
        <v>0</v>
      </c>
      <c r="BH455" s="244">
        <f>IF(N455="sníž. přenesená",J455,0)</f>
        <v>0</v>
      </c>
      <c r="BI455" s="244">
        <f>IF(N455="nulová",J455,0)</f>
        <v>0</v>
      </c>
      <c r="BJ455" s="17" t="s">
        <v>86</v>
      </c>
      <c r="BK455" s="244">
        <f>ROUND(I455*H455,2)</f>
        <v>0</v>
      </c>
      <c r="BL455" s="17" t="s">
        <v>181</v>
      </c>
      <c r="BM455" s="243" t="s">
        <v>711</v>
      </c>
    </row>
    <row r="456" spans="2:51" s="12" customFormat="1" ht="12">
      <c r="B456" s="255"/>
      <c r="C456" s="256"/>
      <c r="D456" s="245" t="s">
        <v>309</v>
      </c>
      <c r="E456" s="257" t="s">
        <v>1</v>
      </c>
      <c r="F456" s="258" t="s">
        <v>712</v>
      </c>
      <c r="G456" s="256"/>
      <c r="H456" s="259">
        <v>15.998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AT456" s="265" t="s">
        <v>309</v>
      </c>
      <c r="AU456" s="265" t="s">
        <v>88</v>
      </c>
      <c r="AV456" s="12" t="s">
        <v>88</v>
      </c>
      <c r="AW456" s="12" t="s">
        <v>33</v>
      </c>
      <c r="AX456" s="12" t="s">
        <v>78</v>
      </c>
      <c r="AY456" s="265" t="s">
        <v>163</v>
      </c>
    </row>
    <row r="457" spans="2:51" s="12" customFormat="1" ht="12">
      <c r="B457" s="255"/>
      <c r="C457" s="256"/>
      <c r="D457" s="245" t="s">
        <v>309</v>
      </c>
      <c r="E457" s="257" t="s">
        <v>1</v>
      </c>
      <c r="F457" s="258" t="s">
        <v>713</v>
      </c>
      <c r="G457" s="256"/>
      <c r="H457" s="259">
        <v>7.327</v>
      </c>
      <c r="I457" s="260"/>
      <c r="J457" s="256"/>
      <c r="K457" s="256"/>
      <c r="L457" s="261"/>
      <c r="M457" s="262"/>
      <c r="N457" s="263"/>
      <c r="O457" s="263"/>
      <c r="P457" s="263"/>
      <c r="Q457" s="263"/>
      <c r="R457" s="263"/>
      <c r="S457" s="263"/>
      <c r="T457" s="264"/>
      <c r="AT457" s="265" t="s">
        <v>309</v>
      </c>
      <c r="AU457" s="265" t="s">
        <v>88</v>
      </c>
      <c r="AV457" s="12" t="s">
        <v>88</v>
      </c>
      <c r="AW457" s="12" t="s">
        <v>33</v>
      </c>
      <c r="AX457" s="12" t="s">
        <v>78</v>
      </c>
      <c r="AY457" s="265" t="s">
        <v>163</v>
      </c>
    </row>
    <row r="458" spans="2:51" s="12" customFormat="1" ht="12">
      <c r="B458" s="255"/>
      <c r="C458" s="256"/>
      <c r="D458" s="245" t="s">
        <v>309</v>
      </c>
      <c r="E458" s="257" t="s">
        <v>1</v>
      </c>
      <c r="F458" s="258" t="s">
        <v>714</v>
      </c>
      <c r="G458" s="256"/>
      <c r="H458" s="259">
        <v>17.798</v>
      </c>
      <c r="I458" s="260"/>
      <c r="J458" s="256"/>
      <c r="K458" s="256"/>
      <c r="L458" s="261"/>
      <c r="M458" s="262"/>
      <c r="N458" s="263"/>
      <c r="O458" s="263"/>
      <c r="P458" s="263"/>
      <c r="Q458" s="263"/>
      <c r="R458" s="263"/>
      <c r="S458" s="263"/>
      <c r="T458" s="264"/>
      <c r="AT458" s="265" t="s">
        <v>309</v>
      </c>
      <c r="AU458" s="265" t="s">
        <v>88</v>
      </c>
      <c r="AV458" s="12" t="s">
        <v>88</v>
      </c>
      <c r="AW458" s="12" t="s">
        <v>33</v>
      </c>
      <c r="AX458" s="12" t="s">
        <v>78</v>
      </c>
      <c r="AY458" s="265" t="s">
        <v>163</v>
      </c>
    </row>
    <row r="459" spans="2:51" s="12" customFormat="1" ht="12">
      <c r="B459" s="255"/>
      <c r="C459" s="256"/>
      <c r="D459" s="245" t="s">
        <v>309</v>
      </c>
      <c r="E459" s="257" t="s">
        <v>1</v>
      </c>
      <c r="F459" s="258" t="s">
        <v>715</v>
      </c>
      <c r="G459" s="256"/>
      <c r="H459" s="259">
        <v>5.44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AT459" s="265" t="s">
        <v>309</v>
      </c>
      <c r="AU459" s="265" t="s">
        <v>88</v>
      </c>
      <c r="AV459" s="12" t="s">
        <v>88</v>
      </c>
      <c r="AW459" s="12" t="s">
        <v>33</v>
      </c>
      <c r="AX459" s="12" t="s">
        <v>78</v>
      </c>
      <c r="AY459" s="265" t="s">
        <v>163</v>
      </c>
    </row>
    <row r="460" spans="2:51" s="13" customFormat="1" ht="12">
      <c r="B460" s="266"/>
      <c r="C460" s="267"/>
      <c r="D460" s="245" t="s">
        <v>309</v>
      </c>
      <c r="E460" s="268" t="s">
        <v>1</v>
      </c>
      <c r="F460" s="269" t="s">
        <v>311</v>
      </c>
      <c r="G460" s="267"/>
      <c r="H460" s="270">
        <v>46.563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309</v>
      </c>
      <c r="AU460" s="276" t="s">
        <v>88</v>
      </c>
      <c r="AV460" s="13" t="s">
        <v>181</v>
      </c>
      <c r="AW460" s="13" t="s">
        <v>33</v>
      </c>
      <c r="AX460" s="13" t="s">
        <v>86</v>
      </c>
      <c r="AY460" s="276" t="s">
        <v>163</v>
      </c>
    </row>
    <row r="461" spans="2:65" s="1" customFormat="1" ht="16.5" customHeight="1">
      <c r="B461" s="38"/>
      <c r="C461" s="232" t="s">
        <v>716</v>
      </c>
      <c r="D461" s="232" t="s">
        <v>166</v>
      </c>
      <c r="E461" s="233" t="s">
        <v>717</v>
      </c>
      <c r="F461" s="234" t="s">
        <v>718</v>
      </c>
      <c r="G461" s="235" t="s">
        <v>349</v>
      </c>
      <c r="H461" s="236">
        <v>352.266</v>
      </c>
      <c r="I461" s="237"/>
      <c r="J461" s="238">
        <f>ROUND(I461*H461,2)</f>
        <v>0</v>
      </c>
      <c r="K461" s="234" t="s">
        <v>170</v>
      </c>
      <c r="L461" s="43"/>
      <c r="M461" s="239" t="s">
        <v>1</v>
      </c>
      <c r="N461" s="240" t="s">
        <v>43</v>
      </c>
      <c r="O461" s="86"/>
      <c r="P461" s="241">
        <f>O461*H461</f>
        <v>0</v>
      </c>
      <c r="Q461" s="241">
        <v>0</v>
      </c>
      <c r="R461" s="241">
        <f>Q461*H461</f>
        <v>0</v>
      </c>
      <c r="S461" s="241">
        <v>0</v>
      </c>
      <c r="T461" s="242">
        <f>S461*H461</f>
        <v>0</v>
      </c>
      <c r="AR461" s="243" t="s">
        <v>181</v>
      </c>
      <c r="AT461" s="243" t="s">
        <v>166</v>
      </c>
      <c r="AU461" s="243" t="s">
        <v>88</v>
      </c>
      <c r="AY461" s="17" t="s">
        <v>163</v>
      </c>
      <c r="BE461" s="244">
        <f>IF(N461="základní",J461,0)</f>
        <v>0</v>
      </c>
      <c r="BF461" s="244">
        <f>IF(N461="snížená",J461,0)</f>
        <v>0</v>
      </c>
      <c r="BG461" s="244">
        <f>IF(N461="zákl. přenesená",J461,0)</f>
        <v>0</v>
      </c>
      <c r="BH461" s="244">
        <f>IF(N461="sníž. přenesená",J461,0)</f>
        <v>0</v>
      </c>
      <c r="BI461" s="244">
        <f>IF(N461="nulová",J461,0)</f>
        <v>0</v>
      </c>
      <c r="BJ461" s="17" t="s">
        <v>86</v>
      </c>
      <c r="BK461" s="244">
        <f>ROUND(I461*H461,2)</f>
        <v>0</v>
      </c>
      <c r="BL461" s="17" t="s">
        <v>181</v>
      </c>
      <c r="BM461" s="243" t="s">
        <v>719</v>
      </c>
    </row>
    <row r="462" spans="2:51" s="12" customFormat="1" ht="12">
      <c r="B462" s="255"/>
      <c r="C462" s="256"/>
      <c r="D462" s="245" t="s">
        <v>309</v>
      </c>
      <c r="E462" s="257" t="s">
        <v>1</v>
      </c>
      <c r="F462" s="258" t="s">
        <v>202</v>
      </c>
      <c r="G462" s="256"/>
      <c r="H462" s="259">
        <v>352.266</v>
      </c>
      <c r="I462" s="260"/>
      <c r="J462" s="256"/>
      <c r="K462" s="256"/>
      <c r="L462" s="261"/>
      <c r="M462" s="262"/>
      <c r="N462" s="263"/>
      <c r="O462" s="263"/>
      <c r="P462" s="263"/>
      <c r="Q462" s="263"/>
      <c r="R462" s="263"/>
      <c r="S462" s="263"/>
      <c r="T462" s="264"/>
      <c r="AT462" s="265" t="s">
        <v>309</v>
      </c>
      <c r="AU462" s="265" t="s">
        <v>88</v>
      </c>
      <c r="AV462" s="12" t="s">
        <v>88</v>
      </c>
      <c r="AW462" s="12" t="s">
        <v>33</v>
      </c>
      <c r="AX462" s="12" t="s">
        <v>86</v>
      </c>
      <c r="AY462" s="265" t="s">
        <v>163</v>
      </c>
    </row>
    <row r="463" spans="2:65" s="1" customFormat="1" ht="24" customHeight="1">
      <c r="B463" s="38"/>
      <c r="C463" s="232" t="s">
        <v>720</v>
      </c>
      <c r="D463" s="232" t="s">
        <v>166</v>
      </c>
      <c r="E463" s="233" t="s">
        <v>721</v>
      </c>
      <c r="F463" s="234" t="s">
        <v>722</v>
      </c>
      <c r="G463" s="235" t="s">
        <v>723</v>
      </c>
      <c r="H463" s="236">
        <v>1</v>
      </c>
      <c r="I463" s="237"/>
      <c r="J463" s="238">
        <f>ROUND(I463*H463,2)</f>
        <v>0</v>
      </c>
      <c r="K463" s="234" t="s">
        <v>1</v>
      </c>
      <c r="L463" s="43"/>
      <c r="M463" s="239" t="s">
        <v>1</v>
      </c>
      <c r="N463" s="240" t="s">
        <v>43</v>
      </c>
      <c r="O463" s="86"/>
      <c r="P463" s="241">
        <f>O463*H463</f>
        <v>0</v>
      </c>
      <c r="Q463" s="241">
        <v>0.024</v>
      </c>
      <c r="R463" s="241">
        <f>Q463*H463</f>
        <v>0.024</v>
      </c>
      <c r="S463" s="241">
        <v>0.024</v>
      </c>
      <c r="T463" s="242">
        <f>S463*H463</f>
        <v>0.024</v>
      </c>
      <c r="AR463" s="243" t="s">
        <v>181</v>
      </c>
      <c r="AT463" s="243" t="s">
        <v>166</v>
      </c>
      <c r="AU463" s="243" t="s">
        <v>88</v>
      </c>
      <c r="AY463" s="17" t="s">
        <v>163</v>
      </c>
      <c r="BE463" s="244">
        <f>IF(N463="základní",J463,0)</f>
        <v>0</v>
      </c>
      <c r="BF463" s="244">
        <f>IF(N463="snížená",J463,0)</f>
        <v>0</v>
      </c>
      <c r="BG463" s="244">
        <f>IF(N463="zákl. přenesená",J463,0)</f>
        <v>0</v>
      </c>
      <c r="BH463" s="244">
        <f>IF(N463="sníž. přenesená",J463,0)</f>
        <v>0</v>
      </c>
      <c r="BI463" s="244">
        <f>IF(N463="nulová",J463,0)</f>
        <v>0</v>
      </c>
      <c r="BJ463" s="17" t="s">
        <v>86</v>
      </c>
      <c r="BK463" s="244">
        <f>ROUND(I463*H463,2)</f>
        <v>0</v>
      </c>
      <c r="BL463" s="17" t="s">
        <v>181</v>
      </c>
      <c r="BM463" s="243" t="s">
        <v>724</v>
      </c>
    </row>
    <row r="464" spans="2:47" s="1" customFormat="1" ht="12">
      <c r="B464" s="38"/>
      <c r="C464" s="39"/>
      <c r="D464" s="245" t="s">
        <v>190</v>
      </c>
      <c r="E464" s="39"/>
      <c r="F464" s="246" t="s">
        <v>725</v>
      </c>
      <c r="G464" s="39"/>
      <c r="H464" s="39"/>
      <c r="I464" s="150"/>
      <c r="J464" s="39"/>
      <c r="K464" s="39"/>
      <c r="L464" s="43"/>
      <c r="M464" s="247"/>
      <c r="N464" s="86"/>
      <c r="O464" s="86"/>
      <c r="P464" s="86"/>
      <c r="Q464" s="86"/>
      <c r="R464" s="86"/>
      <c r="S464" s="86"/>
      <c r="T464" s="87"/>
      <c r="AT464" s="17" t="s">
        <v>190</v>
      </c>
      <c r="AU464" s="17" t="s">
        <v>88</v>
      </c>
    </row>
    <row r="465" spans="2:65" s="1" customFormat="1" ht="24" customHeight="1">
      <c r="B465" s="38"/>
      <c r="C465" s="232" t="s">
        <v>726</v>
      </c>
      <c r="D465" s="232" t="s">
        <v>166</v>
      </c>
      <c r="E465" s="233" t="s">
        <v>727</v>
      </c>
      <c r="F465" s="234" t="s">
        <v>728</v>
      </c>
      <c r="G465" s="235" t="s">
        <v>413</v>
      </c>
      <c r="H465" s="236">
        <v>59.48</v>
      </c>
      <c r="I465" s="237"/>
      <c r="J465" s="238">
        <f>ROUND(I465*H465,2)</f>
        <v>0</v>
      </c>
      <c r="K465" s="234" t="s">
        <v>170</v>
      </c>
      <c r="L465" s="43"/>
      <c r="M465" s="239" t="s">
        <v>1</v>
      </c>
      <c r="N465" s="240" t="s">
        <v>43</v>
      </c>
      <c r="O465" s="86"/>
      <c r="P465" s="241">
        <f>O465*H465</f>
        <v>0</v>
      </c>
      <c r="Q465" s="241">
        <v>0</v>
      </c>
      <c r="R465" s="241">
        <f>Q465*H465</f>
        <v>0</v>
      </c>
      <c r="S465" s="241">
        <v>0</v>
      </c>
      <c r="T465" s="242">
        <f>S465*H465</f>
        <v>0</v>
      </c>
      <c r="AR465" s="243" t="s">
        <v>181</v>
      </c>
      <c r="AT465" s="243" t="s">
        <v>166</v>
      </c>
      <c r="AU465" s="243" t="s">
        <v>88</v>
      </c>
      <c r="AY465" s="17" t="s">
        <v>163</v>
      </c>
      <c r="BE465" s="244">
        <f>IF(N465="základní",J465,0)</f>
        <v>0</v>
      </c>
      <c r="BF465" s="244">
        <f>IF(N465="snížená",J465,0)</f>
        <v>0</v>
      </c>
      <c r="BG465" s="244">
        <f>IF(N465="zákl. přenesená",J465,0)</f>
        <v>0</v>
      </c>
      <c r="BH465" s="244">
        <f>IF(N465="sníž. přenesená",J465,0)</f>
        <v>0</v>
      </c>
      <c r="BI465" s="244">
        <f>IF(N465="nulová",J465,0)</f>
        <v>0</v>
      </c>
      <c r="BJ465" s="17" t="s">
        <v>86</v>
      </c>
      <c r="BK465" s="244">
        <f>ROUND(I465*H465,2)</f>
        <v>0</v>
      </c>
      <c r="BL465" s="17" t="s">
        <v>181</v>
      </c>
      <c r="BM465" s="243" t="s">
        <v>729</v>
      </c>
    </row>
    <row r="466" spans="2:51" s="14" customFormat="1" ht="12">
      <c r="B466" s="277"/>
      <c r="C466" s="278"/>
      <c r="D466" s="245" t="s">
        <v>309</v>
      </c>
      <c r="E466" s="279" t="s">
        <v>1</v>
      </c>
      <c r="F466" s="280" t="s">
        <v>730</v>
      </c>
      <c r="G466" s="278"/>
      <c r="H466" s="279" t="s">
        <v>1</v>
      </c>
      <c r="I466" s="281"/>
      <c r="J466" s="278"/>
      <c r="K466" s="278"/>
      <c r="L466" s="282"/>
      <c r="M466" s="283"/>
      <c r="N466" s="284"/>
      <c r="O466" s="284"/>
      <c r="P466" s="284"/>
      <c r="Q466" s="284"/>
      <c r="R466" s="284"/>
      <c r="S466" s="284"/>
      <c r="T466" s="285"/>
      <c r="AT466" s="286" t="s">
        <v>309</v>
      </c>
      <c r="AU466" s="286" t="s">
        <v>88</v>
      </c>
      <c r="AV466" s="14" t="s">
        <v>86</v>
      </c>
      <c r="AW466" s="14" t="s">
        <v>33</v>
      </c>
      <c r="AX466" s="14" t="s">
        <v>78</v>
      </c>
      <c r="AY466" s="286" t="s">
        <v>163</v>
      </c>
    </row>
    <row r="467" spans="2:51" s="12" customFormat="1" ht="12">
      <c r="B467" s="255"/>
      <c r="C467" s="256"/>
      <c r="D467" s="245" t="s">
        <v>309</v>
      </c>
      <c r="E467" s="257" t="s">
        <v>1</v>
      </c>
      <c r="F467" s="258" t="s">
        <v>731</v>
      </c>
      <c r="G467" s="256"/>
      <c r="H467" s="259">
        <v>4.2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AT467" s="265" t="s">
        <v>309</v>
      </c>
      <c r="AU467" s="265" t="s">
        <v>88</v>
      </c>
      <c r="AV467" s="12" t="s">
        <v>88</v>
      </c>
      <c r="AW467" s="12" t="s">
        <v>33</v>
      </c>
      <c r="AX467" s="12" t="s">
        <v>78</v>
      </c>
      <c r="AY467" s="265" t="s">
        <v>163</v>
      </c>
    </row>
    <row r="468" spans="2:51" s="12" customFormat="1" ht="12">
      <c r="B468" s="255"/>
      <c r="C468" s="256"/>
      <c r="D468" s="245" t="s">
        <v>309</v>
      </c>
      <c r="E468" s="257" t="s">
        <v>1</v>
      </c>
      <c r="F468" s="258" t="s">
        <v>732</v>
      </c>
      <c r="G468" s="256"/>
      <c r="H468" s="259">
        <v>4.3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AT468" s="265" t="s">
        <v>309</v>
      </c>
      <c r="AU468" s="265" t="s">
        <v>88</v>
      </c>
      <c r="AV468" s="12" t="s">
        <v>88</v>
      </c>
      <c r="AW468" s="12" t="s">
        <v>33</v>
      </c>
      <c r="AX468" s="12" t="s">
        <v>78</v>
      </c>
      <c r="AY468" s="265" t="s">
        <v>163</v>
      </c>
    </row>
    <row r="469" spans="2:51" s="12" customFormat="1" ht="12">
      <c r="B469" s="255"/>
      <c r="C469" s="256"/>
      <c r="D469" s="245" t="s">
        <v>309</v>
      </c>
      <c r="E469" s="257" t="s">
        <v>1</v>
      </c>
      <c r="F469" s="258" t="s">
        <v>733</v>
      </c>
      <c r="G469" s="256"/>
      <c r="H469" s="259">
        <v>29.22</v>
      </c>
      <c r="I469" s="260"/>
      <c r="J469" s="256"/>
      <c r="K469" s="256"/>
      <c r="L469" s="261"/>
      <c r="M469" s="262"/>
      <c r="N469" s="263"/>
      <c r="O469" s="263"/>
      <c r="P469" s="263"/>
      <c r="Q469" s="263"/>
      <c r="R469" s="263"/>
      <c r="S469" s="263"/>
      <c r="T469" s="264"/>
      <c r="AT469" s="265" t="s">
        <v>309</v>
      </c>
      <c r="AU469" s="265" t="s">
        <v>88</v>
      </c>
      <c r="AV469" s="12" t="s">
        <v>88</v>
      </c>
      <c r="AW469" s="12" t="s">
        <v>33</v>
      </c>
      <c r="AX469" s="12" t="s">
        <v>78</v>
      </c>
      <c r="AY469" s="265" t="s">
        <v>163</v>
      </c>
    </row>
    <row r="470" spans="2:51" s="12" customFormat="1" ht="12">
      <c r="B470" s="255"/>
      <c r="C470" s="256"/>
      <c r="D470" s="245" t="s">
        <v>309</v>
      </c>
      <c r="E470" s="257" t="s">
        <v>1</v>
      </c>
      <c r="F470" s="258" t="s">
        <v>734</v>
      </c>
      <c r="G470" s="256"/>
      <c r="H470" s="259">
        <v>4.47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AT470" s="265" t="s">
        <v>309</v>
      </c>
      <c r="AU470" s="265" t="s">
        <v>88</v>
      </c>
      <c r="AV470" s="12" t="s">
        <v>88</v>
      </c>
      <c r="AW470" s="12" t="s">
        <v>33</v>
      </c>
      <c r="AX470" s="12" t="s">
        <v>78</v>
      </c>
      <c r="AY470" s="265" t="s">
        <v>163</v>
      </c>
    </row>
    <row r="471" spans="2:51" s="12" customFormat="1" ht="12">
      <c r="B471" s="255"/>
      <c r="C471" s="256"/>
      <c r="D471" s="245" t="s">
        <v>309</v>
      </c>
      <c r="E471" s="257" t="s">
        <v>1</v>
      </c>
      <c r="F471" s="258" t="s">
        <v>735</v>
      </c>
      <c r="G471" s="256"/>
      <c r="H471" s="259">
        <v>3.65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AT471" s="265" t="s">
        <v>309</v>
      </c>
      <c r="AU471" s="265" t="s">
        <v>88</v>
      </c>
      <c r="AV471" s="12" t="s">
        <v>88</v>
      </c>
      <c r="AW471" s="12" t="s">
        <v>33</v>
      </c>
      <c r="AX471" s="12" t="s">
        <v>78</v>
      </c>
      <c r="AY471" s="265" t="s">
        <v>163</v>
      </c>
    </row>
    <row r="472" spans="2:51" s="12" customFormat="1" ht="12">
      <c r="B472" s="255"/>
      <c r="C472" s="256"/>
      <c r="D472" s="245" t="s">
        <v>309</v>
      </c>
      <c r="E472" s="257" t="s">
        <v>1</v>
      </c>
      <c r="F472" s="258" t="s">
        <v>736</v>
      </c>
      <c r="G472" s="256"/>
      <c r="H472" s="259">
        <v>4.69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AT472" s="265" t="s">
        <v>309</v>
      </c>
      <c r="AU472" s="265" t="s">
        <v>88</v>
      </c>
      <c r="AV472" s="12" t="s">
        <v>88</v>
      </c>
      <c r="AW472" s="12" t="s">
        <v>33</v>
      </c>
      <c r="AX472" s="12" t="s">
        <v>78</v>
      </c>
      <c r="AY472" s="265" t="s">
        <v>163</v>
      </c>
    </row>
    <row r="473" spans="2:51" s="12" customFormat="1" ht="12">
      <c r="B473" s="255"/>
      <c r="C473" s="256"/>
      <c r="D473" s="245" t="s">
        <v>309</v>
      </c>
      <c r="E473" s="257" t="s">
        <v>1</v>
      </c>
      <c r="F473" s="258" t="s">
        <v>737</v>
      </c>
      <c r="G473" s="256"/>
      <c r="H473" s="259">
        <v>4.8</v>
      </c>
      <c r="I473" s="260"/>
      <c r="J473" s="256"/>
      <c r="K473" s="256"/>
      <c r="L473" s="261"/>
      <c r="M473" s="262"/>
      <c r="N473" s="263"/>
      <c r="O473" s="263"/>
      <c r="P473" s="263"/>
      <c r="Q473" s="263"/>
      <c r="R473" s="263"/>
      <c r="S473" s="263"/>
      <c r="T473" s="264"/>
      <c r="AT473" s="265" t="s">
        <v>309</v>
      </c>
      <c r="AU473" s="265" t="s">
        <v>88</v>
      </c>
      <c r="AV473" s="12" t="s">
        <v>88</v>
      </c>
      <c r="AW473" s="12" t="s">
        <v>33</v>
      </c>
      <c r="AX473" s="12" t="s">
        <v>78</v>
      </c>
      <c r="AY473" s="265" t="s">
        <v>163</v>
      </c>
    </row>
    <row r="474" spans="2:51" s="12" customFormat="1" ht="12">
      <c r="B474" s="255"/>
      <c r="C474" s="256"/>
      <c r="D474" s="245" t="s">
        <v>309</v>
      </c>
      <c r="E474" s="257" t="s">
        <v>1</v>
      </c>
      <c r="F474" s="258" t="s">
        <v>738</v>
      </c>
      <c r="G474" s="256"/>
      <c r="H474" s="259">
        <v>4.15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AT474" s="265" t="s">
        <v>309</v>
      </c>
      <c r="AU474" s="265" t="s">
        <v>88</v>
      </c>
      <c r="AV474" s="12" t="s">
        <v>88</v>
      </c>
      <c r="AW474" s="12" t="s">
        <v>33</v>
      </c>
      <c r="AX474" s="12" t="s">
        <v>78</v>
      </c>
      <c r="AY474" s="265" t="s">
        <v>163</v>
      </c>
    </row>
    <row r="475" spans="2:51" s="13" customFormat="1" ht="12">
      <c r="B475" s="266"/>
      <c r="C475" s="267"/>
      <c r="D475" s="245" t="s">
        <v>309</v>
      </c>
      <c r="E475" s="268" t="s">
        <v>1</v>
      </c>
      <c r="F475" s="269" t="s">
        <v>311</v>
      </c>
      <c r="G475" s="267"/>
      <c r="H475" s="270">
        <v>59.48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AT475" s="276" t="s">
        <v>309</v>
      </c>
      <c r="AU475" s="276" t="s">
        <v>88</v>
      </c>
      <c r="AV475" s="13" t="s">
        <v>181</v>
      </c>
      <c r="AW475" s="13" t="s">
        <v>33</v>
      </c>
      <c r="AX475" s="13" t="s">
        <v>86</v>
      </c>
      <c r="AY475" s="276" t="s">
        <v>163</v>
      </c>
    </row>
    <row r="476" spans="2:65" s="1" customFormat="1" ht="16.5" customHeight="1">
      <c r="B476" s="38"/>
      <c r="C476" s="232" t="s">
        <v>739</v>
      </c>
      <c r="D476" s="232" t="s">
        <v>166</v>
      </c>
      <c r="E476" s="233" t="s">
        <v>740</v>
      </c>
      <c r="F476" s="234" t="s">
        <v>741</v>
      </c>
      <c r="G476" s="235" t="s">
        <v>413</v>
      </c>
      <c r="H476" s="236">
        <v>59.48</v>
      </c>
      <c r="I476" s="237"/>
      <c r="J476" s="238">
        <f>ROUND(I476*H476,2)</f>
        <v>0</v>
      </c>
      <c r="K476" s="234" t="s">
        <v>1</v>
      </c>
      <c r="L476" s="43"/>
      <c r="M476" s="239" t="s">
        <v>1</v>
      </c>
      <c r="N476" s="240" t="s">
        <v>43</v>
      </c>
      <c r="O476" s="86"/>
      <c r="P476" s="241">
        <f>O476*H476</f>
        <v>0</v>
      </c>
      <c r="Q476" s="241">
        <v>0</v>
      </c>
      <c r="R476" s="241">
        <f>Q476*H476</f>
        <v>0</v>
      </c>
      <c r="S476" s="241">
        <v>0</v>
      </c>
      <c r="T476" s="242">
        <f>S476*H476</f>
        <v>0</v>
      </c>
      <c r="AR476" s="243" t="s">
        <v>181</v>
      </c>
      <c r="AT476" s="243" t="s">
        <v>166</v>
      </c>
      <c r="AU476" s="243" t="s">
        <v>88</v>
      </c>
      <c r="AY476" s="17" t="s">
        <v>163</v>
      </c>
      <c r="BE476" s="244">
        <f>IF(N476="základní",J476,0)</f>
        <v>0</v>
      </c>
      <c r="BF476" s="244">
        <f>IF(N476="snížená",J476,0)</f>
        <v>0</v>
      </c>
      <c r="BG476" s="244">
        <f>IF(N476="zákl. přenesená",J476,0)</f>
        <v>0</v>
      </c>
      <c r="BH476" s="244">
        <f>IF(N476="sníž. přenesená",J476,0)</f>
        <v>0</v>
      </c>
      <c r="BI476" s="244">
        <f>IF(N476="nulová",J476,0)</f>
        <v>0</v>
      </c>
      <c r="BJ476" s="17" t="s">
        <v>86</v>
      </c>
      <c r="BK476" s="244">
        <f>ROUND(I476*H476,2)</f>
        <v>0</v>
      </c>
      <c r="BL476" s="17" t="s">
        <v>181</v>
      </c>
      <c r="BM476" s="243" t="s">
        <v>742</v>
      </c>
    </row>
    <row r="477" spans="2:51" s="12" customFormat="1" ht="12">
      <c r="B477" s="255"/>
      <c r="C477" s="256"/>
      <c r="D477" s="245" t="s">
        <v>309</v>
      </c>
      <c r="E477" s="257" t="s">
        <v>1</v>
      </c>
      <c r="F477" s="258" t="s">
        <v>731</v>
      </c>
      <c r="G477" s="256"/>
      <c r="H477" s="259">
        <v>4.2</v>
      </c>
      <c r="I477" s="260"/>
      <c r="J477" s="256"/>
      <c r="K477" s="256"/>
      <c r="L477" s="261"/>
      <c r="M477" s="262"/>
      <c r="N477" s="263"/>
      <c r="O477" s="263"/>
      <c r="P477" s="263"/>
      <c r="Q477" s="263"/>
      <c r="R477" s="263"/>
      <c r="S477" s="263"/>
      <c r="T477" s="264"/>
      <c r="AT477" s="265" t="s">
        <v>309</v>
      </c>
      <c r="AU477" s="265" t="s">
        <v>88</v>
      </c>
      <c r="AV477" s="12" t="s">
        <v>88</v>
      </c>
      <c r="AW477" s="12" t="s">
        <v>33</v>
      </c>
      <c r="AX477" s="12" t="s">
        <v>78</v>
      </c>
      <c r="AY477" s="265" t="s">
        <v>163</v>
      </c>
    </row>
    <row r="478" spans="2:51" s="12" customFormat="1" ht="12">
      <c r="B478" s="255"/>
      <c r="C478" s="256"/>
      <c r="D478" s="245" t="s">
        <v>309</v>
      </c>
      <c r="E478" s="257" t="s">
        <v>1</v>
      </c>
      <c r="F478" s="258" t="s">
        <v>732</v>
      </c>
      <c r="G478" s="256"/>
      <c r="H478" s="259">
        <v>4.3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AT478" s="265" t="s">
        <v>309</v>
      </c>
      <c r="AU478" s="265" t="s">
        <v>88</v>
      </c>
      <c r="AV478" s="12" t="s">
        <v>88</v>
      </c>
      <c r="AW478" s="12" t="s">
        <v>33</v>
      </c>
      <c r="AX478" s="12" t="s">
        <v>78</v>
      </c>
      <c r="AY478" s="265" t="s">
        <v>163</v>
      </c>
    </row>
    <row r="479" spans="2:51" s="12" customFormat="1" ht="12">
      <c r="B479" s="255"/>
      <c r="C479" s="256"/>
      <c r="D479" s="245" t="s">
        <v>309</v>
      </c>
      <c r="E479" s="257" t="s">
        <v>1</v>
      </c>
      <c r="F479" s="258" t="s">
        <v>733</v>
      </c>
      <c r="G479" s="256"/>
      <c r="H479" s="259">
        <v>29.22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AT479" s="265" t="s">
        <v>309</v>
      </c>
      <c r="AU479" s="265" t="s">
        <v>88</v>
      </c>
      <c r="AV479" s="12" t="s">
        <v>88</v>
      </c>
      <c r="AW479" s="12" t="s">
        <v>33</v>
      </c>
      <c r="AX479" s="12" t="s">
        <v>78</v>
      </c>
      <c r="AY479" s="265" t="s">
        <v>163</v>
      </c>
    </row>
    <row r="480" spans="2:51" s="12" customFormat="1" ht="12">
      <c r="B480" s="255"/>
      <c r="C480" s="256"/>
      <c r="D480" s="245" t="s">
        <v>309</v>
      </c>
      <c r="E480" s="257" t="s">
        <v>1</v>
      </c>
      <c r="F480" s="258" t="s">
        <v>734</v>
      </c>
      <c r="G480" s="256"/>
      <c r="H480" s="259">
        <v>4.47</v>
      </c>
      <c r="I480" s="260"/>
      <c r="J480" s="256"/>
      <c r="K480" s="256"/>
      <c r="L480" s="261"/>
      <c r="M480" s="262"/>
      <c r="N480" s="263"/>
      <c r="O480" s="263"/>
      <c r="P480" s="263"/>
      <c r="Q480" s="263"/>
      <c r="R480" s="263"/>
      <c r="S480" s="263"/>
      <c r="T480" s="264"/>
      <c r="AT480" s="265" t="s">
        <v>309</v>
      </c>
      <c r="AU480" s="265" t="s">
        <v>88</v>
      </c>
      <c r="AV480" s="12" t="s">
        <v>88</v>
      </c>
      <c r="AW480" s="12" t="s">
        <v>33</v>
      </c>
      <c r="AX480" s="12" t="s">
        <v>78</v>
      </c>
      <c r="AY480" s="265" t="s">
        <v>163</v>
      </c>
    </row>
    <row r="481" spans="2:51" s="12" customFormat="1" ht="12">
      <c r="B481" s="255"/>
      <c r="C481" s="256"/>
      <c r="D481" s="245" t="s">
        <v>309</v>
      </c>
      <c r="E481" s="257" t="s">
        <v>1</v>
      </c>
      <c r="F481" s="258" t="s">
        <v>735</v>
      </c>
      <c r="G481" s="256"/>
      <c r="H481" s="259">
        <v>3.65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AT481" s="265" t="s">
        <v>309</v>
      </c>
      <c r="AU481" s="265" t="s">
        <v>88</v>
      </c>
      <c r="AV481" s="12" t="s">
        <v>88</v>
      </c>
      <c r="AW481" s="12" t="s">
        <v>33</v>
      </c>
      <c r="AX481" s="12" t="s">
        <v>78</v>
      </c>
      <c r="AY481" s="265" t="s">
        <v>163</v>
      </c>
    </row>
    <row r="482" spans="2:51" s="12" customFormat="1" ht="12">
      <c r="B482" s="255"/>
      <c r="C482" s="256"/>
      <c r="D482" s="245" t="s">
        <v>309</v>
      </c>
      <c r="E482" s="257" t="s">
        <v>1</v>
      </c>
      <c r="F482" s="258" t="s">
        <v>736</v>
      </c>
      <c r="G482" s="256"/>
      <c r="H482" s="259">
        <v>4.69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AT482" s="265" t="s">
        <v>309</v>
      </c>
      <c r="AU482" s="265" t="s">
        <v>88</v>
      </c>
      <c r="AV482" s="12" t="s">
        <v>88</v>
      </c>
      <c r="AW482" s="12" t="s">
        <v>33</v>
      </c>
      <c r="AX482" s="12" t="s">
        <v>78</v>
      </c>
      <c r="AY482" s="265" t="s">
        <v>163</v>
      </c>
    </row>
    <row r="483" spans="2:51" s="12" customFormat="1" ht="12">
      <c r="B483" s="255"/>
      <c r="C483" s="256"/>
      <c r="D483" s="245" t="s">
        <v>309</v>
      </c>
      <c r="E483" s="257" t="s">
        <v>1</v>
      </c>
      <c r="F483" s="258" t="s">
        <v>737</v>
      </c>
      <c r="G483" s="256"/>
      <c r="H483" s="259">
        <v>4.8</v>
      </c>
      <c r="I483" s="260"/>
      <c r="J483" s="256"/>
      <c r="K483" s="256"/>
      <c r="L483" s="261"/>
      <c r="M483" s="262"/>
      <c r="N483" s="263"/>
      <c r="O483" s="263"/>
      <c r="P483" s="263"/>
      <c r="Q483" s="263"/>
      <c r="R483" s="263"/>
      <c r="S483" s="263"/>
      <c r="T483" s="264"/>
      <c r="AT483" s="265" t="s">
        <v>309</v>
      </c>
      <c r="AU483" s="265" t="s">
        <v>88</v>
      </c>
      <c r="AV483" s="12" t="s">
        <v>88</v>
      </c>
      <c r="AW483" s="12" t="s">
        <v>33</v>
      </c>
      <c r="AX483" s="12" t="s">
        <v>78</v>
      </c>
      <c r="AY483" s="265" t="s">
        <v>163</v>
      </c>
    </row>
    <row r="484" spans="2:51" s="12" customFormat="1" ht="12">
      <c r="B484" s="255"/>
      <c r="C484" s="256"/>
      <c r="D484" s="245" t="s">
        <v>309</v>
      </c>
      <c r="E484" s="257" t="s">
        <v>1</v>
      </c>
      <c r="F484" s="258" t="s">
        <v>738</v>
      </c>
      <c r="G484" s="256"/>
      <c r="H484" s="259">
        <v>4.15</v>
      </c>
      <c r="I484" s="260"/>
      <c r="J484" s="256"/>
      <c r="K484" s="256"/>
      <c r="L484" s="261"/>
      <c r="M484" s="262"/>
      <c r="N484" s="263"/>
      <c r="O484" s="263"/>
      <c r="P484" s="263"/>
      <c r="Q484" s="263"/>
      <c r="R484" s="263"/>
      <c r="S484" s="263"/>
      <c r="T484" s="264"/>
      <c r="AT484" s="265" t="s">
        <v>309</v>
      </c>
      <c r="AU484" s="265" t="s">
        <v>88</v>
      </c>
      <c r="AV484" s="12" t="s">
        <v>88</v>
      </c>
      <c r="AW484" s="12" t="s">
        <v>33</v>
      </c>
      <c r="AX484" s="12" t="s">
        <v>78</v>
      </c>
      <c r="AY484" s="265" t="s">
        <v>163</v>
      </c>
    </row>
    <row r="485" spans="2:51" s="13" customFormat="1" ht="12">
      <c r="B485" s="266"/>
      <c r="C485" s="267"/>
      <c r="D485" s="245" t="s">
        <v>309</v>
      </c>
      <c r="E485" s="268" t="s">
        <v>1</v>
      </c>
      <c r="F485" s="269" t="s">
        <v>311</v>
      </c>
      <c r="G485" s="267"/>
      <c r="H485" s="270">
        <v>59.48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AT485" s="276" t="s">
        <v>309</v>
      </c>
      <c r="AU485" s="276" t="s">
        <v>88</v>
      </c>
      <c r="AV485" s="13" t="s">
        <v>181</v>
      </c>
      <c r="AW485" s="13" t="s">
        <v>33</v>
      </c>
      <c r="AX485" s="13" t="s">
        <v>86</v>
      </c>
      <c r="AY485" s="276" t="s">
        <v>163</v>
      </c>
    </row>
    <row r="486" spans="2:65" s="1" customFormat="1" ht="24" customHeight="1">
      <c r="B486" s="38"/>
      <c r="C486" s="232" t="s">
        <v>743</v>
      </c>
      <c r="D486" s="232" t="s">
        <v>166</v>
      </c>
      <c r="E486" s="233" t="s">
        <v>744</v>
      </c>
      <c r="F486" s="234" t="s">
        <v>745</v>
      </c>
      <c r="G486" s="235" t="s">
        <v>413</v>
      </c>
      <c r="H486" s="236">
        <v>18.25</v>
      </c>
      <c r="I486" s="237"/>
      <c r="J486" s="238">
        <f>ROUND(I486*H486,2)</f>
        <v>0</v>
      </c>
      <c r="K486" s="234" t="s">
        <v>1</v>
      </c>
      <c r="L486" s="43"/>
      <c r="M486" s="239" t="s">
        <v>1</v>
      </c>
      <c r="N486" s="240" t="s">
        <v>43</v>
      </c>
      <c r="O486" s="86"/>
      <c r="P486" s="241">
        <f>O486*H486</f>
        <v>0</v>
      </c>
      <c r="Q486" s="241">
        <v>0</v>
      </c>
      <c r="R486" s="241">
        <f>Q486*H486</f>
        <v>0</v>
      </c>
      <c r="S486" s="241">
        <v>0</v>
      </c>
      <c r="T486" s="242">
        <f>S486*H486</f>
        <v>0</v>
      </c>
      <c r="AR486" s="243" t="s">
        <v>181</v>
      </c>
      <c r="AT486" s="243" t="s">
        <v>166</v>
      </c>
      <c r="AU486" s="243" t="s">
        <v>88</v>
      </c>
      <c r="AY486" s="17" t="s">
        <v>163</v>
      </c>
      <c r="BE486" s="244">
        <f>IF(N486="základní",J486,0)</f>
        <v>0</v>
      </c>
      <c r="BF486" s="244">
        <f>IF(N486="snížená",J486,0)</f>
        <v>0</v>
      </c>
      <c r="BG486" s="244">
        <f>IF(N486="zákl. přenesená",J486,0)</f>
        <v>0</v>
      </c>
      <c r="BH486" s="244">
        <f>IF(N486="sníž. přenesená",J486,0)</f>
        <v>0</v>
      </c>
      <c r="BI486" s="244">
        <f>IF(N486="nulová",J486,0)</f>
        <v>0</v>
      </c>
      <c r="BJ486" s="17" t="s">
        <v>86</v>
      </c>
      <c r="BK486" s="244">
        <f>ROUND(I486*H486,2)</f>
        <v>0</v>
      </c>
      <c r="BL486" s="17" t="s">
        <v>181</v>
      </c>
      <c r="BM486" s="243" t="s">
        <v>746</v>
      </c>
    </row>
    <row r="487" spans="2:65" s="1" customFormat="1" ht="16.5" customHeight="1">
      <c r="B487" s="38"/>
      <c r="C487" s="232" t="s">
        <v>747</v>
      </c>
      <c r="D487" s="232" t="s">
        <v>166</v>
      </c>
      <c r="E487" s="233" t="s">
        <v>748</v>
      </c>
      <c r="F487" s="234" t="s">
        <v>749</v>
      </c>
      <c r="G487" s="235" t="s">
        <v>339</v>
      </c>
      <c r="H487" s="236">
        <v>0.3</v>
      </c>
      <c r="I487" s="237"/>
      <c r="J487" s="238">
        <f>ROUND(I487*H487,2)</f>
        <v>0</v>
      </c>
      <c r="K487" s="234" t="s">
        <v>170</v>
      </c>
      <c r="L487" s="43"/>
      <c r="M487" s="239" t="s">
        <v>1</v>
      </c>
      <c r="N487" s="240" t="s">
        <v>43</v>
      </c>
      <c r="O487" s="86"/>
      <c r="P487" s="241">
        <f>O487*H487</f>
        <v>0</v>
      </c>
      <c r="Q487" s="241">
        <v>1.06277</v>
      </c>
      <c r="R487" s="241">
        <f>Q487*H487</f>
        <v>0.318831</v>
      </c>
      <c r="S487" s="241">
        <v>0</v>
      </c>
      <c r="T487" s="242">
        <f>S487*H487</f>
        <v>0</v>
      </c>
      <c r="AR487" s="243" t="s">
        <v>181</v>
      </c>
      <c r="AT487" s="243" t="s">
        <v>166</v>
      </c>
      <c r="AU487" s="243" t="s">
        <v>88</v>
      </c>
      <c r="AY487" s="17" t="s">
        <v>163</v>
      </c>
      <c r="BE487" s="244">
        <f>IF(N487="základní",J487,0)</f>
        <v>0</v>
      </c>
      <c r="BF487" s="244">
        <f>IF(N487="snížená",J487,0)</f>
        <v>0</v>
      </c>
      <c r="BG487" s="244">
        <f>IF(N487="zákl. přenesená",J487,0)</f>
        <v>0</v>
      </c>
      <c r="BH487" s="244">
        <f>IF(N487="sníž. přenesená",J487,0)</f>
        <v>0</v>
      </c>
      <c r="BI487" s="244">
        <f>IF(N487="nulová",J487,0)</f>
        <v>0</v>
      </c>
      <c r="BJ487" s="17" t="s">
        <v>86</v>
      </c>
      <c r="BK487" s="244">
        <f>ROUND(I487*H487,2)</f>
        <v>0</v>
      </c>
      <c r="BL487" s="17" t="s">
        <v>181</v>
      </c>
      <c r="BM487" s="243" t="s">
        <v>750</v>
      </c>
    </row>
    <row r="488" spans="2:51" s="14" customFormat="1" ht="12">
      <c r="B488" s="277"/>
      <c r="C488" s="278"/>
      <c r="D488" s="245" t="s">
        <v>309</v>
      </c>
      <c r="E488" s="279" t="s">
        <v>1</v>
      </c>
      <c r="F488" s="280" t="s">
        <v>751</v>
      </c>
      <c r="G488" s="278"/>
      <c r="H488" s="279" t="s">
        <v>1</v>
      </c>
      <c r="I488" s="281"/>
      <c r="J488" s="278"/>
      <c r="K488" s="278"/>
      <c r="L488" s="282"/>
      <c r="M488" s="283"/>
      <c r="N488" s="284"/>
      <c r="O488" s="284"/>
      <c r="P488" s="284"/>
      <c r="Q488" s="284"/>
      <c r="R488" s="284"/>
      <c r="S488" s="284"/>
      <c r="T488" s="285"/>
      <c r="AT488" s="286" t="s">
        <v>309</v>
      </c>
      <c r="AU488" s="286" t="s">
        <v>88</v>
      </c>
      <c r="AV488" s="14" t="s">
        <v>86</v>
      </c>
      <c r="AW488" s="14" t="s">
        <v>33</v>
      </c>
      <c r="AX488" s="14" t="s">
        <v>78</v>
      </c>
      <c r="AY488" s="286" t="s">
        <v>163</v>
      </c>
    </row>
    <row r="489" spans="2:51" s="12" customFormat="1" ht="12">
      <c r="B489" s="255"/>
      <c r="C489" s="256"/>
      <c r="D489" s="245" t="s">
        <v>309</v>
      </c>
      <c r="E489" s="257" t="s">
        <v>1</v>
      </c>
      <c r="F489" s="258" t="s">
        <v>752</v>
      </c>
      <c r="G489" s="256"/>
      <c r="H489" s="259">
        <v>0.3</v>
      </c>
      <c r="I489" s="260"/>
      <c r="J489" s="256"/>
      <c r="K489" s="256"/>
      <c r="L489" s="261"/>
      <c r="M489" s="262"/>
      <c r="N489" s="263"/>
      <c r="O489" s="263"/>
      <c r="P489" s="263"/>
      <c r="Q489" s="263"/>
      <c r="R489" s="263"/>
      <c r="S489" s="263"/>
      <c r="T489" s="264"/>
      <c r="AT489" s="265" t="s">
        <v>309</v>
      </c>
      <c r="AU489" s="265" t="s">
        <v>88</v>
      </c>
      <c r="AV489" s="12" t="s">
        <v>88</v>
      </c>
      <c r="AW489" s="12" t="s">
        <v>33</v>
      </c>
      <c r="AX489" s="12" t="s">
        <v>86</v>
      </c>
      <c r="AY489" s="265" t="s">
        <v>163</v>
      </c>
    </row>
    <row r="490" spans="2:65" s="1" customFormat="1" ht="24" customHeight="1">
      <c r="B490" s="38"/>
      <c r="C490" s="232" t="s">
        <v>753</v>
      </c>
      <c r="D490" s="232" t="s">
        <v>166</v>
      </c>
      <c r="E490" s="233" t="s">
        <v>754</v>
      </c>
      <c r="F490" s="234" t="s">
        <v>755</v>
      </c>
      <c r="G490" s="235" t="s">
        <v>349</v>
      </c>
      <c r="H490" s="236">
        <v>17.205</v>
      </c>
      <c r="I490" s="237"/>
      <c r="J490" s="238">
        <f>ROUND(I490*H490,2)</f>
        <v>0</v>
      </c>
      <c r="K490" s="234" t="s">
        <v>170</v>
      </c>
      <c r="L490" s="43"/>
      <c r="M490" s="239" t="s">
        <v>1</v>
      </c>
      <c r="N490" s="240" t="s">
        <v>43</v>
      </c>
      <c r="O490" s="86"/>
      <c r="P490" s="241">
        <f>O490*H490</f>
        <v>0</v>
      </c>
      <c r="Q490" s="241">
        <v>0.07426</v>
      </c>
      <c r="R490" s="241">
        <f>Q490*H490</f>
        <v>1.2776433</v>
      </c>
      <c r="S490" s="241">
        <v>0</v>
      </c>
      <c r="T490" s="242">
        <f>S490*H490</f>
        <v>0</v>
      </c>
      <c r="AR490" s="243" t="s">
        <v>181</v>
      </c>
      <c r="AT490" s="243" t="s">
        <v>166</v>
      </c>
      <c r="AU490" s="243" t="s">
        <v>88</v>
      </c>
      <c r="AY490" s="17" t="s">
        <v>163</v>
      </c>
      <c r="BE490" s="244">
        <f>IF(N490="základní",J490,0)</f>
        <v>0</v>
      </c>
      <c r="BF490" s="244">
        <f>IF(N490="snížená",J490,0)</f>
        <v>0</v>
      </c>
      <c r="BG490" s="244">
        <f>IF(N490="zákl. přenesená",J490,0)</f>
        <v>0</v>
      </c>
      <c r="BH490" s="244">
        <f>IF(N490="sníž. přenesená",J490,0)</f>
        <v>0</v>
      </c>
      <c r="BI490" s="244">
        <f>IF(N490="nulová",J490,0)</f>
        <v>0</v>
      </c>
      <c r="BJ490" s="17" t="s">
        <v>86</v>
      </c>
      <c r="BK490" s="244">
        <f>ROUND(I490*H490,2)</f>
        <v>0</v>
      </c>
      <c r="BL490" s="17" t="s">
        <v>181</v>
      </c>
      <c r="BM490" s="243" t="s">
        <v>756</v>
      </c>
    </row>
    <row r="491" spans="2:51" s="14" customFormat="1" ht="12">
      <c r="B491" s="277"/>
      <c r="C491" s="278"/>
      <c r="D491" s="245" t="s">
        <v>309</v>
      </c>
      <c r="E491" s="279" t="s">
        <v>1</v>
      </c>
      <c r="F491" s="280" t="s">
        <v>757</v>
      </c>
      <c r="G491" s="278"/>
      <c r="H491" s="279" t="s">
        <v>1</v>
      </c>
      <c r="I491" s="281"/>
      <c r="J491" s="278"/>
      <c r="K491" s="278"/>
      <c r="L491" s="282"/>
      <c r="M491" s="283"/>
      <c r="N491" s="284"/>
      <c r="O491" s="284"/>
      <c r="P491" s="284"/>
      <c r="Q491" s="284"/>
      <c r="R491" s="284"/>
      <c r="S491" s="284"/>
      <c r="T491" s="285"/>
      <c r="AT491" s="286" t="s">
        <v>309</v>
      </c>
      <c r="AU491" s="286" t="s">
        <v>88</v>
      </c>
      <c r="AV491" s="14" t="s">
        <v>86</v>
      </c>
      <c r="AW491" s="14" t="s">
        <v>33</v>
      </c>
      <c r="AX491" s="14" t="s">
        <v>78</v>
      </c>
      <c r="AY491" s="286" t="s">
        <v>163</v>
      </c>
    </row>
    <row r="492" spans="2:51" s="12" customFormat="1" ht="12">
      <c r="B492" s="255"/>
      <c r="C492" s="256"/>
      <c r="D492" s="245" t="s">
        <v>309</v>
      </c>
      <c r="E492" s="257" t="s">
        <v>1</v>
      </c>
      <c r="F492" s="258" t="s">
        <v>758</v>
      </c>
      <c r="G492" s="256"/>
      <c r="H492" s="259">
        <v>11.715</v>
      </c>
      <c r="I492" s="260"/>
      <c r="J492" s="256"/>
      <c r="K492" s="256"/>
      <c r="L492" s="261"/>
      <c r="M492" s="262"/>
      <c r="N492" s="263"/>
      <c r="O492" s="263"/>
      <c r="P492" s="263"/>
      <c r="Q492" s="263"/>
      <c r="R492" s="263"/>
      <c r="S492" s="263"/>
      <c r="T492" s="264"/>
      <c r="AT492" s="265" t="s">
        <v>309</v>
      </c>
      <c r="AU492" s="265" t="s">
        <v>88</v>
      </c>
      <c r="AV492" s="12" t="s">
        <v>88</v>
      </c>
      <c r="AW492" s="12" t="s">
        <v>33</v>
      </c>
      <c r="AX492" s="12" t="s">
        <v>78</v>
      </c>
      <c r="AY492" s="265" t="s">
        <v>163</v>
      </c>
    </row>
    <row r="493" spans="2:51" s="14" customFormat="1" ht="12">
      <c r="B493" s="277"/>
      <c r="C493" s="278"/>
      <c r="D493" s="245" t="s">
        <v>309</v>
      </c>
      <c r="E493" s="279" t="s">
        <v>1</v>
      </c>
      <c r="F493" s="280" t="s">
        <v>759</v>
      </c>
      <c r="G493" s="278"/>
      <c r="H493" s="279" t="s">
        <v>1</v>
      </c>
      <c r="I493" s="281"/>
      <c r="J493" s="278"/>
      <c r="K493" s="278"/>
      <c r="L493" s="282"/>
      <c r="M493" s="283"/>
      <c r="N493" s="284"/>
      <c r="O493" s="284"/>
      <c r="P493" s="284"/>
      <c r="Q493" s="284"/>
      <c r="R493" s="284"/>
      <c r="S493" s="284"/>
      <c r="T493" s="285"/>
      <c r="AT493" s="286" t="s">
        <v>309</v>
      </c>
      <c r="AU493" s="286" t="s">
        <v>88</v>
      </c>
      <c r="AV493" s="14" t="s">
        <v>86</v>
      </c>
      <c r="AW493" s="14" t="s">
        <v>33</v>
      </c>
      <c r="AX493" s="14" t="s">
        <v>78</v>
      </c>
      <c r="AY493" s="286" t="s">
        <v>163</v>
      </c>
    </row>
    <row r="494" spans="2:51" s="12" customFormat="1" ht="12">
      <c r="B494" s="255"/>
      <c r="C494" s="256"/>
      <c r="D494" s="245" t="s">
        <v>309</v>
      </c>
      <c r="E494" s="257" t="s">
        <v>1</v>
      </c>
      <c r="F494" s="258" t="s">
        <v>760</v>
      </c>
      <c r="G494" s="256"/>
      <c r="H494" s="259">
        <v>5.49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AT494" s="265" t="s">
        <v>309</v>
      </c>
      <c r="AU494" s="265" t="s">
        <v>88</v>
      </c>
      <c r="AV494" s="12" t="s">
        <v>88</v>
      </c>
      <c r="AW494" s="12" t="s">
        <v>33</v>
      </c>
      <c r="AX494" s="12" t="s">
        <v>78</v>
      </c>
      <c r="AY494" s="265" t="s">
        <v>163</v>
      </c>
    </row>
    <row r="495" spans="2:51" s="13" customFormat="1" ht="12">
      <c r="B495" s="266"/>
      <c r="C495" s="267"/>
      <c r="D495" s="245" t="s">
        <v>309</v>
      </c>
      <c r="E495" s="268" t="s">
        <v>1</v>
      </c>
      <c r="F495" s="269" t="s">
        <v>311</v>
      </c>
      <c r="G495" s="267"/>
      <c r="H495" s="270">
        <v>17.205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AT495" s="276" t="s">
        <v>309</v>
      </c>
      <c r="AU495" s="276" t="s">
        <v>88</v>
      </c>
      <c r="AV495" s="13" t="s">
        <v>181</v>
      </c>
      <c r="AW495" s="13" t="s">
        <v>33</v>
      </c>
      <c r="AX495" s="13" t="s">
        <v>86</v>
      </c>
      <c r="AY495" s="276" t="s">
        <v>163</v>
      </c>
    </row>
    <row r="496" spans="2:65" s="1" customFormat="1" ht="16.5" customHeight="1">
      <c r="B496" s="38"/>
      <c r="C496" s="232" t="s">
        <v>761</v>
      </c>
      <c r="D496" s="232" t="s">
        <v>166</v>
      </c>
      <c r="E496" s="233" t="s">
        <v>762</v>
      </c>
      <c r="F496" s="234" t="s">
        <v>763</v>
      </c>
      <c r="G496" s="235" t="s">
        <v>349</v>
      </c>
      <c r="H496" s="236">
        <v>69.95</v>
      </c>
      <c r="I496" s="237"/>
      <c r="J496" s="238">
        <f>ROUND(I496*H496,2)</f>
        <v>0</v>
      </c>
      <c r="K496" s="234" t="s">
        <v>1</v>
      </c>
      <c r="L496" s="43"/>
      <c r="M496" s="239" t="s">
        <v>1</v>
      </c>
      <c r="N496" s="240" t="s">
        <v>43</v>
      </c>
      <c r="O496" s="86"/>
      <c r="P496" s="241">
        <f>O496*H496</f>
        <v>0</v>
      </c>
      <c r="Q496" s="241">
        <v>0.077</v>
      </c>
      <c r="R496" s="241">
        <f>Q496*H496</f>
        <v>5.38615</v>
      </c>
      <c r="S496" s="241">
        <v>0</v>
      </c>
      <c r="T496" s="242">
        <f>S496*H496</f>
        <v>0</v>
      </c>
      <c r="AR496" s="243" t="s">
        <v>181</v>
      </c>
      <c r="AT496" s="243" t="s">
        <v>166</v>
      </c>
      <c r="AU496" s="243" t="s">
        <v>88</v>
      </c>
      <c r="AY496" s="17" t="s">
        <v>163</v>
      </c>
      <c r="BE496" s="244">
        <f>IF(N496="základní",J496,0)</f>
        <v>0</v>
      </c>
      <c r="BF496" s="244">
        <f>IF(N496="snížená",J496,0)</f>
        <v>0</v>
      </c>
      <c r="BG496" s="244">
        <f>IF(N496="zákl. přenesená",J496,0)</f>
        <v>0</v>
      </c>
      <c r="BH496" s="244">
        <f>IF(N496="sníž. přenesená",J496,0)</f>
        <v>0</v>
      </c>
      <c r="BI496" s="244">
        <f>IF(N496="nulová",J496,0)</f>
        <v>0</v>
      </c>
      <c r="BJ496" s="17" t="s">
        <v>86</v>
      </c>
      <c r="BK496" s="244">
        <f>ROUND(I496*H496,2)</f>
        <v>0</v>
      </c>
      <c r="BL496" s="17" t="s">
        <v>181</v>
      </c>
      <c r="BM496" s="243" t="s">
        <v>764</v>
      </c>
    </row>
    <row r="497" spans="2:51" s="12" customFormat="1" ht="12">
      <c r="B497" s="255"/>
      <c r="C497" s="256"/>
      <c r="D497" s="245" t="s">
        <v>309</v>
      </c>
      <c r="E497" s="257" t="s">
        <v>1</v>
      </c>
      <c r="F497" s="258" t="s">
        <v>765</v>
      </c>
      <c r="G497" s="256"/>
      <c r="H497" s="259">
        <v>69.95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AT497" s="265" t="s">
        <v>309</v>
      </c>
      <c r="AU497" s="265" t="s">
        <v>88</v>
      </c>
      <c r="AV497" s="12" t="s">
        <v>88</v>
      </c>
      <c r="AW497" s="12" t="s">
        <v>33</v>
      </c>
      <c r="AX497" s="12" t="s">
        <v>86</v>
      </c>
      <c r="AY497" s="265" t="s">
        <v>163</v>
      </c>
    </row>
    <row r="498" spans="2:65" s="1" customFormat="1" ht="16.5" customHeight="1">
      <c r="B498" s="38"/>
      <c r="C498" s="232" t="s">
        <v>766</v>
      </c>
      <c r="D498" s="232" t="s">
        <v>166</v>
      </c>
      <c r="E498" s="233" t="s">
        <v>767</v>
      </c>
      <c r="F498" s="234" t="s">
        <v>768</v>
      </c>
      <c r="G498" s="235" t="s">
        <v>349</v>
      </c>
      <c r="H498" s="236">
        <v>90.97</v>
      </c>
      <c r="I498" s="237"/>
      <c r="J498" s="238">
        <f>ROUND(I498*H498,2)</f>
        <v>0</v>
      </c>
      <c r="K498" s="234" t="s">
        <v>1</v>
      </c>
      <c r="L498" s="43"/>
      <c r="M498" s="239" t="s">
        <v>1</v>
      </c>
      <c r="N498" s="240" t="s">
        <v>43</v>
      </c>
      <c r="O498" s="86"/>
      <c r="P498" s="241">
        <f>O498*H498</f>
        <v>0</v>
      </c>
      <c r="Q498" s="241">
        <v>0.11</v>
      </c>
      <c r="R498" s="241">
        <f>Q498*H498</f>
        <v>10.0067</v>
      </c>
      <c r="S498" s="241">
        <v>0</v>
      </c>
      <c r="T498" s="242">
        <f>S498*H498</f>
        <v>0</v>
      </c>
      <c r="AR498" s="243" t="s">
        <v>181</v>
      </c>
      <c r="AT498" s="243" t="s">
        <v>166</v>
      </c>
      <c r="AU498" s="243" t="s">
        <v>88</v>
      </c>
      <c r="AY498" s="17" t="s">
        <v>163</v>
      </c>
      <c r="BE498" s="244">
        <f>IF(N498="základní",J498,0)</f>
        <v>0</v>
      </c>
      <c r="BF498" s="244">
        <f>IF(N498="snížená",J498,0)</f>
        <v>0</v>
      </c>
      <c r="BG498" s="244">
        <f>IF(N498="zákl. přenesená",J498,0)</f>
        <v>0</v>
      </c>
      <c r="BH498" s="244">
        <f>IF(N498="sníž. přenesená",J498,0)</f>
        <v>0</v>
      </c>
      <c r="BI498" s="244">
        <f>IF(N498="nulová",J498,0)</f>
        <v>0</v>
      </c>
      <c r="BJ498" s="17" t="s">
        <v>86</v>
      </c>
      <c r="BK498" s="244">
        <f>ROUND(I498*H498,2)</f>
        <v>0</v>
      </c>
      <c r="BL498" s="17" t="s">
        <v>181</v>
      </c>
      <c r="BM498" s="243" t="s">
        <v>769</v>
      </c>
    </row>
    <row r="499" spans="2:51" s="12" customFormat="1" ht="12">
      <c r="B499" s="255"/>
      <c r="C499" s="256"/>
      <c r="D499" s="245" t="s">
        <v>309</v>
      </c>
      <c r="E499" s="257" t="s">
        <v>1</v>
      </c>
      <c r="F499" s="258" t="s">
        <v>770</v>
      </c>
      <c r="G499" s="256"/>
      <c r="H499" s="259">
        <v>90.97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AT499" s="265" t="s">
        <v>309</v>
      </c>
      <c r="AU499" s="265" t="s">
        <v>88</v>
      </c>
      <c r="AV499" s="12" t="s">
        <v>88</v>
      </c>
      <c r="AW499" s="12" t="s">
        <v>33</v>
      </c>
      <c r="AX499" s="12" t="s">
        <v>86</v>
      </c>
      <c r="AY499" s="265" t="s">
        <v>163</v>
      </c>
    </row>
    <row r="500" spans="2:65" s="1" customFormat="1" ht="16.5" customHeight="1">
      <c r="B500" s="38"/>
      <c r="C500" s="232" t="s">
        <v>771</v>
      </c>
      <c r="D500" s="232" t="s">
        <v>166</v>
      </c>
      <c r="E500" s="233" t="s">
        <v>772</v>
      </c>
      <c r="F500" s="234" t="s">
        <v>773</v>
      </c>
      <c r="G500" s="235" t="s">
        <v>349</v>
      </c>
      <c r="H500" s="236">
        <v>33.07</v>
      </c>
      <c r="I500" s="237"/>
      <c r="J500" s="238">
        <f>ROUND(I500*H500,2)</f>
        <v>0</v>
      </c>
      <c r="K500" s="234" t="s">
        <v>1</v>
      </c>
      <c r="L500" s="43"/>
      <c r="M500" s="239" t="s">
        <v>1</v>
      </c>
      <c r="N500" s="240" t="s">
        <v>43</v>
      </c>
      <c r="O500" s="86"/>
      <c r="P500" s="241">
        <f>O500*H500</f>
        <v>0</v>
      </c>
      <c r="Q500" s="241">
        <v>0.11</v>
      </c>
      <c r="R500" s="241">
        <f>Q500*H500</f>
        <v>3.6377</v>
      </c>
      <c r="S500" s="241">
        <v>0</v>
      </c>
      <c r="T500" s="242">
        <f>S500*H500</f>
        <v>0</v>
      </c>
      <c r="AR500" s="243" t="s">
        <v>181</v>
      </c>
      <c r="AT500" s="243" t="s">
        <v>166</v>
      </c>
      <c r="AU500" s="243" t="s">
        <v>88</v>
      </c>
      <c r="AY500" s="17" t="s">
        <v>163</v>
      </c>
      <c r="BE500" s="244">
        <f>IF(N500="základní",J500,0)</f>
        <v>0</v>
      </c>
      <c r="BF500" s="244">
        <f>IF(N500="snížená",J500,0)</f>
        <v>0</v>
      </c>
      <c r="BG500" s="244">
        <f>IF(N500="zákl. přenesená",J500,0)</f>
        <v>0</v>
      </c>
      <c r="BH500" s="244">
        <f>IF(N500="sníž. přenesená",J500,0)</f>
        <v>0</v>
      </c>
      <c r="BI500" s="244">
        <f>IF(N500="nulová",J500,0)</f>
        <v>0</v>
      </c>
      <c r="BJ500" s="17" t="s">
        <v>86</v>
      </c>
      <c r="BK500" s="244">
        <f>ROUND(I500*H500,2)</f>
        <v>0</v>
      </c>
      <c r="BL500" s="17" t="s">
        <v>181</v>
      </c>
      <c r="BM500" s="243" t="s">
        <v>774</v>
      </c>
    </row>
    <row r="501" spans="2:51" s="12" customFormat="1" ht="12">
      <c r="B501" s="255"/>
      <c r="C501" s="256"/>
      <c r="D501" s="245" t="s">
        <v>309</v>
      </c>
      <c r="E501" s="257" t="s">
        <v>1</v>
      </c>
      <c r="F501" s="258" t="s">
        <v>775</v>
      </c>
      <c r="G501" s="256"/>
      <c r="H501" s="259">
        <v>22.12</v>
      </c>
      <c r="I501" s="260"/>
      <c r="J501" s="256"/>
      <c r="K501" s="256"/>
      <c r="L501" s="261"/>
      <c r="M501" s="262"/>
      <c r="N501" s="263"/>
      <c r="O501" s="263"/>
      <c r="P501" s="263"/>
      <c r="Q501" s="263"/>
      <c r="R501" s="263"/>
      <c r="S501" s="263"/>
      <c r="T501" s="264"/>
      <c r="AT501" s="265" t="s">
        <v>309</v>
      </c>
      <c r="AU501" s="265" t="s">
        <v>88</v>
      </c>
      <c r="AV501" s="12" t="s">
        <v>88</v>
      </c>
      <c r="AW501" s="12" t="s">
        <v>33</v>
      </c>
      <c r="AX501" s="12" t="s">
        <v>78</v>
      </c>
      <c r="AY501" s="265" t="s">
        <v>163</v>
      </c>
    </row>
    <row r="502" spans="2:51" s="12" customFormat="1" ht="12">
      <c r="B502" s="255"/>
      <c r="C502" s="256"/>
      <c r="D502" s="245" t="s">
        <v>309</v>
      </c>
      <c r="E502" s="257" t="s">
        <v>1</v>
      </c>
      <c r="F502" s="258" t="s">
        <v>210</v>
      </c>
      <c r="G502" s="256"/>
      <c r="H502" s="259">
        <v>10.95</v>
      </c>
      <c r="I502" s="260"/>
      <c r="J502" s="256"/>
      <c r="K502" s="256"/>
      <c r="L502" s="261"/>
      <c r="M502" s="262"/>
      <c r="N502" s="263"/>
      <c r="O502" s="263"/>
      <c r="P502" s="263"/>
      <c r="Q502" s="263"/>
      <c r="R502" s="263"/>
      <c r="S502" s="263"/>
      <c r="T502" s="264"/>
      <c r="AT502" s="265" t="s">
        <v>309</v>
      </c>
      <c r="AU502" s="265" t="s">
        <v>88</v>
      </c>
      <c r="AV502" s="12" t="s">
        <v>88</v>
      </c>
      <c r="AW502" s="12" t="s">
        <v>33</v>
      </c>
      <c r="AX502" s="12" t="s">
        <v>78</v>
      </c>
      <c r="AY502" s="265" t="s">
        <v>163</v>
      </c>
    </row>
    <row r="503" spans="2:51" s="13" customFormat="1" ht="12">
      <c r="B503" s="266"/>
      <c r="C503" s="267"/>
      <c r="D503" s="245" t="s">
        <v>309</v>
      </c>
      <c r="E503" s="268" t="s">
        <v>1</v>
      </c>
      <c r="F503" s="269" t="s">
        <v>311</v>
      </c>
      <c r="G503" s="267"/>
      <c r="H503" s="270">
        <v>33.07</v>
      </c>
      <c r="I503" s="271"/>
      <c r="J503" s="267"/>
      <c r="K503" s="267"/>
      <c r="L503" s="272"/>
      <c r="M503" s="273"/>
      <c r="N503" s="274"/>
      <c r="O503" s="274"/>
      <c r="P503" s="274"/>
      <c r="Q503" s="274"/>
      <c r="R503" s="274"/>
      <c r="S503" s="274"/>
      <c r="T503" s="275"/>
      <c r="AT503" s="276" t="s">
        <v>309</v>
      </c>
      <c r="AU503" s="276" t="s">
        <v>88</v>
      </c>
      <c r="AV503" s="13" t="s">
        <v>181</v>
      </c>
      <c r="AW503" s="13" t="s">
        <v>33</v>
      </c>
      <c r="AX503" s="13" t="s">
        <v>86</v>
      </c>
      <c r="AY503" s="276" t="s">
        <v>163</v>
      </c>
    </row>
    <row r="504" spans="2:65" s="1" customFormat="1" ht="24" customHeight="1">
      <c r="B504" s="38"/>
      <c r="C504" s="232" t="s">
        <v>776</v>
      </c>
      <c r="D504" s="232" t="s">
        <v>166</v>
      </c>
      <c r="E504" s="233" t="s">
        <v>777</v>
      </c>
      <c r="F504" s="234" t="s">
        <v>778</v>
      </c>
      <c r="G504" s="235" t="s">
        <v>349</v>
      </c>
      <c r="H504" s="236">
        <v>10.02</v>
      </c>
      <c r="I504" s="237"/>
      <c r="J504" s="238">
        <f>ROUND(I504*H504,2)</f>
        <v>0</v>
      </c>
      <c r="K504" s="234" t="s">
        <v>170</v>
      </c>
      <c r="L504" s="43"/>
      <c r="M504" s="239" t="s">
        <v>1</v>
      </c>
      <c r="N504" s="240" t="s">
        <v>43</v>
      </c>
      <c r="O504" s="86"/>
      <c r="P504" s="241">
        <f>O504*H504</f>
        <v>0</v>
      </c>
      <c r="Q504" s="241">
        <v>0.07102</v>
      </c>
      <c r="R504" s="241">
        <f>Q504*H504</f>
        <v>0.7116203999999999</v>
      </c>
      <c r="S504" s="241">
        <v>0</v>
      </c>
      <c r="T504" s="242">
        <f>S504*H504</f>
        <v>0</v>
      </c>
      <c r="AR504" s="243" t="s">
        <v>181</v>
      </c>
      <c r="AT504" s="243" t="s">
        <v>166</v>
      </c>
      <c r="AU504" s="243" t="s">
        <v>88</v>
      </c>
      <c r="AY504" s="17" t="s">
        <v>163</v>
      </c>
      <c r="BE504" s="244">
        <f>IF(N504="základní",J504,0)</f>
        <v>0</v>
      </c>
      <c r="BF504" s="244">
        <f>IF(N504="snížená",J504,0)</f>
        <v>0</v>
      </c>
      <c r="BG504" s="244">
        <f>IF(N504="zákl. přenesená",J504,0)</f>
        <v>0</v>
      </c>
      <c r="BH504" s="244">
        <f>IF(N504="sníž. přenesená",J504,0)</f>
        <v>0</v>
      </c>
      <c r="BI504" s="244">
        <f>IF(N504="nulová",J504,0)</f>
        <v>0</v>
      </c>
      <c r="BJ504" s="17" t="s">
        <v>86</v>
      </c>
      <c r="BK504" s="244">
        <f>ROUND(I504*H504,2)</f>
        <v>0</v>
      </c>
      <c r="BL504" s="17" t="s">
        <v>181</v>
      </c>
      <c r="BM504" s="243" t="s">
        <v>779</v>
      </c>
    </row>
    <row r="505" spans="2:51" s="14" customFormat="1" ht="12">
      <c r="B505" s="277"/>
      <c r="C505" s="278"/>
      <c r="D505" s="245" t="s">
        <v>309</v>
      </c>
      <c r="E505" s="279" t="s">
        <v>1</v>
      </c>
      <c r="F505" s="280" t="s">
        <v>542</v>
      </c>
      <c r="G505" s="278"/>
      <c r="H505" s="279" t="s">
        <v>1</v>
      </c>
      <c r="I505" s="281"/>
      <c r="J505" s="278"/>
      <c r="K505" s="278"/>
      <c r="L505" s="282"/>
      <c r="M505" s="283"/>
      <c r="N505" s="284"/>
      <c r="O505" s="284"/>
      <c r="P505" s="284"/>
      <c r="Q505" s="284"/>
      <c r="R505" s="284"/>
      <c r="S505" s="284"/>
      <c r="T505" s="285"/>
      <c r="AT505" s="286" t="s">
        <v>309</v>
      </c>
      <c r="AU505" s="286" t="s">
        <v>88</v>
      </c>
      <c r="AV505" s="14" t="s">
        <v>86</v>
      </c>
      <c r="AW505" s="14" t="s">
        <v>33</v>
      </c>
      <c r="AX505" s="14" t="s">
        <v>78</v>
      </c>
      <c r="AY505" s="286" t="s">
        <v>163</v>
      </c>
    </row>
    <row r="506" spans="2:51" s="14" customFormat="1" ht="12">
      <c r="B506" s="277"/>
      <c r="C506" s="278"/>
      <c r="D506" s="245" t="s">
        <v>309</v>
      </c>
      <c r="E506" s="279" t="s">
        <v>1</v>
      </c>
      <c r="F506" s="280" t="s">
        <v>780</v>
      </c>
      <c r="G506" s="278"/>
      <c r="H506" s="279" t="s">
        <v>1</v>
      </c>
      <c r="I506" s="281"/>
      <c r="J506" s="278"/>
      <c r="K506" s="278"/>
      <c r="L506" s="282"/>
      <c r="M506" s="283"/>
      <c r="N506" s="284"/>
      <c r="O506" s="284"/>
      <c r="P506" s="284"/>
      <c r="Q506" s="284"/>
      <c r="R506" s="284"/>
      <c r="S506" s="284"/>
      <c r="T506" s="285"/>
      <c r="AT506" s="286" t="s">
        <v>309</v>
      </c>
      <c r="AU506" s="286" t="s">
        <v>88</v>
      </c>
      <c r="AV506" s="14" t="s">
        <v>86</v>
      </c>
      <c r="AW506" s="14" t="s">
        <v>33</v>
      </c>
      <c r="AX506" s="14" t="s">
        <v>78</v>
      </c>
      <c r="AY506" s="286" t="s">
        <v>163</v>
      </c>
    </row>
    <row r="507" spans="2:51" s="12" customFormat="1" ht="12">
      <c r="B507" s="255"/>
      <c r="C507" s="256"/>
      <c r="D507" s="245" t="s">
        <v>309</v>
      </c>
      <c r="E507" s="257" t="s">
        <v>1</v>
      </c>
      <c r="F507" s="258" t="s">
        <v>781</v>
      </c>
      <c r="G507" s="256"/>
      <c r="H507" s="259">
        <v>3.12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AT507" s="265" t="s">
        <v>309</v>
      </c>
      <c r="AU507" s="265" t="s">
        <v>88</v>
      </c>
      <c r="AV507" s="12" t="s">
        <v>88</v>
      </c>
      <c r="AW507" s="12" t="s">
        <v>33</v>
      </c>
      <c r="AX507" s="12" t="s">
        <v>78</v>
      </c>
      <c r="AY507" s="265" t="s">
        <v>163</v>
      </c>
    </row>
    <row r="508" spans="2:51" s="12" customFormat="1" ht="12">
      <c r="B508" s="255"/>
      <c r="C508" s="256"/>
      <c r="D508" s="245" t="s">
        <v>309</v>
      </c>
      <c r="E508" s="257" t="s">
        <v>1</v>
      </c>
      <c r="F508" s="258" t="s">
        <v>782</v>
      </c>
      <c r="G508" s="256"/>
      <c r="H508" s="259">
        <v>3.42</v>
      </c>
      <c r="I508" s="260"/>
      <c r="J508" s="256"/>
      <c r="K508" s="256"/>
      <c r="L508" s="261"/>
      <c r="M508" s="262"/>
      <c r="N508" s="263"/>
      <c r="O508" s="263"/>
      <c r="P508" s="263"/>
      <c r="Q508" s="263"/>
      <c r="R508" s="263"/>
      <c r="S508" s="263"/>
      <c r="T508" s="264"/>
      <c r="AT508" s="265" t="s">
        <v>309</v>
      </c>
      <c r="AU508" s="265" t="s">
        <v>88</v>
      </c>
      <c r="AV508" s="12" t="s">
        <v>88</v>
      </c>
      <c r="AW508" s="12" t="s">
        <v>33</v>
      </c>
      <c r="AX508" s="12" t="s">
        <v>78</v>
      </c>
      <c r="AY508" s="265" t="s">
        <v>163</v>
      </c>
    </row>
    <row r="509" spans="2:51" s="12" customFormat="1" ht="12">
      <c r="B509" s="255"/>
      <c r="C509" s="256"/>
      <c r="D509" s="245" t="s">
        <v>309</v>
      </c>
      <c r="E509" s="257" t="s">
        <v>1</v>
      </c>
      <c r="F509" s="258" t="s">
        <v>783</v>
      </c>
      <c r="G509" s="256"/>
      <c r="H509" s="259">
        <v>3.48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AT509" s="265" t="s">
        <v>309</v>
      </c>
      <c r="AU509" s="265" t="s">
        <v>88</v>
      </c>
      <c r="AV509" s="12" t="s">
        <v>88</v>
      </c>
      <c r="AW509" s="12" t="s">
        <v>33</v>
      </c>
      <c r="AX509" s="12" t="s">
        <v>78</v>
      </c>
      <c r="AY509" s="265" t="s">
        <v>163</v>
      </c>
    </row>
    <row r="510" spans="2:51" s="13" customFormat="1" ht="12">
      <c r="B510" s="266"/>
      <c r="C510" s="267"/>
      <c r="D510" s="245" t="s">
        <v>309</v>
      </c>
      <c r="E510" s="268" t="s">
        <v>1</v>
      </c>
      <c r="F510" s="269" t="s">
        <v>311</v>
      </c>
      <c r="G510" s="267"/>
      <c r="H510" s="270">
        <v>10.02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309</v>
      </c>
      <c r="AU510" s="276" t="s">
        <v>88</v>
      </c>
      <c r="AV510" s="13" t="s">
        <v>181</v>
      </c>
      <c r="AW510" s="13" t="s">
        <v>33</v>
      </c>
      <c r="AX510" s="13" t="s">
        <v>86</v>
      </c>
      <c r="AY510" s="276" t="s">
        <v>163</v>
      </c>
    </row>
    <row r="511" spans="2:65" s="1" customFormat="1" ht="16.5" customHeight="1">
      <c r="B511" s="38"/>
      <c r="C511" s="232" t="s">
        <v>784</v>
      </c>
      <c r="D511" s="232" t="s">
        <v>166</v>
      </c>
      <c r="E511" s="233" t="s">
        <v>785</v>
      </c>
      <c r="F511" s="234" t="s">
        <v>786</v>
      </c>
      <c r="G511" s="235" t="s">
        <v>349</v>
      </c>
      <c r="H511" s="236">
        <v>124.04</v>
      </c>
      <c r="I511" s="237"/>
      <c r="J511" s="238">
        <f>ROUND(I511*H511,2)</f>
        <v>0</v>
      </c>
      <c r="K511" s="234" t="s">
        <v>170</v>
      </c>
      <c r="L511" s="43"/>
      <c r="M511" s="239" t="s">
        <v>1</v>
      </c>
      <c r="N511" s="240" t="s">
        <v>43</v>
      </c>
      <c r="O511" s="86"/>
      <c r="P511" s="241">
        <f>O511*H511</f>
        <v>0</v>
      </c>
      <c r="Q511" s="241">
        <v>0.00013</v>
      </c>
      <c r="R511" s="241">
        <f>Q511*H511</f>
        <v>0.0161252</v>
      </c>
      <c r="S511" s="241">
        <v>0</v>
      </c>
      <c r="T511" s="242">
        <f>S511*H511</f>
        <v>0</v>
      </c>
      <c r="AR511" s="243" t="s">
        <v>181</v>
      </c>
      <c r="AT511" s="243" t="s">
        <v>166</v>
      </c>
      <c r="AU511" s="243" t="s">
        <v>88</v>
      </c>
      <c r="AY511" s="17" t="s">
        <v>163</v>
      </c>
      <c r="BE511" s="244">
        <f>IF(N511="základní",J511,0)</f>
        <v>0</v>
      </c>
      <c r="BF511" s="244">
        <f>IF(N511="snížená",J511,0)</f>
        <v>0</v>
      </c>
      <c r="BG511" s="244">
        <f>IF(N511="zákl. přenesená",J511,0)</f>
        <v>0</v>
      </c>
      <c r="BH511" s="244">
        <f>IF(N511="sníž. přenesená",J511,0)</f>
        <v>0</v>
      </c>
      <c r="BI511" s="244">
        <f>IF(N511="nulová",J511,0)</f>
        <v>0</v>
      </c>
      <c r="BJ511" s="17" t="s">
        <v>86</v>
      </c>
      <c r="BK511" s="244">
        <f>ROUND(I511*H511,2)</f>
        <v>0</v>
      </c>
      <c r="BL511" s="17" t="s">
        <v>181</v>
      </c>
      <c r="BM511" s="243" t="s">
        <v>787</v>
      </c>
    </row>
    <row r="512" spans="2:51" s="12" customFormat="1" ht="12">
      <c r="B512" s="255"/>
      <c r="C512" s="256"/>
      <c r="D512" s="245" t="s">
        <v>309</v>
      </c>
      <c r="E512" s="257" t="s">
        <v>1</v>
      </c>
      <c r="F512" s="258" t="s">
        <v>788</v>
      </c>
      <c r="G512" s="256"/>
      <c r="H512" s="259">
        <v>124.04</v>
      </c>
      <c r="I512" s="260"/>
      <c r="J512" s="256"/>
      <c r="K512" s="256"/>
      <c r="L512" s="261"/>
      <c r="M512" s="262"/>
      <c r="N512" s="263"/>
      <c r="O512" s="263"/>
      <c r="P512" s="263"/>
      <c r="Q512" s="263"/>
      <c r="R512" s="263"/>
      <c r="S512" s="263"/>
      <c r="T512" s="264"/>
      <c r="AT512" s="265" t="s">
        <v>309</v>
      </c>
      <c r="AU512" s="265" t="s">
        <v>88</v>
      </c>
      <c r="AV512" s="12" t="s">
        <v>88</v>
      </c>
      <c r="AW512" s="12" t="s">
        <v>33</v>
      </c>
      <c r="AX512" s="12" t="s">
        <v>86</v>
      </c>
      <c r="AY512" s="265" t="s">
        <v>163</v>
      </c>
    </row>
    <row r="513" spans="2:65" s="1" customFormat="1" ht="16.5" customHeight="1">
      <c r="B513" s="38"/>
      <c r="C513" s="232" t="s">
        <v>789</v>
      </c>
      <c r="D513" s="232" t="s">
        <v>166</v>
      </c>
      <c r="E513" s="233" t="s">
        <v>790</v>
      </c>
      <c r="F513" s="234" t="s">
        <v>791</v>
      </c>
      <c r="G513" s="235" t="s">
        <v>307</v>
      </c>
      <c r="H513" s="236">
        <v>11.892</v>
      </c>
      <c r="I513" s="237"/>
      <c r="J513" s="238">
        <f>ROUND(I513*H513,2)</f>
        <v>0</v>
      </c>
      <c r="K513" s="234" t="s">
        <v>170</v>
      </c>
      <c r="L513" s="43"/>
      <c r="M513" s="239" t="s">
        <v>1</v>
      </c>
      <c r="N513" s="240" t="s">
        <v>43</v>
      </c>
      <c r="O513" s="86"/>
      <c r="P513" s="241">
        <f>O513*H513</f>
        <v>0</v>
      </c>
      <c r="Q513" s="241">
        <v>0.42</v>
      </c>
      <c r="R513" s="241">
        <f>Q513*H513</f>
        <v>4.9946399999999995</v>
      </c>
      <c r="S513" s="241">
        <v>0</v>
      </c>
      <c r="T513" s="242">
        <f>S513*H513</f>
        <v>0</v>
      </c>
      <c r="AR513" s="243" t="s">
        <v>181</v>
      </c>
      <c r="AT513" s="243" t="s">
        <v>166</v>
      </c>
      <c r="AU513" s="243" t="s">
        <v>88</v>
      </c>
      <c r="AY513" s="17" t="s">
        <v>163</v>
      </c>
      <c r="BE513" s="244">
        <f>IF(N513="základní",J513,0)</f>
        <v>0</v>
      </c>
      <c r="BF513" s="244">
        <f>IF(N513="snížená",J513,0)</f>
        <v>0</v>
      </c>
      <c r="BG513" s="244">
        <f>IF(N513="zákl. přenesená",J513,0)</f>
        <v>0</v>
      </c>
      <c r="BH513" s="244">
        <f>IF(N513="sníž. přenesená",J513,0)</f>
        <v>0</v>
      </c>
      <c r="BI513" s="244">
        <f>IF(N513="nulová",J513,0)</f>
        <v>0</v>
      </c>
      <c r="BJ513" s="17" t="s">
        <v>86</v>
      </c>
      <c r="BK513" s="244">
        <f>ROUND(I513*H513,2)</f>
        <v>0</v>
      </c>
      <c r="BL513" s="17" t="s">
        <v>181</v>
      </c>
      <c r="BM513" s="243" t="s">
        <v>792</v>
      </c>
    </row>
    <row r="514" spans="2:51" s="12" customFormat="1" ht="12">
      <c r="B514" s="255"/>
      <c r="C514" s="256"/>
      <c r="D514" s="245" t="s">
        <v>309</v>
      </c>
      <c r="E514" s="257" t="s">
        <v>1</v>
      </c>
      <c r="F514" s="258" t="s">
        <v>793</v>
      </c>
      <c r="G514" s="256"/>
      <c r="H514" s="259">
        <v>3.181</v>
      </c>
      <c r="I514" s="260"/>
      <c r="J514" s="256"/>
      <c r="K514" s="256"/>
      <c r="L514" s="261"/>
      <c r="M514" s="262"/>
      <c r="N514" s="263"/>
      <c r="O514" s="263"/>
      <c r="P514" s="263"/>
      <c r="Q514" s="263"/>
      <c r="R514" s="263"/>
      <c r="S514" s="263"/>
      <c r="T514" s="264"/>
      <c r="AT514" s="265" t="s">
        <v>309</v>
      </c>
      <c r="AU514" s="265" t="s">
        <v>88</v>
      </c>
      <c r="AV514" s="12" t="s">
        <v>88</v>
      </c>
      <c r="AW514" s="12" t="s">
        <v>33</v>
      </c>
      <c r="AX514" s="12" t="s">
        <v>78</v>
      </c>
      <c r="AY514" s="265" t="s">
        <v>163</v>
      </c>
    </row>
    <row r="515" spans="2:51" s="12" customFormat="1" ht="12">
      <c r="B515" s="255"/>
      <c r="C515" s="256"/>
      <c r="D515" s="245" t="s">
        <v>309</v>
      </c>
      <c r="E515" s="257" t="s">
        <v>1</v>
      </c>
      <c r="F515" s="258" t="s">
        <v>794</v>
      </c>
      <c r="G515" s="256"/>
      <c r="H515" s="259">
        <v>8.711</v>
      </c>
      <c r="I515" s="260"/>
      <c r="J515" s="256"/>
      <c r="K515" s="256"/>
      <c r="L515" s="261"/>
      <c r="M515" s="262"/>
      <c r="N515" s="263"/>
      <c r="O515" s="263"/>
      <c r="P515" s="263"/>
      <c r="Q515" s="263"/>
      <c r="R515" s="263"/>
      <c r="S515" s="263"/>
      <c r="T515" s="264"/>
      <c r="AT515" s="265" t="s">
        <v>309</v>
      </c>
      <c r="AU515" s="265" t="s">
        <v>88</v>
      </c>
      <c r="AV515" s="12" t="s">
        <v>88</v>
      </c>
      <c r="AW515" s="12" t="s">
        <v>33</v>
      </c>
      <c r="AX515" s="12" t="s">
        <v>78</v>
      </c>
      <c r="AY515" s="265" t="s">
        <v>163</v>
      </c>
    </row>
    <row r="516" spans="2:51" s="13" customFormat="1" ht="12">
      <c r="B516" s="266"/>
      <c r="C516" s="267"/>
      <c r="D516" s="245" t="s">
        <v>309</v>
      </c>
      <c r="E516" s="268" t="s">
        <v>1</v>
      </c>
      <c r="F516" s="269" t="s">
        <v>311</v>
      </c>
      <c r="G516" s="267"/>
      <c r="H516" s="270">
        <v>11.892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AT516" s="276" t="s">
        <v>309</v>
      </c>
      <c r="AU516" s="276" t="s">
        <v>88</v>
      </c>
      <c r="AV516" s="13" t="s">
        <v>181</v>
      </c>
      <c r="AW516" s="13" t="s">
        <v>33</v>
      </c>
      <c r="AX516" s="13" t="s">
        <v>86</v>
      </c>
      <c r="AY516" s="276" t="s">
        <v>163</v>
      </c>
    </row>
    <row r="517" spans="2:65" s="1" customFormat="1" ht="24" customHeight="1">
      <c r="B517" s="38"/>
      <c r="C517" s="232" t="s">
        <v>795</v>
      </c>
      <c r="D517" s="232" t="s">
        <v>166</v>
      </c>
      <c r="E517" s="233" t="s">
        <v>796</v>
      </c>
      <c r="F517" s="234" t="s">
        <v>797</v>
      </c>
      <c r="G517" s="235" t="s">
        <v>392</v>
      </c>
      <c r="H517" s="236">
        <v>19</v>
      </c>
      <c r="I517" s="237"/>
      <c r="J517" s="238">
        <f>ROUND(I517*H517,2)</f>
        <v>0</v>
      </c>
      <c r="K517" s="234" t="s">
        <v>170</v>
      </c>
      <c r="L517" s="43"/>
      <c r="M517" s="239" t="s">
        <v>1</v>
      </c>
      <c r="N517" s="240" t="s">
        <v>43</v>
      </c>
      <c r="O517" s="86"/>
      <c r="P517" s="241">
        <f>O517*H517</f>
        <v>0</v>
      </c>
      <c r="Q517" s="241">
        <v>0.01698</v>
      </c>
      <c r="R517" s="241">
        <f>Q517*H517</f>
        <v>0.32261999999999996</v>
      </c>
      <c r="S517" s="241">
        <v>0</v>
      </c>
      <c r="T517" s="242">
        <f>S517*H517</f>
        <v>0</v>
      </c>
      <c r="AR517" s="243" t="s">
        <v>181</v>
      </c>
      <c r="AT517" s="243" t="s">
        <v>166</v>
      </c>
      <c r="AU517" s="243" t="s">
        <v>88</v>
      </c>
      <c r="AY517" s="17" t="s">
        <v>163</v>
      </c>
      <c r="BE517" s="244">
        <f>IF(N517="základní",J517,0)</f>
        <v>0</v>
      </c>
      <c r="BF517" s="244">
        <f>IF(N517="snížená",J517,0)</f>
        <v>0</v>
      </c>
      <c r="BG517" s="244">
        <f>IF(N517="zákl. přenesená",J517,0)</f>
        <v>0</v>
      </c>
      <c r="BH517" s="244">
        <f>IF(N517="sníž. přenesená",J517,0)</f>
        <v>0</v>
      </c>
      <c r="BI517" s="244">
        <f>IF(N517="nulová",J517,0)</f>
        <v>0</v>
      </c>
      <c r="BJ517" s="17" t="s">
        <v>86</v>
      </c>
      <c r="BK517" s="244">
        <f>ROUND(I517*H517,2)</f>
        <v>0</v>
      </c>
      <c r="BL517" s="17" t="s">
        <v>181</v>
      </c>
      <c r="BM517" s="243" t="s">
        <v>798</v>
      </c>
    </row>
    <row r="518" spans="2:51" s="12" customFormat="1" ht="12">
      <c r="B518" s="255"/>
      <c r="C518" s="256"/>
      <c r="D518" s="245" t="s">
        <v>309</v>
      </c>
      <c r="E518" s="257" t="s">
        <v>1</v>
      </c>
      <c r="F518" s="258" t="s">
        <v>799</v>
      </c>
      <c r="G518" s="256"/>
      <c r="H518" s="259">
        <v>19</v>
      </c>
      <c r="I518" s="260"/>
      <c r="J518" s="256"/>
      <c r="K518" s="256"/>
      <c r="L518" s="261"/>
      <c r="M518" s="262"/>
      <c r="N518" s="263"/>
      <c r="O518" s="263"/>
      <c r="P518" s="263"/>
      <c r="Q518" s="263"/>
      <c r="R518" s="263"/>
      <c r="S518" s="263"/>
      <c r="T518" s="264"/>
      <c r="AT518" s="265" t="s">
        <v>309</v>
      </c>
      <c r="AU518" s="265" t="s">
        <v>88</v>
      </c>
      <c r="AV518" s="12" t="s">
        <v>88</v>
      </c>
      <c r="AW518" s="12" t="s">
        <v>33</v>
      </c>
      <c r="AX518" s="12" t="s">
        <v>86</v>
      </c>
      <c r="AY518" s="265" t="s">
        <v>163</v>
      </c>
    </row>
    <row r="519" spans="2:65" s="1" customFormat="1" ht="24" customHeight="1">
      <c r="B519" s="38"/>
      <c r="C519" s="298" t="s">
        <v>800</v>
      </c>
      <c r="D519" s="298" t="s">
        <v>549</v>
      </c>
      <c r="E519" s="299" t="s">
        <v>801</v>
      </c>
      <c r="F519" s="300" t="s">
        <v>802</v>
      </c>
      <c r="G519" s="301" t="s">
        <v>392</v>
      </c>
      <c r="H519" s="302">
        <v>7</v>
      </c>
      <c r="I519" s="303"/>
      <c r="J519" s="304">
        <f>ROUND(I519*H519,2)</f>
        <v>0</v>
      </c>
      <c r="K519" s="300" t="s">
        <v>170</v>
      </c>
      <c r="L519" s="305"/>
      <c r="M519" s="306" t="s">
        <v>1</v>
      </c>
      <c r="N519" s="307" t="s">
        <v>43</v>
      </c>
      <c r="O519" s="86"/>
      <c r="P519" s="241">
        <f>O519*H519</f>
        <v>0</v>
      </c>
      <c r="Q519" s="241">
        <v>0.0119</v>
      </c>
      <c r="R519" s="241">
        <f>Q519*H519</f>
        <v>0.08330000000000001</v>
      </c>
      <c r="S519" s="241">
        <v>0</v>
      </c>
      <c r="T519" s="242">
        <f>S519*H519</f>
        <v>0</v>
      </c>
      <c r="AR519" s="243" t="s">
        <v>346</v>
      </c>
      <c r="AT519" s="243" t="s">
        <v>549</v>
      </c>
      <c r="AU519" s="243" t="s">
        <v>88</v>
      </c>
      <c r="AY519" s="17" t="s">
        <v>163</v>
      </c>
      <c r="BE519" s="244">
        <f>IF(N519="základní",J519,0)</f>
        <v>0</v>
      </c>
      <c r="BF519" s="244">
        <f>IF(N519="snížená",J519,0)</f>
        <v>0</v>
      </c>
      <c r="BG519" s="244">
        <f>IF(N519="zákl. přenesená",J519,0)</f>
        <v>0</v>
      </c>
      <c r="BH519" s="244">
        <f>IF(N519="sníž. přenesená",J519,0)</f>
        <v>0</v>
      </c>
      <c r="BI519" s="244">
        <f>IF(N519="nulová",J519,0)</f>
        <v>0</v>
      </c>
      <c r="BJ519" s="17" t="s">
        <v>86</v>
      </c>
      <c r="BK519" s="244">
        <f>ROUND(I519*H519,2)</f>
        <v>0</v>
      </c>
      <c r="BL519" s="17" t="s">
        <v>181</v>
      </c>
      <c r="BM519" s="243" t="s">
        <v>803</v>
      </c>
    </row>
    <row r="520" spans="2:65" s="1" customFormat="1" ht="24" customHeight="1">
      <c r="B520" s="38"/>
      <c r="C520" s="298" t="s">
        <v>804</v>
      </c>
      <c r="D520" s="298" t="s">
        <v>549</v>
      </c>
      <c r="E520" s="299" t="s">
        <v>805</v>
      </c>
      <c r="F520" s="300" t="s">
        <v>806</v>
      </c>
      <c r="G520" s="301" t="s">
        <v>392</v>
      </c>
      <c r="H520" s="302">
        <v>10</v>
      </c>
      <c r="I520" s="303"/>
      <c r="J520" s="304">
        <f>ROUND(I520*H520,2)</f>
        <v>0</v>
      </c>
      <c r="K520" s="300" t="s">
        <v>170</v>
      </c>
      <c r="L520" s="305"/>
      <c r="M520" s="306" t="s">
        <v>1</v>
      </c>
      <c r="N520" s="307" t="s">
        <v>43</v>
      </c>
      <c r="O520" s="86"/>
      <c r="P520" s="241">
        <f>O520*H520</f>
        <v>0</v>
      </c>
      <c r="Q520" s="241">
        <v>0.0121</v>
      </c>
      <c r="R520" s="241">
        <f>Q520*H520</f>
        <v>0.121</v>
      </c>
      <c r="S520" s="241">
        <v>0</v>
      </c>
      <c r="T520" s="242">
        <f>S520*H520</f>
        <v>0</v>
      </c>
      <c r="AR520" s="243" t="s">
        <v>346</v>
      </c>
      <c r="AT520" s="243" t="s">
        <v>549</v>
      </c>
      <c r="AU520" s="243" t="s">
        <v>88</v>
      </c>
      <c r="AY520" s="17" t="s">
        <v>163</v>
      </c>
      <c r="BE520" s="244">
        <f>IF(N520="základní",J520,0)</f>
        <v>0</v>
      </c>
      <c r="BF520" s="244">
        <f>IF(N520="snížená",J520,0)</f>
        <v>0</v>
      </c>
      <c r="BG520" s="244">
        <f>IF(N520="zákl. přenesená",J520,0)</f>
        <v>0</v>
      </c>
      <c r="BH520" s="244">
        <f>IF(N520="sníž. přenesená",J520,0)</f>
        <v>0</v>
      </c>
      <c r="BI520" s="244">
        <f>IF(N520="nulová",J520,0)</f>
        <v>0</v>
      </c>
      <c r="BJ520" s="17" t="s">
        <v>86</v>
      </c>
      <c r="BK520" s="244">
        <f>ROUND(I520*H520,2)</f>
        <v>0</v>
      </c>
      <c r="BL520" s="17" t="s">
        <v>181</v>
      </c>
      <c r="BM520" s="243" t="s">
        <v>807</v>
      </c>
    </row>
    <row r="521" spans="2:65" s="1" customFormat="1" ht="24" customHeight="1">
      <c r="B521" s="38"/>
      <c r="C521" s="298" t="s">
        <v>808</v>
      </c>
      <c r="D521" s="298" t="s">
        <v>549</v>
      </c>
      <c r="E521" s="299" t="s">
        <v>809</v>
      </c>
      <c r="F521" s="300" t="s">
        <v>810</v>
      </c>
      <c r="G521" s="301" t="s">
        <v>392</v>
      </c>
      <c r="H521" s="302">
        <v>2</v>
      </c>
      <c r="I521" s="303"/>
      <c r="J521" s="304">
        <f>ROUND(I521*H521,2)</f>
        <v>0</v>
      </c>
      <c r="K521" s="300" t="s">
        <v>1</v>
      </c>
      <c r="L521" s="305"/>
      <c r="M521" s="306" t="s">
        <v>1</v>
      </c>
      <c r="N521" s="307" t="s">
        <v>43</v>
      </c>
      <c r="O521" s="86"/>
      <c r="P521" s="241">
        <f>O521*H521</f>
        <v>0</v>
      </c>
      <c r="Q521" s="241">
        <v>0.0135</v>
      </c>
      <c r="R521" s="241">
        <f>Q521*H521</f>
        <v>0.027</v>
      </c>
      <c r="S521" s="241">
        <v>0</v>
      </c>
      <c r="T521" s="242">
        <f>S521*H521</f>
        <v>0</v>
      </c>
      <c r="AR521" s="243" t="s">
        <v>346</v>
      </c>
      <c r="AT521" s="243" t="s">
        <v>549</v>
      </c>
      <c r="AU521" s="243" t="s">
        <v>88</v>
      </c>
      <c r="AY521" s="17" t="s">
        <v>163</v>
      </c>
      <c r="BE521" s="244">
        <f>IF(N521="základní",J521,0)</f>
        <v>0</v>
      </c>
      <c r="BF521" s="244">
        <f>IF(N521="snížená",J521,0)</f>
        <v>0</v>
      </c>
      <c r="BG521" s="244">
        <f>IF(N521="zákl. přenesená",J521,0)</f>
        <v>0</v>
      </c>
      <c r="BH521" s="244">
        <f>IF(N521="sníž. přenesená",J521,0)</f>
        <v>0</v>
      </c>
      <c r="BI521" s="244">
        <f>IF(N521="nulová",J521,0)</f>
        <v>0</v>
      </c>
      <c r="BJ521" s="17" t="s">
        <v>86</v>
      </c>
      <c r="BK521" s="244">
        <f>ROUND(I521*H521,2)</f>
        <v>0</v>
      </c>
      <c r="BL521" s="17" t="s">
        <v>181</v>
      </c>
      <c r="BM521" s="243" t="s">
        <v>811</v>
      </c>
    </row>
    <row r="522" spans="2:63" s="11" customFormat="1" ht="22.8" customHeight="1">
      <c r="B522" s="216"/>
      <c r="C522" s="217"/>
      <c r="D522" s="218" t="s">
        <v>77</v>
      </c>
      <c r="E522" s="230" t="s">
        <v>352</v>
      </c>
      <c r="F522" s="230" t="s">
        <v>812</v>
      </c>
      <c r="G522" s="217"/>
      <c r="H522" s="217"/>
      <c r="I522" s="220"/>
      <c r="J522" s="231">
        <f>BK522</f>
        <v>0</v>
      </c>
      <c r="K522" s="217"/>
      <c r="L522" s="222"/>
      <c r="M522" s="223"/>
      <c r="N522" s="224"/>
      <c r="O522" s="224"/>
      <c r="P522" s="225">
        <f>SUM(P523:P819)</f>
        <v>0</v>
      </c>
      <c r="Q522" s="224"/>
      <c r="R522" s="225">
        <f>SUM(R523:R819)</f>
        <v>24.122161300000005</v>
      </c>
      <c r="S522" s="224"/>
      <c r="T522" s="226">
        <f>SUM(T523:T819)</f>
        <v>195.78037599999996</v>
      </c>
      <c r="AR522" s="227" t="s">
        <v>86</v>
      </c>
      <c r="AT522" s="228" t="s">
        <v>77</v>
      </c>
      <c r="AU522" s="228" t="s">
        <v>86</v>
      </c>
      <c r="AY522" s="227" t="s">
        <v>163</v>
      </c>
      <c r="BK522" s="229">
        <f>SUM(BK523:BK819)</f>
        <v>0</v>
      </c>
    </row>
    <row r="523" spans="2:65" s="1" customFormat="1" ht="24" customHeight="1">
      <c r="B523" s="38"/>
      <c r="C523" s="232" t="s">
        <v>813</v>
      </c>
      <c r="D523" s="232" t="s">
        <v>166</v>
      </c>
      <c r="E523" s="233" t="s">
        <v>814</v>
      </c>
      <c r="F523" s="234" t="s">
        <v>815</v>
      </c>
      <c r="G523" s="235" t="s">
        <v>413</v>
      </c>
      <c r="H523" s="236">
        <v>62</v>
      </c>
      <c r="I523" s="237"/>
      <c r="J523" s="238">
        <f>ROUND(I523*H523,2)</f>
        <v>0</v>
      </c>
      <c r="K523" s="234" t="s">
        <v>170</v>
      </c>
      <c r="L523" s="43"/>
      <c r="M523" s="239" t="s">
        <v>1</v>
      </c>
      <c r="N523" s="240" t="s">
        <v>43</v>
      </c>
      <c r="O523" s="86"/>
      <c r="P523" s="241">
        <f>O523*H523</f>
        <v>0</v>
      </c>
      <c r="Q523" s="241">
        <v>0.1295</v>
      </c>
      <c r="R523" s="241">
        <f>Q523*H523</f>
        <v>8.029</v>
      </c>
      <c r="S523" s="241">
        <v>0</v>
      </c>
      <c r="T523" s="242">
        <f>S523*H523</f>
        <v>0</v>
      </c>
      <c r="AR523" s="243" t="s">
        <v>181</v>
      </c>
      <c r="AT523" s="243" t="s">
        <v>166</v>
      </c>
      <c r="AU523" s="243" t="s">
        <v>88</v>
      </c>
      <c r="AY523" s="17" t="s">
        <v>163</v>
      </c>
      <c r="BE523" s="244">
        <f>IF(N523="základní",J523,0)</f>
        <v>0</v>
      </c>
      <c r="BF523" s="244">
        <f>IF(N523="snížená",J523,0)</f>
        <v>0</v>
      </c>
      <c r="BG523" s="244">
        <f>IF(N523="zákl. přenesená",J523,0)</f>
        <v>0</v>
      </c>
      <c r="BH523" s="244">
        <f>IF(N523="sníž. přenesená",J523,0)</f>
        <v>0</v>
      </c>
      <c r="BI523" s="244">
        <f>IF(N523="nulová",J523,0)</f>
        <v>0</v>
      </c>
      <c r="BJ523" s="17" t="s">
        <v>86</v>
      </c>
      <c r="BK523" s="244">
        <f>ROUND(I523*H523,2)</f>
        <v>0</v>
      </c>
      <c r="BL523" s="17" t="s">
        <v>181</v>
      </c>
      <c r="BM523" s="243" t="s">
        <v>816</v>
      </c>
    </row>
    <row r="524" spans="2:51" s="12" customFormat="1" ht="12">
      <c r="B524" s="255"/>
      <c r="C524" s="256"/>
      <c r="D524" s="245" t="s">
        <v>309</v>
      </c>
      <c r="E524" s="257" t="s">
        <v>1</v>
      </c>
      <c r="F524" s="258" t="s">
        <v>817</v>
      </c>
      <c r="G524" s="256"/>
      <c r="H524" s="259">
        <v>62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AT524" s="265" t="s">
        <v>309</v>
      </c>
      <c r="AU524" s="265" t="s">
        <v>88</v>
      </c>
      <c r="AV524" s="12" t="s">
        <v>88</v>
      </c>
      <c r="AW524" s="12" t="s">
        <v>33</v>
      </c>
      <c r="AX524" s="12" t="s">
        <v>86</v>
      </c>
      <c r="AY524" s="265" t="s">
        <v>163</v>
      </c>
    </row>
    <row r="525" spans="2:65" s="1" customFormat="1" ht="16.5" customHeight="1">
      <c r="B525" s="38"/>
      <c r="C525" s="298" t="s">
        <v>818</v>
      </c>
      <c r="D525" s="298" t="s">
        <v>549</v>
      </c>
      <c r="E525" s="299" t="s">
        <v>819</v>
      </c>
      <c r="F525" s="300" t="s">
        <v>820</v>
      </c>
      <c r="G525" s="301" t="s">
        <v>413</v>
      </c>
      <c r="H525" s="302">
        <v>43</v>
      </c>
      <c r="I525" s="303"/>
      <c r="J525" s="304">
        <f>ROUND(I525*H525,2)</f>
        <v>0</v>
      </c>
      <c r="K525" s="300" t="s">
        <v>1</v>
      </c>
      <c r="L525" s="305"/>
      <c r="M525" s="306" t="s">
        <v>1</v>
      </c>
      <c r="N525" s="307" t="s">
        <v>43</v>
      </c>
      <c r="O525" s="86"/>
      <c r="P525" s="241">
        <f>O525*H525</f>
        <v>0</v>
      </c>
      <c r="Q525" s="241">
        <v>0.045</v>
      </c>
      <c r="R525" s="241">
        <f>Q525*H525</f>
        <v>1.9349999999999998</v>
      </c>
      <c r="S525" s="241">
        <v>0</v>
      </c>
      <c r="T525" s="242">
        <f>S525*H525</f>
        <v>0</v>
      </c>
      <c r="AR525" s="243" t="s">
        <v>346</v>
      </c>
      <c r="AT525" s="243" t="s">
        <v>549</v>
      </c>
      <c r="AU525" s="243" t="s">
        <v>88</v>
      </c>
      <c r="AY525" s="17" t="s">
        <v>163</v>
      </c>
      <c r="BE525" s="244">
        <f>IF(N525="základní",J525,0)</f>
        <v>0</v>
      </c>
      <c r="BF525" s="244">
        <f>IF(N525="snížená",J525,0)</f>
        <v>0</v>
      </c>
      <c r="BG525" s="244">
        <f>IF(N525="zákl. přenesená",J525,0)</f>
        <v>0</v>
      </c>
      <c r="BH525" s="244">
        <f>IF(N525="sníž. přenesená",J525,0)</f>
        <v>0</v>
      </c>
      <c r="BI525" s="244">
        <f>IF(N525="nulová",J525,0)</f>
        <v>0</v>
      </c>
      <c r="BJ525" s="17" t="s">
        <v>86</v>
      </c>
      <c r="BK525" s="244">
        <f>ROUND(I525*H525,2)</f>
        <v>0</v>
      </c>
      <c r="BL525" s="17" t="s">
        <v>181</v>
      </c>
      <c r="BM525" s="243" t="s">
        <v>821</v>
      </c>
    </row>
    <row r="526" spans="2:51" s="12" customFormat="1" ht="12">
      <c r="B526" s="255"/>
      <c r="C526" s="256"/>
      <c r="D526" s="245" t="s">
        <v>309</v>
      </c>
      <c r="E526" s="257" t="s">
        <v>1</v>
      </c>
      <c r="F526" s="258" t="s">
        <v>822</v>
      </c>
      <c r="G526" s="256"/>
      <c r="H526" s="259">
        <v>43</v>
      </c>
      <c r="I526" s="260"/>
      <c r="J526" s="256"/>
      <c r="K526" s="256"/>
      <c r="L526" s="261"/>
      <c r="M526" s="262"/>
      <c r="N526" s="263"/>
      <c r="O526" s="263"/>
      <c r="P526" s="263"/>
      <c r="Q526" s="263"/>
      <c r="R526" s="263"/>
      <c r="S526" s="263"/>
      <c r="T526" s="264"/>
      <c r="AT526" s="265" t="s">
        <v>309</v>
      </c>
      <c r="AU526" s="265" t="s">
        <v>88</v>
      </c>
      <c r="AV526" s="12" t="s">
        <v>88</v>
      </c>
      <c r="AW526" s="12" t="s">
        <v>33</v>
      </c>
      <c r="AX526" s="12" t="s">
        <v>86</v>
      </c>
      <c r="AY526" s="265" t="s">
        <v>163</v>
      </c>
    </row>
    <row r="527" spans="2:65" s="1" customFormat="1" ht="16.5" customHeight="1">
      <c r="B527" s="38"/>
      <c r="C527" s="298" t="s">
        <v>823</v>
      </c>
      <c r="D527" s="298" t="s">
        <v>549</v>
      </c>
      <c r="E527" s="299" t="s">
        <v>824</v>
      </c>
      <c r="F527" s="300" t="s">
        <v>825</v>
      </c>
      <c r="G527" s="301" t="s">
        <v>413</v>
      </c>
      <c r="H527" s="302">
        <v>19</v>
      </c>
      <c r="I527" s="303"/>
      <c r="J527" s="304">
        <f>ROUND(I527*H527,2)</f>
        <v>0</v>
      </c>
      <c r="K527" s="300" t="s">
        <v>170</v>
      </c>
      <c r="L527" s="305"/>
      <c r="M527" s="306" t="s">
        <v>1</v>
      </c>
      <c r="N527" s="307" t="s">
        <v>43</v>
      </c>
      <c r="O527" s="86"/>
      <c r="P527" s="241">
        <f>O527*H527</f>
        <v>0</v>
      </c>
      <c r="Q527" s="241">
        <v>0.045</v>
      </c>
      <c r="R527" s="241">
        <f>Q527*H527</f>
        <v>0.855</v>
      </c>
      <c r="S527" s="241">
        <v>0</v>
      </c>
      <c r="T527" s="242">
        <f>S527*H527</f>
        <v>0</v>
      </c>
      <c r="AR527" s="243" t="s">
        <v>346</v>
      </c>
      <c r="AT527" s="243" t="s">
        <v>549</v>
      </c>
      <c r="AU527" s="243" t="s">
        <v>88</v>
      </c>
      <c r="AY527" s="17" t="s">
        <v>163</v>
      </c>
      <c r="BE527" s="244">
        <f>IF(N527="základní",J527,0)</f>
        <v>0</v>
      </c>
      <c r="BF527" s="244">
        <f>IF(N527="snížená",J527,0)</f>
        <v>0</v>
      </c>
      <c r="BG527" s="244">
        <f>IF(N527="zákl. přenesená",J527,0)</f>
        <v>0</v>
      </c>
      <c r="BH527" s="244">
        <f>IF(N527="sníž. přenesená",J527,0)</f>
        <v>0</v>
      </c>
      <c r="BI527" s="244">
        <f>IF(N527="nulová",J527,0)</f>
        <v>0</v>
      </c>
      <c r="BJ527" s="17" t="s">
        <v>86</v>
      </c>
      <c r="BK527" s="244">
        <f>ROUND(I527*H527,2)</f>
        <v>0</v>
      </c>
      <c r="BL527" s="17" t="s">
        <v>181</v>
      </c>
      <c r="BM527" s="243" t="s">
        <v>826</v>
      </c>
    </row>
    <row r="528" spans="2:51" s="12" customFormat="1" ht="12">
      <c r="B528" s="255"/>
      <c r="C528" s="256"/>
      <c r="D528" s="245" t="s">
        <v>309</v>
      </c>
      <c r="E528" s="257" t="s">
        <v>1</v>
      </c>
      <c r="F528" s="258" t="s">
        <v>827</v>
      </c>
      <c r="G528" s="256"/>
      <c r="H528" s="259">
        <v>19</v>
      </c>
      <c r="I528" s="260"/>
      <c r="J528" s="256"/>
      <c r="K528" s="256"/>
      <c r="L528" s="261"/>
      <c r="M528" s="262"/>
      <c r="N528" s="263"/>
      <c r="O528" s="263"/>
      <c r="P528" s="263"/>
      <c r="Q528" s="263"/>
      <c r="R528" s="263"/>
      <c r="S528" s="263"/>
      <c r="T528" s="264"/>
      <c r="AT528" s="265" t="s">
        <v>309</v>
      </c>
      <c r="AU528" s="265" t="s">
        <v>88</v>
      </c>
      <c r="AV528" s="12" t="s">
        <v>88</v>
      </c>
      <c r="AW528" s="12" t="s">
        <v>33</v>
      </c>
      <c r="AX528" s="12" t="s">
        <v>86</v>
      </c>
      <c r="AY528" s="265" t="s">
        <v>163</v>
      </c>
    </row>
    <row r="529" spans="2:65" s="1" customFormat="1" ht="24" customHeight="1">
      <c r="B529" s="38"/>
      <c r="C529" s="232" t="s">
        <v>828</v>
      </c>
      <c r="D529" s="232" t="s">
        <v>166</v>
      </c>
      <c r="E529" s="233" t="s">
        <v>829</v>
      </c>
      <c r="F529" s="234" t="s">
        <v>830</v>
      </c>
      <c r="G529" s="235" t="s">
        <v>307</v>
      </c>
      <c r="H529" s="236">
        <v>3.72</v>
      </c>
      <c r="I529" s="237"/>
      <c r="J529" s="238">
        <f>ROUND(I529*H529,2)</f>
        <v>0</v>
      </c>
      <c r="K529" s="234" t="s">
        <v>170</v>
      </c>
      <c r="L529" s="43"/>
      <c r="M529" s="239" t="s">
        <v>1</v>
      </c>
      <c r="N529" s="240" t="s">
        <v>43</v>
      </c>
      <c r="O529" s="86"/>
      <c r="P529" s="241">
        <f>O529*H529</f>
        <v>0</v>
      </c>
      <c r="Q529" s="241">
        <v>2.25634</v>
      </c>
      <c r="R529" s="241">
        <f>Q529*H529</f>
        <v>8.3935848</v>
      </c>
      <c r="S529" s="241">
        <v>0</v>
      </c>
      <c r="T529" s="242">
        <f>S529*H529</f>
        <v>0</v>
      </c>
      <c r="AR529" s="243" t="s">
        <v>181</v>
      </c>
      <c r="AT529" s="243" t="s">
        <v>166</v>
      </c>
      <c r="AU529" s="243" t="s">
        <v>88</v>
      </c>
      <c r="AY529" s="17" t="s">
        <v>163</v>
      </c>
      <c r="BE529" s="244">
        <f>IF(N529="základní",J529,0)</f>
        <v>0</v>
      </c>
      <c r="BF529" s="244">
        <f>IF(N529="snížená",J529,0)</f>
        <v>0</v>
      </c>
      <c r="BG529" s="244">
        <f>IF(N529="zákl. přenesená",J529,0)</f>
        <v>0</v>
      </c>
      <c r="BH529" s="244">
        <f>IF(N529="sníž. přenesená",J529,0)</f>
        <v>0</v>
      </c>
      <c r="BI529" s="244">
        <f>IF(N529="nulová",J529,0)</f>
        <v>0</v>
      </c>
      <c r="BJ529" s="17" t="s">
        <v>86</v>
      </c>
      <c r="BK529" s="244">
        <f>ROUND(I529*H529,2)</f>
        <v>0</v>
      </c>
      <c r="BL529" s="17" t="s">
        <v>181</v>
      </c>
      <c r="BM529" s="243" t="s">
        <v>831</v>
      </c>
    </row>
    <row r="530" spans="2:51" s="12" customFormat="1" ht="12">
      <c r="B530" s="255"/>
      <c r="C530" s="256"/>
      <c r="D530" s="245" t="s">
        <v>309</v>
      </c>
      <c r="E530" s="257" t="s">
        <v>1</v>
      </c>
      <c r="F530" s="258" t="s">
        <v>832</v>
      </c>
      <c r="G530" s="256"/>
      <c r="H530" s="259">
        <v>3.72</v>
      </c>
      <c r="I530" s="260"/>
      <c r="J530" s="256"/>
      <c r="K530" s="256"/>
      <c r="L530" s="261"/>
      <c r="M530" s="262"/>
      <c r="N530" s="263"/>
      <c r="O530" s="263"/>
      <c r="P530" s="263"/>
      <c r="Q530" s="263"/>
      <c r="R530" s="263"/>
      <c r="S530" s="263"/>
      <c r="T530" s="264"/>
      <c r="AT530" s="265" t="s">
        <v>309</v>
      </c>
      <c r="AU530" s="265" t="s">
        <v>88</v>
      </c>
      <c r="AV530" s="12" t="s">
        <v>88</v>
      </c>
      <c r="AW530" s="12" t="s">
        <v>33</v>
      </c>
      <c r="AX530" s="12" t="s">
        <v>86</v>
      </c>
      <c r="AY530" s="265" t="s">
        <v>163</v>
      </c>
    </row>
    <row r="531" spans="2:65" s="1" customFormat="1" ht="24" customHeight="1">
      <c r="B531" s="38"/>
      <c r="C531" s="232" t="s">
        <v>833</v>
      </c>
      <c r="D531" s="232" t="s">
        <v>166</v>
      </c>
      <c r="E531" s="233" t="s">
        <v>834</v>
      </c>
      <c r="F531" s="234" t="s">
        <v>835</v>
      </c>
      <c r="G531" s="235" t="s">
        <v>349</v>
      </c>
      <c r="H531" s="236">
        <v>48.09</v>
      </c>
      <c r="I531" s="237"/>
      <c r="J531" s="238">
        <f>ROUND(I531*H531,2)</f>
        <v>0</v>
      </c>
      <c r="K531" s="234" t="s">
        <v>170</v>
      </c>
      <c r="L531" s="43"/>
      <c r="M531" s="239" t="s">
        <v>1</v>
      </c>
      <c r="N531" s="240" t="s">
        <v>43</v>
      </c>
      <c r="O531" s="86"/>
      <c r="P531" s="241">
        <f>O531*H531</f>
        <v>0</v>
      </c>
      <c r="Q531" s="241">
        <v>0.00047</v>
      </c>
      <c r="R531" s="241">
        <f>Q531*H531</f>
        <v>0.022602300000000002</v>
      </c>
      <c r="S531" s="241">
        <v>0</v>
      </c>
      <c r="T531" s="242">
        <f>S531*H531</f>
        <v>0</v>
      </c>
      <c r="AR531" s="243" t="s">
        <v>181</v>
      </c>
      <c r="AT531" s="243" t="s">
        <v>166</v>
      </c>
      <c r="AU531" s="243" t="s">
        <v>88</v>
      </c>
      <c r="AY531" s="17" t="s">
        <v>163</v>
      </c>
      <c r="BE531" s="244">
        <f>IF(N531="základní",J531,0)</f>
        <v>0</v>
      </c>
      <c r="BF531" s="244">
        <f>IF(N531="snížená",J531,0)</f>
        <v>0</v>
      </c>
      <c r="BG531" s="244">
        <f>IF(N531="zákl. přenesená",J531,0)</f>
        <v>0</v>
      </c>
      <c r="BH531" s="244">
        <f>IF(N531="sníž. přenesená",J531,0)</f>
        <v>0</v>
      </c>
      <c r="BI531" s="244">
        <f>IF(N531="nulová",J531,0)</f>
        <v>0</v>
      </c>
      <c r="BJ531" s="17" t="s">
        <v>86</v>
      </c>
      <c r="BK531" s="244">
        <f>ROUND(I531*H531,2)</f>
        <v>0</v>
      </c>
      <c r="BL531" s="17" t="s">
        <v>181</v>
      </c>
      <c r="BM531" s="243" t="s">
        <v>836</v>
      </c>
    </row>
    <row r="532" spans="2:51" s="14" customFormat="1" ht="12">
      <c r="B532" s="277"/>
      <c r="C532" s="278"/>
      <c r="D532" s="245" t="s">
        <v>309</v>
      </c>
      <c r="E532" s="279" t="s">
        <v>1</v>
      </c>
      <c r="F532" s="280" t="s">
        <v>837</v>
      </c>
      <c r="G532" s="278"/>
      <c r="H532" s="279" t="s">
        <v>1</v>
      </c>
      <c r="I532" s="281"/>
      <c r="J532" s="278"/>
      <c r="K532" s="278"/>
      <c r="L532" s="282"/>
      <c r="M532" s="283"/>
      <c r="N532" s="284"/>
      <c r="O532" s="284"/>
      <c r="P532" s="284"/>
      <c r="Q532" s="284"/>
      <c r="R532" s="284"/>
      <c r="S532" s="284"/>
      <c r="T532" s="285"/>
      <c r="AT532" s="286" t="s">
        <v>309</v>
      </c>
      <c r="AU532" s="286" t="s">
        <v>88</v>
      </c>
      <c r="AV532" s="14" t="s">
        <v>86</v>
      </c>
      <c r="AW532" s="14" t="s">
        <v>33</v>
      </c>
      <c r="AX532" s="14" t="s">
        <v>78</v>
      </c>
      <c r="AY532" s="286" t="s">
        <v>163</v>
      </c>
    </row>
    <row r="533" spans="2:51" s="12" customFormat="1" ht="12">
      <c r="B533" s="255"/>
      <c r="C533" s="256"/>
      <c r="D533" s="245" t="s">
        <v>309</v>
      </c>
      <c r="E533" s="257" t="s">
        <v>1</v>
      </c>
      <c r="F533" s="258" t="s">
        <v>838</v>
      </c>
      <c r="G533" s="256"/>
      <c r="H533" s="259">
        <v>23.32</v>
      </c>
      <c r="I533" s="260"/>
      <c r="J533" s="256"/>
      <c r="K533" s="256"/>
      <c r="L533" s="261"/>
      <c r="M533" s="262"/>
      <c r="N533" s="263"/>
      <c r="O533" s="263"/>
      <c r="P533" s="263"/>
      <c r="Q533" s="263"/>
      <c r="R533" s="263"/>
      <c r="S533" s="263"/>
      <c r="T533" s="264"/>
      <c r="AT533" s="265" t="s">
        <v>309</v>
      </c>
      <c r="AU533" s="265" t="s">
        <v>88</v>
      </c>
      <c r="AV533" s="12" t="s">
        <v>88</v>
      </c>
      <c r="AW533" s="12" t="s">
        <v>33</v>
      </c>
      <c r="AX533" s="12" t="s">
        <v>78</v>
      </c>
      <c r="AY533" s="265" t="s">
        <v>163</v>
      </c>
    </row>
    <row r="534" spans="2:51" s="12" customFormat="1" ht="12">
      <c r="B534" s="255"/>
      <c r="C534" s="256"/>
      <c r="D534" s="245" t="s">
        <v>309</v>
      </c>
      <c r="E534" s="257" t="s">
        <v>1</v>
      </c>
      <c r="F534" s="258" t="s">
        <v>839</v>
      </c>
      <c r="G534" s="256"/>
      <c r="H534" s="259">
        <v>6.915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AT534" s="265" t="s">
        <v>309</v>
      </c>
      <c r="AU534" s="265" t="s">
        <v>88</v>
      </c>
      <c r="AV534" s="12" t="s">
        <v>88</v>
      </c>
      <c r="AW534" s="12" t="s">
        <v>33</v>
      </c>
      <c r="AX534" s="12" t="s">
        <v>78</v>
      </c>
      <c r="AY534" s="265" t="s">
        <v>163</v>
      </c>
    </row>
    <row r="535" spans="2:51" s="12" customFormat="1" ht="12">
      <c r="B535" s="255"/>
      <c r="C535" s="256"/>
      <c r="D535" s="245" t="s">
        <v>309</v>
      </c>
      <c r="E535" s="257" t="s">
        <v>1</v>
      </c>
      <c r="F535" s="258" t="s">
        <v>840</v>
      </c>
      <c r="G535" s="256"/>
      <c r="H535" s="259">
        <v>1.575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AT535" s="265" t="s">
        <v>309</v>
      </c>
      <c r="AU535" s="265" t="s">
        <v>88</v>
      </c>
      <c r="AV535" s="12" t="s">
        <v>88</v>
      </c>
      <c r="AW535" s="12" t="s">
        <v>33</v>
      </c>
      <c r="AX535" s="12" t="s">
        <v>78</v>
      </c>
      <c r="AY535" s="265" t="s">
        <v>163</v>
      </c>
    </row>
    <row r="536" spans="2:51" s="12" customFormat="1" ht="12">
      <c r="B536" s="255"/>
      <c r="C536" s="256"/>
      <c r="D536" s="245" t="s">
        <v>309</v>
      </c>
      <c r="E536" s="257" t="s">
        <v>1</v>
      </c>
      <c r="F536" s="258" t="s">
        <v>841</v>
      </c>
      <c r="G536" s="256"/>
      <c r="H536" s="259">
        <v>16.28</v>
      </c>
      <c r="I536" s="260"/>
      <c r="J536" s="256"/>
      <c r="K536" s="256"/>
      <c r="L536" s="261"/>
      <c r="M536" s="262"/>
      <c r="N536" s="263"/>
      <c r="O536" s="263"/>
      <c r="P536" s="263"/>
      <c r="Q536" s="263"/>
      <c r="R536" s="263"/>
      <c r="S536" s="263"/>
      <c r="T536" s="264"/>
      <c r="AT536" s="265" t="s">
        <v>309</v>
      </c>
      <c r="AU536" s="265" t="s">
        <v>88</v>
      </c>
      <c r="AV536" s="12" t="s">
        <v>88</v>
      </c>
      <c r="AW536" s="12" t="s">
        <v>33</v>
      </c>
      <c r="AX536" s="12" t="s">
        <v>78</v>
      </c>
      <c r="AY536" s="265" t="s">
        <v>163</v>
      </c>
    </row>
    <row r="537" spans="2:51" s="13" customFormat="1" ht="12">
      <c r="B537" s="266"/>
      <c r="C537" s="267"/>
      <c r="D537" s="245" t="s">
        <v>309</v>
      </c>
      <c r="E537" s="268" t="s">
        <v>1</v>
      </c>
      <c r="F537" s="269" t="s">
        <v>311</v>
      </c>
      <c r="G537" s="267"/>
      <c r="H537" s="270">
        <v>48.09</v>
      </c>
      <c r="I537" s="271"/>
      <c r="J537" s="267"/>
      <c r="K537" s="267"/>
      <c r="L537" s="272"/>
      <c r="M537" s="273"/>
      <c r="N537" s="274"/>
      <c r="O537" s="274"/>
      <c r="P537" s="274"/>
      <c r="Q537" s="274"/>
      <c r="R537" s="274"/>
      <c r="S537" s="274"/>
      <c r="T537" s="275"/>
      <c r="AT537" s="276" t="s">
        <v>309</v>
      </c>
      <c r="AU537" s="276" t="s">
        <v>88</v>
      </c>
      <c r="AV537" s="13" t="s">
        <v>181</v>
      </c>
      <c r="AW537" s="13" t="s">
        <v>33</v>
      </c>
      <c r="AX537" s="13" t="s">
        <v>86</v>
      </c>
      <c r="AY537" s="276" t="s">
        <v>163</v>
      </c>
    </row>
    <row r="538" spans="2:65" s="1" customFormat="1" ht="24" customHeight="1">
      <c r="B538" s="38"/>
      <c r="C538" s="232" t="s">
        <v>842</v>
      </c>
      <c r="D538" s="232" t="s">
        <v>166</v>
      </c>
      <c r="E538" s="233" t="s">
        <v>843</v>
      </c>
      <c r="F538" s="234" t="s">
        <v>844</v>
      </c>
      <c r="G538" s="235" t="s">
        <v>349</v>
      </c>
      <c r="H538" s="236">
        <v>792.928</v>
      </c>
      <c r="I538" s="237"/>
      <c r="J538" s="238">
        <f>ROUND(I538*H538,2)</f>
        <v>0</v>
      </c>
      <c r="K538" s="234" t="s">
        <v>170</v>
      </c>
      <c r="L538" s="43"/>
      <c r="M538" s="239" t="s">
        <v>1</v>
      </c>
      <c r="N538" s="240" t="s">
        <v>43</v>
      </c>
      <c r="O538" s="86"/>
      <c r="P538" s="241">
        <f>O538*H538</f>
        <v>0</v>
      </c>
      <c r="Q538" s="241">
        <v>0</v>
      </c>
      <c r="R538" s="241">
        <f>Q538*H538</f>
        <v>0</v>
      </c>
      <c r="S538" s="241">
        <v>0</v>
      </c>
      <c r="T538" s="242">
        <f>S538*H538</f>
        <v>0</v>
      </c>
      <c r="AR538" s="243" t="s">
        <v>181</v>
      </c>
      <c r="AT538" s="243" t="s">
        <v>166</v>
      </c>
      <c r="AU538" s="243" t="s">
        <v>88</v>
      </c>
      <c r="AY538" s="17" t="s">
        <v>163</v>
      </c>
      <c r="BE538" s="244">
        <f>IF(N538="základní",J538,0)</f>
        <v>0</v>
      </c>
      <c r="BF538" s="244">
        <f>IF(N538="snížená",J538,0)</f>
        <v>0</v>
      </c>
      <c r="BG538" s="244">
        <f>IF(N538="zákl. přenesená",J538,0)</f>
        <v>0</v>
      </c>
      <c r="BH538" s="244">
        <f>IF(N538="sníž. přenesená",J538,0)</f>
        <v>0</v>
      </c>
      <c r="BI538" s="244">
        <f>IF(N538="nulová",J538,0)</f>
        <v>0</v>
      </c>
      <c r="BJ538" s="17" t="s">
        <v>86</v>
      </c>
      <c r="BK538" s="244">
        <f>ROUND(I538*H538,2)</f>
        <v>0</v>
      </c>
      <c r="BL538" s="17" t="s">
        <v>181</v>
      </c>
      <c r="BM538" s="243" t="s">
        <v>845</v>
      </c>
    </row>
    <row r="539" spans="2:51" s="12" customFormat="1" ht="12">
      <c r="B539" s="255"/>
      <c r="C539" s="256"/>
      <c r="D539" s="245" t="s">
        <v>309</v>
      </c>
      <c r="E539" s="257" t="s">
        <v>1</v>
      </c>
      <c r="F539" s="258" t="s">
        <v>846</v>
      </c>
      <c r="G539" s="256"/>
      <c r="H539" s="259">
        <v>159.358</v>
      </c>
      <c r="I539" s="260"/>
      <c r="J539" s="256"/>
      <c r="K539" s="256"/>
      <c r="L539" s="261"/>
      <c r="M539" s="262"/>
      <c r="N539" s="263"/>
      <c r="O539" s="263"/>
      <c r="P539" s="263"/>
      <c r="Q539" s="263"/>
      <c r="R539" s="263"/>
      <c r="S539" s="263"/>
      <c r="T539" s="264"/>
      <c r="AT539" s="265" t="s">
        <v>309</v>
      </c>
      <c r="AU539" s="265" t="s">
        <v>88</v>
      </c>
      <c r="AV539" s="12" t="s">
        <v>88</v>
      </c>
      <c r="AW539" s="12" t="s">
        <v>33</v>
      </c>
      <c r="AX539" s="12" t="s">
        <v>78</v>
      </c>
      <c r="AY539" s="265" t="s">
        <v>163</v>
      </c>
    </row>
    <row r="540" spans="2:51" s="12" customFormat="1" ht="12">
      <c r="B540" s="255"/>
      <c r="C540" s="256"/>
      <c r="D540" s="245" t="s">
        <v>309</v>
      </c>
      <c r="E540" s="257" t="s">
        <v>1</v>
      </c>
      <c r="F540" s="258" t="s">
        <v>847</v>
      </c>
      <c r="G540" s="256"/>
      <c r="H540" s="259">
        <v>340.8</v>
      </c>
      <c r="I540" s="260"/>
      <c r="J540" s="256"/>
      <c r="K540" s="256"/>
      <c r="L540" s="261"/>
      <c r="M540" s="262"/>
      <c r="N540" s="263"/>
      <c r="O540" s="263"/>
      <c r="P540" s="263"/>
      <c r="Q540" s="263"/>
      <c r="R540" s="263"/>
      <c r="S540" s="263"/>
      <c r="T540" s="264"/>
      <c r="AT540" s="265" t="s">
        <v>309</v>
      </c>
      <c r="AU540" s="265" t="s">
        <v>88</v>
      </c>
      <c r="AV540" s="12" t="s">
        <v>88</v>
      </c>
      <c r="AW540" s="12" t="s">
        <v>33</v>
      </c>
      <c r="AX540" s="12" t="s">
        <v>78</v>
      </c>
      <c r="AY540" s="265" t="s">
        <v>163</v>
      </c>
    </row>
    <row r="541" spans="2:51" s="12" customFormat="1" ht="12">
      <c r="B541" s="255"/>
      <c r="C541" s="256"/>
      <c r="D541" s="245" t="s">
        <v>309</v>
      </c>
      <c r="E541" s="257" t="s">
        <v>1</v>
      </c>
      <c r="F541" s="258" t="s">
        <v>848</v>
      </c>
      <c r="G541" s="256"/>
      <c r="H541" s="259">
        <v>61.06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AT541" s="265" t="s">
        <v>309</v>
      </c>
      <c r="AU541" s="265" t="s">
        <v>88</v>
      </c>
      <c r="AV541" s="12" t="s">
        <v>88</v>
      </c>
      <c r="AW541" s="12" t="s">
        <v>33</v>
      </c>
      <c r="AX541" s="12" t="s">
        <v>78</v>
      </c>
      <c r="AY541" s="265" t="s">
        <v>163</v>
      </c>
    </row>
    <row r="542" spans="2:51" s="12" customFormat="1" ht="12">
      <c r="B542" s="255"/>
      <c r="C542" s="256"/>
      <c r="D542" s="245" t="s">
        <v>309</v>
      </c>
      <c r="E542" s="257" t="s">
        <v>1</v>
      </c>
      <c r="F542" s="258" t="s">
        <v>849</v>
      </c>
      <c r="G542" s="256"/>
      <c r="H542" s="259">
        <v>63.64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AT542" s="265" t="s">
        <v>309</v>
      </c>
      <c r="AU542" s="265" t="s">
        <v>88</v>
      </c>
      <c r="AV542" s="12" t="s">
        <v>88</v>
      </c>
      <c r="AW542" s="12" t="s">
        <v>33</v>
      </c>
      <c r="AX542" s="12" t="s">
        <v>78</v>
      </c>
      <c r="AY542" s="265" t="s">
        <v>163</v>
      </c>
    </row>
    <row r="543" spans="2:51" s="12" customFormat="1" ht="12">
      <c r="B543" s="255"/>
      <c r="C543" s="256"/>
      <c r="D543" s="245" t="s">
        <v>309</v>
      </c>
      <c r="E543" s="257" t="s">
        <v>1</v>
      </c>
      <c r="F543" s="258" t="s">
        <v>850</v>
      </c>
      <c r="G543" s="256"/>
      <c r="H543" s="259">
        <v>49.02</v>
      </c>
      <c r="I543" s="260"/>
      <c r="J543" s="256"/>
      <c r="K543" s="256"/>
      <c r="L543" s="261"/>
      <c r="M543" s="262"/>
      <c r="N543" s="263"/>
      <c r="O543" s="263"/>
      <c r="P543" s="263"/>
      <c r="Q543" s="263"/>
      <c r="R543" s="263"/>
      <c r="S543" s="263"/>
      <c r="T543" s="264"/>
      <c r="AT543" s="265" t="s">
        <v>309</v>
      </c>
      <c r="AU543" s="265" t="s">
        <v>88</v>
      </c>
      <c r="AV543" s="12" t="s">
        <v>88</v>
      </c>
      <c r="AW543" s="12" t="s">
        <v>33</v>
      </c>
      <c r="AX543" s="12" t="s">
        <v>78</v>
      </c>
      <c r="AY543" s="265" t="s">
        <v>163</v>
      </c>
    </row>
    <row r="544" spans="2:51" s="12" customFormat="1" ht="12">
      <c r="B544" s="255"/>
      <c r="C544" s="256"/>
      <c r="D544" s="245" t="s">
        <v>309</v>
      </c>
      <c r="E544" s="257" t="s">
        <v>1</v>
      </c>
      <c r="F544" s="258" t="s">
        <v>851</v>
      </c>
      <c r="G544" s="256"/>
      <c r="H544" s="259">
        <v>67.45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AT544" s="265" t="s">
        <v>309</v>
      </c>
      <c r="AU544" s="265" t="s">
        <v>88</v>
      </c>
      <c r="AV544" s="12" t="s">
        <v>88</v>
      </c>
      <c r="AW544" s="12" t="s">
        <v>33</v>
      </c>
      <c r="AX544" s="12" t="s">
        <v>78</v>
      </c>
      <c r="AY544" s="265" t="s">
        <v>163</v>
      </c>
    </row>
    <row r="545" spans="2:51" s="12" customFormat="1" ht="12">
      <c r="B545" s="255"/>
      <c r="C545" s="256"/>
      <c r="D545" s="245" t="s">
        <v>309</v>
      </c>
      <c r="E545" s="257" t="s">
        <v>1</v>
      </c>
      <c r="F545" s="258" t="s">
        <v>852</v>
      </c>
      <c r="G545" s="256"/>
      <c r="H545" s="259">
        <v>51.6</v>
      </c>
      <c r="I545" s="260"/>
      <c r="J545" s="256"/>
      <c r="K545" s="256"/>
      <c r="L545" s="261"/>
      <c r="M545" s="262"/>
      <c r="N545" s="263"/>
      <c r="O545" s="263"/>
      <c r="P545" s="263"/>
      <c r="Q545" s="263"/>
      <c r="R545" s="263"/>
      <c r="S545" s="263"/>
      <c r="T545" s="264"/>
      <c r="AT545" s="265" t="s">
        <v>309</v>
      </c>
      <c r="AU545" s="265" t="s">
        <v>88</v>
      </c>
      <c r="AV545" s="12" t="s">
        <v>88</v>
      </c>
      <c r="AW545" s="12" t="s">
        <v>33</v>
      </c>
      <c r="AX545" s="12" t="s">
        <v>78</v>
      </c>
      <c r="AY545" s="265" t="s">
        <v>163</v>
      </c>
    </row>
    <row r="546" spans="2:51" s="13" customFormat="1" ht="12">
      <c r="B546" s="266"/>
      <c r="C546" s="267"/>
      <c r="D546" s="245" t="s">
        <v>309</v>
      </c>
      <c r="E546" s="268" t="s">
        <v>219</v>
      </c>
      <c r="F546" s="269" t="s">
        <v>311</v>
      </c>
      <c r="G546" s="267"/>
      <c r="H546" s="270">
        <v>792.928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AT546" s="276" t="s">
        <v>309</v>
      </c>
      <c r="AU546" s="276" t="s">
        <v>88</v>
      </c>
      <c r="AV546" s="13" t="s">
        <v>181</v>
      </c>
      <c r="AW546" s="13" t="s">
        <v>33</v>
      </c>
      <c r="AX546" s="13" t="s">
        <v>86</v>
      </c>
      <c r="AY546" s="276" t="s">
        <v>163</v>
      </c>
    </row>
    <row r="547" spans="2:65" s="1" customFormat="1" ht="24" customHeight="1">
      <c r="B547" s="38"/>
      <c r="C547" s="232" t="s">
        <v>853</v>
      </c>
      <c r="D547" s="232" t="s">
        <v>166</v>
      </c>
      <c r="E547" s="233" t="s">
        <v>854</v>
      </c>
      <c r="F547" s="234" t="s">
        <v>855</v>
      </c>
      <c r="G547" s="235" t="s">
        <v>349</v>
      </c>
      <c r="H547" s="236">
        <v>31717.12</v>
      </c>
      <c r="I547" s="237"/>
      <c r="J547" s="238">
        <f>ROUND(I547*H547,2)</f>
        <v>0</v>
      </c>
      <c r="K547" s="234" t="s">
        <v>170</v>
      </c>
      <c r="L547" s="43"/>
      <c r="M547" s="239" t="s">
        <v>1</v>
      </c>
      <c r="N547" s="240" t="s">
        <v>43</v>
      </c>
      <c r="O547" s="86"/>
      <c r="P547" s="241">
        <f>O547*H547</f>
        <v>0</v>
      </c>
      <c r="Q547" s="241">
        <v>0</v>
      </c>
      <c r="R547" s="241">
        <f>Q547*H547</f>
        <v>0</v>
      </c>
      <c r="S547" s="241">
        <v>0</v>
      </c>
      <c r="T547" s="242">
        <f>S547*H547</f>
        <v>0</v>
      </c>
      <c r="AR547" s="243" t="s">
        <v>181</v>
      </c>
      <c r="AT547" s="243" t="s">
        <v>166</v>
      </c>
      <c r="AU547" s="243" t="s">
        <v>88</v>
      </c>
      <c r="AY547" s="17" t="s">
        <v>163</v>
      </c>
      <c r="BE547" s="244">
        <f>IF(N547="základní",J547,0)</f>
        <v>0</v>
      </c>
      <c r="BF547" s="244">
        <f>IF(N547="snížená",J547,0)</f>
        <v>0</v>
      </c>
      <c r="BG547" s="244">
        <f>IF(N547="zákl. přenesená",J547,0)</f>
        <v>0</v>
      </c>
      <c r="BH547" s="244">
        <f>IF(N547="sníž. přenesená",J547,0)</f>
        <v>0</v>
      </c>
      <c r="BI547" s="244">
        <f>IF(N547="nulová",J547,0)</f>
        <v>0</v>
      </c>
      <c r="BJ547" s="17" t="s">
        <v>86</v>
      </c>
      <c r="BK547" s="244">
        <f>ROUND(I547*H547,2)</f>
        <v>0</v>
      </c>
      <c r="BL547" s="17" t="s">
        <v>181</v>
      </c>
      <c r="BM547" s="243" t="s">
        <v>856</v>
      </c>
    </row>
    <row r="548" spans="2:51" s="14" customFormat="1" ht="12">
      <c r="B548" s="277"/>
      <c r="C548" s="278"/>
      <c r="D548" s="245" t="s">
        <v>309</v>
      </c>
      <c r="E548" s="279" t="s">
        <v>1</v>
      </c>
      <c r="F548" s="280" t="s">
        <v>857</v>
      </c>
      <c r="G548" s="278"/>
      <c r="H548" s="279" t="s">
        <v>1</v>
      </c>
      <c r="I548" s="281"/>
      <c r="J548" s="278"/>
      <c r="K548" s="278"/>
      <c r="L548" s="282"/>
      <c r="M548" s="283"/>
      <c r="N548" s="284"/>
      <c r="O548" s="284"/>
      <c r="P548" s="284"/>
      <c r="Q548" s="284"/>
      <c r="R548" s="284"/>
      <c r="S548" s="284"/>
      <c r="T548" s="285"/>
      <c r="AT548" s="286" t="s">
        <v>309</v>
      </c>
      <c r="AU548" s="286" t="s">
        <v>88</v>
      </c>
      <c r="AV548" s="14" t="s">
        <v>86</v>
      </c>
      <c r="AW548" s="14" t="s">
        <v>33</v>
      </c>
      <c r="AX548" s="14" t="s">
        <v>78</v>
      </c>
      <c r="AY548" s="286" t="s">
        <v>163</v>
      </c>
    </row>
    <row r="549" spans="2:51" s="12" customFormat="1" ht="12">
      <c r="B549" s="255"/>
      <c r="C549" s="256"/>
      <c r="D549" s="245" t="s">
        <v>309</v>
      </c>
      <c r="E549" s="257" t="s">
        <v>1</v>
      </c>
      <c r="F549" s="258" t="s">
        <v>858</v>
      </c>
      <c r="G549" s="256"/>
      <c r="H549" s="259">
        <v>31717.12</v>
      </c>
      <c r="I549" s="260"/>
      <c r="J549" s="256"/>
      <c r="K549" s="256"/>
      <c r="L549" s="261"/>
      <c r="M549" s="262"/>
      <c r="N549" s="263"/>
      <c r="O549" s="263"/>
      <c r="P549" s="263"/>
      <c r="Q549" s="263"/>
      <c r="R549" s="263"/>
      <c r="S549" s="263"/>
      <c r="T549" s="264"/>
      <c r="AT549" s="265" t="s">
        <v>309</v>
      </c>
      <c r="AU549" s="265" t="s">
        <v>88</v>
      </c>
      <c r="AV549" s="12" t="s">
        <v>88</v>
      </c>
      <c r="AW549" s="12" t="s">
        <v>33</v>
      </c>
      <c r="AX549" s="12" t="s">
        <v>86</v>
      </c>
      <c r="AY549" s="265" t="s">
        <v>163</v>
      </c>
    </row>
    <row r="550" spans="2:65" s="1" customFormat="1" ht="24" customHeight="1">
      <c r="B550" s="38"/>
      <c r="C550" s="232" t="s">
        <v>859</v>
      </c>
      <c r="D550" s="232" t="s">
        <v>166</v>
      </c>
      <c r="E550" s="233" t="s">
        <v>860</v>
      </c>
      <c r="F550" s="234" t="s">
        <v>861</v>
      </c>
      <c r="G550" s="235" t="s">
        <v>349</v>
      </c>
      <c r="H550" s="236">
        <v>792.928</v>
      </c>
      <c r="I550" s="237"/>
      <c r="J550" s="238">
        <f>ROUND(I550*H550,2)</f>
        <v>0</v>
      </c>
      <c r="K550" s="234" t="s">
        <v>170</v>
      </c>
      <c r="L550" s="43"/>
      <c r="M550" s="239" t="s">
        <v>1</v>
      </c>
      <c r="N550" s="240" t="s">
        <v>43</v>
      </c>
      <c r="O550" s="86"/>
      <c r="P550" s="241">
        <f>O550*H550</f>
        <v>0</v>
      </c>
      <c r="Q550" s="241">
        <v>0</v>
      </c>
      <c r="R550" s="241">
        <f>Q550*H550</f>
        <v>0</v>
      </c>
      <c r="S550" s="241">
        <v>0</v>
      </c>
      <c r="T550" s="242">
        <f>S550*H550</f>
        <v>0</v>
      </c>
      <c r="AR550" s="243" t="s">
        <v>181</v>
      </c>
      <c r="AT550" s="243" t="s">
        <v>166</v>
      </c>
      <c r="AU550" s="243" t="s">
        <v>88</v>
      </c>
      <c r="AY550" s="17" t="s">
        <v>163</v>
      </c>
      <c r="BE550" s="244">
        <f>IF(N550="základní",J550,0)</f>
        <v>0</v>
      </c>
      <c r="BF550" s="244">
        <f>IF(N550="snížená",J550,0)</f>
        <v>0</v>
      </c>
      <c r="BG550" s="244">
        <f>IF(N550="zákl. přenesená",J550,0)</f>
        <v>0</v>
      </c>
      <c r="BH550" s="244">
        <f>IF(N550="sníž. přenesená",J550,0)</f>
        <v>0</v>
      </c>
      <c r="BI550" s="244">
        <f>IF(N550="nulová",J550,0)</f>
        <v>0</v>
      </c>
      <c r="BJ550" s="17" t="s">
        <v>86</v>
      </c>
      <c r="BK550" s="244">
        <f>ROUND(I550*H550,2)</f>
        <v>0</v>
      </c>
      <c r="BL550" s="17" t="s">
        <v>181</v>
      </c>
      <c r="BM550" s="243" t="s">
        <v>862</v>
      </c>
    </row>
    <row r="551" spans="2:51" s="12" customFormat="1" ht="12">
      <c r="B551" s="255"/>
      <c r="C551" s="256"/>
      <c r="D551" s="245" t="s">
        <v>309</v>
      </c>
      <c r="E551" s="257" t="s">
        <v>1</v>
      </c>
      <c r="F551" s="258" t="s">
        <v>219</v>
      </c>
      <c r="G551" s="256"/>
      <c r="H551" s="259">
        <v>792.928</v>
      </c>
      <c r="I551" s="260"/>
      <c r="J551" s="256"/>
      <c r="K551" s="256"/>
      <c r="L551" s="261"/>
      <c r="M551" s="262"/>
      <c r="N551" s="263"/>
      <c r="O551" s="263"/>
      <c r="P551" s="263"/>
      <c r="Q551" s="263"/>
      <c r="R551" s="263"/>
      <c r="S551" s="263"/>
      <c r="T551" s="264"/>
      <c r="AT551" s="265" t="s">
        <v>309</v>
      </c>
      <c r="AU551" s="265" t="s">
        <v>88</v>
      </c>
      <c r="AV551" s="12" t="s">
        <v>88</v>
      </c>
      <c r="AW551" s="12" t="s">
        <v>33</v>
      </c>
      <c r="AX551" s="12" t="s">
        <v>86</v>
      </c>
      <c r="AY551" s="265" t="s">
        <v>163</v>
      </c>
    </row>
    <row r="552" spans="2:65" s="1" customFormat="1" ht="16.5" customHeight="1">
      <c r="B552" s="38"/>
      <c r="C552" s="232" t="s">
        <v>863</v>
      </c>
      <c r="D552" s="232" t="s">
        <v>166</v>
      </c>
      <c r="E552" s="233" t="s">
        <v>864</v>
      </c>
      <c r="F552" s="234" t="s">
        <v>865</v>
      </c>
      <c r="G552" s="235" t="s">
        <v>349</v>
      </c>
      <c r="H552" s="236">
        <v>792.928</v>
      </c>
      <c r="I552" s="237"/>
      <c r="J552" s="238">
        <f>ROUND(I552*H552,2)</f>
        <v>0</v>
      </c>
      <c r="K552" s="234" t="s">
        <v>170</v>
      </c>
      <c r="L552" s="43"/>
      <c r="M552" s="239" t="s">
        <v>1</v>
      </c>
      <c r="N552" s="240" t="s">
        <v>43</v>
      </c>
      <c r="O552" s="86"/>
      <c r="P552" s="241">
        <f>O552*H552</f>
        <v>0</v>
      </c>
      <c r="Q552" s="241">
        <v>0</v>
      </c>
      <c r="R552" s="241">
        <f>Q552*H552</f>
        <v>0</v>
      </c>
      <c r="S552" s="241">
        <v>0</v>
      </c>
      <c r="T552" s="242">
        <f>S552*H552</f>
        <v>0</v>
      </c>
      <c r="AR552" s="243" t="s">
        <v>181</v>
      </c>
      <c r="AT552" s="243" t="s">
        <v>166</v>
      </c>
      <c r="AU552" s="243" t="s">
        <v>88</v>
      </c>
      <c r="AY552" s="17" t="s">
        <v>163</v>
      </c>
      <c r="BE552" s="244">
        <f>IF(N552="základní",J552,0)</f>
        <v>0</v>
      </c>
      <c r="BF552" s="244">
        <f>IF(N552="snížená",J552,0)</f>
        <v>0</v>
      </c>
      <c r="BG552" s="244">
        <f>IF(N552="zákl. přenesená",J552,0)</f>
        <v>0</v>
      </c>
      <c r="BH552" s="244">
        <f>IF(N552="sníž. přenesená",J552,0)</f>
        <v>0</v>
      </c>
      <c r="BI552" s="244">
        <f>IF(N552="nulová",J552,0)</f>
        <v>0</v>
      </c>
      <c r="BJ552" s="17" t="s">
        <v>86</v>
      </c>
      <c r="BK552" s="244">
        <f>ROUND(I552*H552,2)</f>
        <v>0</v>
      </c>
      <c r="BL552" s="17" t="s">
        <v>181</v>
      </c>
      <c r="BM552" s="243" t="s">
        <v>866</v>
      </c>
    </row>
    <row r="553" spans="2:51" s="12" customFormat="1" ht="12">
      <c r="B553" s="255"/>
      <c r="C553" s="256"/>
      <c r="D553" s="245" t="s">
        <v>309</v>
      </c>
      <c r="E553" s="257" t="s">
        <v>1</v>
      </c>
      <c r="F553" s="258" t="s">
        <v>219</v>
      </c>
      <c r="G553" s="256"/>
      <c r="H553" s="259">
        <v>792.928</v>
      </c>
      <c r="I553" s="260"/>
      <c r="J553" s="256"/>
      <c r="K553" s="256"/>
      <c r="L553" s="261"/>
      <c r="M553" s="262"/>
      <c r="N553" s="263"/>
      <c r="O553" s="263"/>
      <c r="P553" s="263"/>
      <c r="Q553" s="263"/>
      <c r="R553" s="263"/>
      <c r="S553" s="263"/>
      <c r="T553" s="264"/>
      <c r="AT553" s="265" t="s">
        <v>309</v>
      </c>
      <c r="AU553" s="265" t="s">
        <v>88</v>
      </c>
      <c r="AV553" s="12" t="s">
        <v>88</v>
      </c>
      <c r="AW553" s="12" t="s">
        <v>33</v>
      </c>
      <c r="AX553" s="12" t="s">
        <v>86</v>
      </c>
      <c r="AY553" s="265" t="s">
        <v>163</v>
      </c>
    </row>
    <row r="554" spans="2:65" s="1" customFormat="1" ht="16.5" customHeight="1">
      <c r="B554" s="38"/>
      <c r="C554" s="232" t="s">
        <v>867</v>
      </c>
      <c r="D554" s="232" t="s">
        <v>166</v>
      </c>
      <c r="E554" s="233" t="s">
        <v>868</v>
      </c>
      <c r="F554" s="234" t="s">
        <v>869</v>
      </c>
      <c r="G554" s="235" t="s">
        <v>349</v>
      </c>
      <c r="H554" s="236">
        <v>31717.12</v>
      </c>
      <c r="I554" s="237"/>
      <c r="J554" s="238">
        <f>ROUND(I554*H554,2)</f>
        <v>0</v>
      </c>
      <c r="K554" s="234" t="s">
        <v>170</v>
      </c>
      <c r="L554" s="43"/>
      <c r="M554" s="239" t="s">
        <v>1</v>
      </c>
      <c r="N554" s="240" t="s">
        <v>43</v>
      </c>
      <c r="O554" s="86"/>
      <c r="P554" s="241">
        <f>O554*H554</f>
        <v>0</v>
      </c>
      <c r="Q554" s="241">
        <v>0</v>
      </c>
      <c r="R554" s="241">
        <f>Q554*H554</f>
        <v>0</v>
      </c>
      <c r="S554" s="241">
        <v>0</v>
      </c>
      <c r="T554" s="242">
        <f>S554*H554</f>
        <v>0</v>
      </c>
      <c r="AR554" s="243" t="s">
        <v>181</v>
      </c>
      <c r="AT554" s="243" t="s">
        <v>166</v>
      </c>
      <c r="AU554" s="243" t="s">
        <v>88</v>
      </c>
      <c r="AY554" s="17" t="s">
        <v>163</v>
      </c>
      <c r="BE554" s="244">
        <f>IF(N554="základní",J554,0)</f>
        <v>0</v>
      </c>
      <c r="BF554" s="244">
        <f>IF(N554="snížená",J554,0)</f>
        <v>0</v>
      </c>
      <c r="BG554" s="244">
        <f>IF(N554="zákl. přenesená",J554,0)</f>
        <v>0</v>
      </c>
      <c r="BH554" s="244">
        <f>IF(N554="sníž. přenesená",J554,0)</f>
        <v>0</v>
      </c>
      <c r="BI554" s="244">
        <f>IF(N554="nulová",J554,0)</f>
        <v>0</v>
      </c>
      <c r="BJ554" s="17" t="s">
        <v>86</v>
      </c>
      <c r="BK554" s="244">
        <f>ROUND(I554*H554,2)</f>
        <v>0</v>
      </c>
      <c r="BL554" s="17" t="s">
        <v>181</v>
      </c>
      <c r="BM554" s="243" t="s">
        <v>870</v>
      </c>
    </row>
    <row r="555" spans="2:51" s="12" customFormat="1" ht="12">
      <c r="B555" s="255"/>
      <c r="C555" s="256"/>
      <c r="D555" s="245" t="s">
        <v>309</v>
      </c>
      <c r="E555" s="257" t="s">
        <v>1</v>
      </c>
      <c r="F555" s="258" t="s">
        <v>858</v>
      </c>
      <c r="G555" s="256"/>
      <c r="H555" s="259">
        <v>31717.12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AT555" s="265" t="s">
        <v>309</v>
      </c>
      <c r="AU555" s="265" t="s">
        <v>88</v>
      </c>
      <c r="AV555" s="12" t="s">
        <v>88</v>
      </c>
      <c r="AW555" s="12" t="s">
        <v>33</v>
      </c>
      <c r="AX555" s="12" t="s">
        <v>86</v>
      </c>
      <c r="AY555" s="265" t="s">
        <v>163</v>
      </c>
    </row>
    <row r="556" spans="2:65" s="1" customFormat="1" ht="16.5" customHeight="1">
      <c r="B556" s="38"/>
      <c r="C556" s="232" t="s">
        <v>871</v>
      </c>
      <c r="D556" s="232" t="s">
        <v>166</v>
      </c>
      <c r="E556" s="233" t="s">
        <v>872</v>
      </c>
      <c r="F556" s="234" t="s">
        <v>873</v>
      </c>
      <c r="G556" s="235" t="s">
        <v>349</v>
      </c>
      <c r="H556" s="236">
        <v>792.928</v>
      </c>
      <c r="I556" s="237"/>
      <c r="J556" s="238">
        <f>ROUND(I556*H556,2)</f>
        <v>0</v>
      </c>
      <c r="K556" s="234" t="s">
        <v>170</v>
      </c>
      <c r="L556" s="43"/>
      <c r="M556" s="239" t="s">
        <v>1</v>
      </c>
      <c r="N556" s="240" t="s">
        <v>43</v>
      </c>
      <c r="O556" s="86"/>
      <c r="P556" s="241">
        <f>O556*H556</f>
        <v>0</v>
      </c>
      <c r="Q556" s="241">
        <v>0</v>
      </c>
      <c r="R556" s="241">
        <f>Q556*H556</f>
        <v>0</v>
      </c>
      <c r="S556" s="241">
        <v>0</v>
      </c>
      <c r="T556" s="242">
        <f>S556*H556</f>
        <v>0</v>
      </c>
      <c r="AR556" s="243" t="s">
        <v>181</v>
      </c>
      <c r="AT556" s="243" t="s">
        <v>166</v>
      </c>
      <c r="AU556" s="243" t="s">
        <v>88</v>
      </c>
      <c r="AY556" s="17" t="s">
        <v>163</v>
      </c>
      <c r="BE556" s="244">
        <f>IF(N556="základní",J556,0)</f>
        <v>0</v>
      </c>
      <c r="BF556" s="244">
        <f>IF(N556="snížená",J556,0)</f>
        <v>0</v>
      </c>
      <c r="BG556" s="244">
        <f>IF(N556="zákl. přenesená",J556,0)</f>
        <v>0</v>
      </c>
      <c r="BH556" s="244">
        <f>IF(N556="sníž. přenesená",J556,0)</f>
        <v>0</v>
      </c>
      <c r="BI556" s="244">
        <f>IF(N556="nulová",J556,0)</f>
        <v>0</v>
      </c>
      <c r="BJ556" s="17" t="s">
        <v>86</v>
      </c>
      <c r="BK556" s="244">
        <f>ROUND(I556*H556,2)</f>
        <v>0</v>
      </c>
      <c r="BL556" s="17" t="s">
        <v>181</v>
      </c>
      <c r="BM556" s="243" t="s">
        <v>874</v>
      </c>
    </row>
    <row r="557" spans="2:51" s="12" customFormat="1" ht="12">
      <c r="B557" s="255"/>
      <c r="C557" s="256"/>
      <c r="D557" s="245" t="s">
        <v>309</v>
      </c>
      <c r="E557" s="257" t="s">
        <v>1</v>
      </c>
      <c r="F557" s="258" t="s">
        <v>219</v>
      </c>
      <c r="G557" s="256"/>
      <c r="H557" s="259">
        <v>792.928</v>
      </c>
      <c r="I557" s="260"/>
      <c r="J557" s="256"/>
      <c r="K557" s="256"/>
      <c r="L557" s="261"/>
      <c r="M557" s="262"/>
      <c r="N557" s="263"/>
      <c r="O557" s="263"/>
      <c r="P557" s="263"/>
      <c r="Q557" s="263"/>
      <c r="R557" s="263"/>
      <c r="S557" s="263"/>
      <c r="T557" s="264"/>
      <c r="AT557" s="265" t="s">
        <v>309</v>
      </c>
      <c r="AU557" s="265" t="s">
        <v>88</v>
      </c>
      <c r="AV557" s="12" t="s">
        <v>88</v>
      </c>
      <c r="AW557" s="12" t="s">
        <v>33</v>
      </c>
      <c r="AX557" s="12" t="s">
        <v>86</v>
      </c>
      <c r="AY557" s="265" t="s">
        <v>163</v>
      </c>
    </row>
    <row r="558" spans="2:65" s="1" customFormat="1" ht="24" customHeight="1">
      <c r="B558" s="38"/>
      <c r="C558" s="232" t="s">
        <v>875</v>
      </c>
      <c r="D558" s="232" t="s">
        <v>166</v>
      </c>
      <c r="E558" s="233" t="s">
        <v>876</v>
      </c>
      <c r="F558" s="234" t="s">
        <v>877</v>
      </c>
      <c r="G558" s="235" t="s">
        <v>349</v>
      </c>
      <c r="H558" s="236">
        <v>370</v>
      </c>
      <c r="I558" s="237"/>
      <c r="J558" s="238">
        <f>ROUND(I558*H558,2)</f>
        <v>0</v>
      </c>
      <c r="K558" s="234" t="s">
        <v>170</v>
      </c>
      <c r="L558" s="43"/>
      <c r="M558" s="239" t="s">
        <v>1</v>
      </c>
      <c r="N558" s="240" t="s">
        <v>43</v>
      </c>
      <c r="O558" s="86"/>
      <c r="P558" s="241">
        <f>O558*H558</f>
        <v>0</v>
      </c>
      <c r="Q558" s="241">
        <v>0.00013</v>
      </c>
      <c r="R558" s="241">
        <f>Q558*H558</f>
        <v>0.0481</v>
      </c>
      <c r="S558" s="241">
        <v>0</v>
      </c>
      <c r="T558" s="242">
        <f>S558*H558</f>
        <v>0</v>
      </c>
      <c r="AR558" s="243" t="s">
        <v>181</v>
      </c>
      <c r="AT558" s="243" t="s">
        <v>166</v>
      </c>
      <c r="AU558" s="243" t="s">
        <v>88</v>
      </c>
      <c r="AY558" s="17" t="s">
        <v>163</v>
      </c>
      <c r="BE558" s="244">
        <f>IF(N558="základní",J558,0)</f>
        <v>0</v>
      </c>
      <c r="BF558" s="244">
        <f>IF(N558="snížená",J558,0)</f>
        <v>0</v>
      </c>
      <c r="BG558" s="244">
        <f>IF(N558="zákl. přenesená",J558,0)</f>
        <v>0</v>
      </c>
      <c r="BH558" s="244">
        <f>IF(N558="sníž. přenesená",J558,0)</f>
        <v>0</v>
      </c>
      <c r="BI558" s="244">
        <f>IF(N558="nulová",J558,0)</f>
        <v>0</v>
      </c>
      <c r="BJ558" s="17" t="s">
        <v>86</v>
      </c>
      <c r="BK558" s="244">
        <f>ROUND(I558*H558,2)</f>
        <v>0</v>
      </c>
      <c r="BL558" s="17" t="s">
        <v>181</v>
      </c>
      <c r="BM558" s="243" t="s">
        <v>878</v>
      </c>
    </row>
    <row r="559" spans="2:65" s="1" customFormat="1" ht="24" customHeight="1">
      <c r="B559" s="38"/>
      <c r="C559" s="232" t="s">
        <v>879</v>
      </c>
      <c r="D559" s="232" t="s">
        <v>166</v>
      </c>
      <c r="E559" s="233" t="s">
        <v>880</v>
      </c>
      <c r="F559" s="234" t="s">
        <v>881</v>
      </c>
      <c r="G559" s="235" t="s">
        <v>349</v>
      </c>
      <c r="H559" s="236">
        <v>330.48</v>
      </c>
      <c r="I559" s="237"/>
      <c r="J559" s="238">
        <f>ROUND(I559*H559,2)</f>
        <v>0</v>
      </c>
      <c r="K559" s="234" t="s">
        <v>170</v>
      </c>
      <c r="L559" s="43"/>
      <c r="M559" s="239" t="s">
        <v>1</v>
      </c>
      <c r="N559" s="240" t="s">
        <v>43</v>
      </c>
      <c r="O559" s="86"/>
      <c r="P559" s="241">
        <f>O559*H559</f>
        <v>0</v>
      </c>
      <c r="Q559" s="241">
        <v>4E-05</v>
      </c>
      <c r="R559" s="241">
        <f>Q559*H559</f>
        <v>0.013219200000000002</v>
      </c>
      <c r="S559" s="241">
        <v>0</v>
      </c>
      <c r="T559" s="242">
        <f>S559*H559</f>
        <v>0</v>
      </c>
      <c r="AR559" s="243" t="s">
        <v>181</v>
      </c>
      <c r="AT559" s="243" t="s">
        <v>166</v>
      </c>
      <c r="AU559" s="243" t="s">
        <v>88</v>
      </c>
      <c r="AY559" s="17" t="s">
        <v>163</v>
      </c>
      <c r="BE559" s="244">
        <f>IF(N559="základní",J559,0)</f>
        <v>0</v>
      </c>
      <c r="BF559" s="244">
        <f>IF(N559="snížená",J559,0)</f>
        <v>0</v>
      </c>
      <c r="BG559" s="244">
        <f>IF(N559="zákl. přenesená",J559,0)</f>
        <v>0</v>
      </c>
      <c r="BH559" s="244">
        <f>IF(N559="sníž. přenesená",J559,0)</f>
        <v>0</v>
      </c>
      <c r="BI559" s="244">
        <f>IF(N559="nulová",J559,0)</f>
        <v>0</v>
      </c>
      <c r="BJ559" s="17" t="s">
        <v>86</v>
      </c>
      <c r="BK559" s="244">
        <f>ROUND(I559*H559,2)</f>
        <v>0</v>
      </c>
      <c r="BL559" s="17" t="s">
        <v>181</v>
      </c>
      <c r="BM559" s="243" t="s">
        <v>882</v>
      </c>
    </row>
    <row r="560" spans="2:51" s="12" customFormat="1" ht="12">
      <c r="B560" s="255"/>
      <c r="C560" s="256"/>
      <c r="D560" s="245" t="s">
        <v>309</v>
      </c>
      <c r="E560" s="257" t="s">
        <v>1</v>
      </c>
      <c r="F560" s="258" t="s">
        <v>883</v>
      </c>
      <c r="G560" s="256"/>
      <c r="H560" s="259">
        <v>58.18</v>
      </c>
      <c r="I560" s="260"/>
      <c r="J560" s="256"/>
      <c r="K560" s="256"/>
      <c r="L560" s="261"/>
      <c r="M560" s="262"/>
      <c r="N560" s="263"/>
      <c r="O560" s="263"/>
      <c r="P560" s="263"/>
      <c r="Q560" s="263"/>
      <c r="R560" s="263"/>
      <c r="S560" s="263"/>
      <c r="T560" s="264"/>
      <c r="AT560" s="265" t="s">
        <v>309</v>
      </c>
      <c r="AU560" s="265" t="s">
        <v>88</v>
      </c>
      <c r="AV560" s="12" t="s">
        <v>88</v>
      </c>
      <c r="AW560" s="12" t="s">
        <v>33</v>
      </c>
      <c r="AX560" s="12" t="s">
        <v>78</v>
      </c>
      <c r="AY560" s="265" t="s">
        <v>163</v>
      </c>
    </row>
    <row r="561" spans="2:51" s="12" customFormat="1" ht="12">
      <c r="B561" s="255"/>
      <c r="C561" s="256"/>
      <c r="D561" s="245" t="s">
        <v>309</v>
      </c>
      <c r="E561" s="257" t="s">
        <v>1</v>
      </c>
      <c r="F561" s="258" t="s">
        <v>884</v>
      </c>
      <c r="G561" s="256"/>
      <c r="H561" s="259">
        <v>272.3</v>
      </c>
      <c r="I561" s="260"/>
      <c r="J561" s="256"/>
      <c r="K561" s="256"/>
      <c r="L561" s="261"/>
      <c r="M561" s="262"/>
      <c r="N561" s="263"/>
      <c r="O561" s="263"/>
      <c r="P561" s="263"/>
      <c r="Q561" s="263"/>
      <c r="R561" s="263"/>
      <c r="S561" s="263"/>
      <c r="T561" s="264"/>
      <c r="AT561" s="265" t="s">
        <v>309</v>
      </c>
      <c r="AU561" s="265" t="s">
        <v>88</v>
      </c>
      <c r="AV561" s="12" t="s">
        <v>88</v>
      </c>
      <c r="AW561" s="12" t="s">
        <v>33</v>
      </c>
      <c r="AX561" s="12" t="s">
        <v>78</v>
      </c>
      <c r="AY561" s="265" t="s">
        <v>163</v>
      </c>
    </row>
    <row r="562" spans="2:51" s="13" customFormat="1" ht="12">
      <c r="B562" s="266"/>
      <c r="C562" s="267"/>
      <c r="D562" s="245" t="s">
        <v>309</v>
      </c>
      <c r="E562" s="268" t="s">
        <v>1</v>
      </c>
      <c r="F562" s="269" t="s">
        <v>311</v>
      </c>
      <c r="G562" s="267"/>
      <c r="H562" s="270">
        <v>330.48</v>
      </c>
      <c r="I562" s="271"/>
      <c r="J562" s="267"/>
      <c r="K562" s="267"/>
      <c r="L562" s="272"/>
      <c r="M562" s="273"/>
      <c r="N562" s="274"/>
      <c r="O562" s="274"/>
      <c r="P562" s="274"/>
      <c r="Q562" s="274"/>
      <c r="R562" s="274"/>
      <c r="S562" s="274"/>
      <c r="T562" s="275"/>
      <c r="AT562" s="276" t="s">
        <v>309</v>
      </c>
      <c r="AU562" s="276" t="s">
        <v>88</v>
      </c>
      <c r="AV562" s="13" t="s">
        <v>181</v>
      </c>
      <c r="AW562" s="13" t="s">
        <v>33</v>
      </c>
      <c r="AX562" s="13" t="s">
        <v>86</v>
      </c>
      <c r="AY562" s="276" t="s">
        <v>163</v>
      </c>
    </row>
    <row r="563" spans="2:65" s="1" customFormat="1" ht="24" customHeight="1">
      <c r="B563" s="38"/>
      <c r="C563" s="232" t="s">
        <v>885</v>
      </c>
      <c r="D563" s="232" t="s">
        <v>166</v>
      </c>
      <c r="E563" s="233" t="s">
        <v>886</v>
      </c>
      <c r="F563" s="234" t="s">
        <v>887</v>
      </c>
      <c r="G563" s="235" t="s">
        <v>349</v>
      </c>
      <c r="H563" s="236">
        <v>65.5</v>
      </c>
      <c r="I563" s="237"/>
      <c r="J563" s="238">
        <f>ROUND(I563*H563,2)</f>
        <v>0</v>
      </c>
      <c r="K563" s="234" t="s">
        <v>170</v>
      </c>
      <c r="L563" s="43"/>
      <c r="M563" s="239" t="s">
        <v>1</v>
      </c>
      <c r="N563" s="240" t="s">
        <v>43</v>
      </c>
      <c r="O563" s="86"/>
      <c r="P563" s="241">
        <f>O563*H563</f>
        <v>0</v>
      </c>
      <c r="Q563" s="241">
        <v>4E-05</v>
      </c>
      <c r="R563" s="241">
        <f>Q563*H563</f>
        <v>0.0026200000000000004</v>
      </c>
      <c r="S563" s="241">
        <v>0</v>
      </c>
      <c r="T563" s="242">
        <f>S563*H563</f>
        <v>0</v>
      </c>
      <c r="AR563" s="243" t="s">
        <v>181</v>
      </c>
      <c r="AT563" s="243" t="s">
        <v>166</v>
      </c>
      <c r="AU563" s="243" t="s">
        <v>88</v>
      </c>
      <c r="AY563" s="17" t="s">
        <v>163</v>
      </c>
      <c r="BE563" s="244">
        <f>IF(N563="základní",J563,0)</f>
        <v>0</v>
      </c>
      <c r="BF563" s="244">
        <f>IF(N563="snížená",J563,0)</f>
        <v>0</v>
      </c>
      <c r="BG563" s="244">
        <f>IF(N563="zákl. přenesená",J563,0)</f>
        <v>0</v>
      </c>
      <c r="BH563" s="244">
        <f>IF(N563="sníž. přenesená",J563,0)</f>
        <v>0</v>
      </c>
      <c r="BI563" s="244">
        <f>IF(N563="nulová",J563,0)</f>
        <v>0</v>
      </c>
      <c r="BJ563" s="17" t="s">
        <v>86</v>
      </c>
      <c r="BK563" s="244">
        <f>ROUND(I563*H563,2)</f>
        <v>0</v>
      </c>
      <c r="BL563" s="17" t="s">
        <v>181</v>
      </c>
      <c r="BM563" s="243" t="s">
        <v>888</v>
      </c>
    </row>
    <row r="564" spans="2:51" s="14" customFormat="1" ht="12">
      <c r="B564" s="277"/>
      <c r="C564" s="278"/>
      <c r="D564" s="245" t="s">
        <v>309</v>
      </c>
      <c r="E564" s="279" t="s">
        <v>1</v>
      </c>
      <c r="F564" s="280" t="s">
        <v>889</v>
      </c>
      <c r="G564" s="278"/>
      <c r="H564" s="279" t="s">
        <v>1</v>
      </c>
      <c r="I564" s="281"/>
      <c r="J564" s="278"/>
      <c r="K564" s="278"/>
      <c r="L564" s="282"/>
      <c r="M564" s="283"/>
      <c r="N564" s="284"/>
      <c r="O564" s="284"/>
      <c r="P564" s="284"/>
      <c r="Q564" s="284"/>
      <c r="R564" s="284"/>
      <c r="S564" s="284"/>
      <c r="T564" s="285"/>
      <c r="AT564" s="286" t="s">
        <v>309</v>
      </c>
      <c r="AU564" s="286" t="s">
        <v>88</v>
      </c>
      <c r="AV564" s="14" t="s">
        <v>86</v>
      </c>
      <c r="AW564" s="14" t="s">
        <v>33</v>
      </c>
      <c r="AX564" s="14" t="s">
        <v>78</v>
      </c>
      <c r="AY564" s="286" t="s">
        <v>163</v>
      </c>
    </row>
    <row r="565" spans="2:51" s="12" customFormat="1" ht="12">
      <c r="B565" s="255"/>
      <c r="C565" s="256"/>
      <c r="D565" s="245" t="s">
        <v>309</v>
      </c>
      <c r="E565" s="257" t="s">
        <v>1</v>
      </c>
      <c r="F565" s="258" t="s">
        <v>890</v>
      </c>
      <c r="G565" s="256"/>
      <c r="H565" s="259">
        <v>65.5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AT565" s="265" t="s">
        <v>309</v>
      </c>
      <c r="AU565" s="265" t="s">
        <v>88</v>
      </c>
      <c r="AV565" s="12" t="s">
        <v>88</v>
      </c>
      <c r="AW565" s="12" t="s">
        <v>33</v>
      </c>
      <c r="AX565" s="12" t="s">
        <v>86</v>
      </c>
      <c r="AY565" s="265" t="s">
        <v>163</v>
      </c>
    </row>
    <row r="566" spans="2:65" s="1" customFormat="1" ht="24" customHeight="1">
      <c r="B566" s="38"/>
      <c r="C566" s="232" t="s">
        <v>891</v>
      </c>
      <c r="D566" s="232" t="s">
        <v>166</v>
      </c>
      <c r="E566" s="233" t="s">
        <v>892</v>
      </c>
      <c r="F566" s="234" t="s">
        <v>893</v>
      </c>
      <c r="G566" s="235" t="s">
        <v>894</v>
      </c>
      <c r="H566" s="236">
        <v>5</v>
      </c>
      <c r="I566" s="237"/>
      <c r="J566" s="238">
        <f>ROUND(I566*H566,2)</f>
        <v>0</v>
      </c>
      <c r="K566" s="234" t="s">
        <v>170</v>
      </c>
      <c r="L566" s="43"/>
      <c r="M566" s="239" t="s">
        <v>1</v>
      </c>
      <c r="N566" s="240" t="s">
        <v>43</v>
      </c>
      <c r="O566" s="86"/>
      <c r="P566" s="241">
        <f>O566*H566</f>
        <v>0</v>
      </c>
      <c r="Q566" s="241">
        <v>0.22418</v>
      </c>
      <c r="R566" s="241">
        <f>Q566*H566</f>
        <v>1.1209</v>
      </c>
      <c r="S566" s="241">
        <v>0.173</v>
      </c>
      <c r="T566" s="242">
        <f>S566*H566</f>
        <v>0.865</v>
      </c>
      <c r="AR566" s="243" t="s">
        <v>181</v>
      </c>
      <c r="AT566" s="243" t="s">
        <v>166</v>
      </c>
      <c r="AU566" s="243" t="s">
        <v>88</v>
      </c>
      <c r="AY566" s="17" t="s">
        <v>163</v>
      </c>
      <c r="BE566" s="244">
        <f>IF(N566="základní",J566,0)</f>
        <v>0</v>
      </c>
      <c r="BF566" s="244">
        <f>IF(N566="snížená",J566,0)</f>
        <v>0</v>
      </c>
      <c r="BG566" s="244">
        <f>IF(N566="zákl. přenesená",J566,0)</f>
        <v>0</v>
      </c>
      <c r="BH566" s="244">
        <f>IF(N566="sníž. přenesená",J566,0)</f>
        <v>0</v>
      </c>
      <c r="BI566" s="244">
        <f>IF(N566="nulová",J566,0)</f>
        <v>0</v>
      </c>
      <c r="BJ566" s="17" t="s">
        <v>86</v>
      </c>
      <c r="BK566" s="244">
        <f>ROUND(I566*H566,2)</f>
        <v>0</v>
      </c>
      <c r="BL566" s="17" t="s">
        <v>181</v>
      </c>
      <c r="BM566" s="243" t="s">
        <v>895</v>
      </c>
    </row>
    <row r="567" spans="2:47" s="1" customFormat="1" ht="12">
      <c r="B567" s="38"/>
      <c r="C567" s="39"/>
      <c r="D567" s="245" t="s">
        <v>190</v>
      </c>
      <c r="E567" s="39"/>
      <c r="F567" s="246" t="s">
        <v>896</v>
      </c>
      <c r="G567" s="39"/>
      <c r="H567" s="39"/>
      <c r="I567" s="150"/>
      <c r="J567" s="39"/>
      <c r="K567" s="39"/>
      <c r="L567" s="43"/>
      <c r="M567" s="247"/>
      <c r="N567" s="86"/>
      <c r="O567" s="86"/>
      <c r="P567" s="86"/>
      <c r="Q567" s="86"/>
      <c r="R567" s="86"/>
      <c r="S567" s="86"/>
      <c r="T567" s="87"/>
      <c r="AT567" s="17" t="s">
        <v>190</v>
      </c>
      <c r="AU567" s="17" t="s">
        <v>88</v>
      </c>
    </row>
    <row r="568" spans="2:51" s="12" customFormat="1" ht="12">
      <c r="B568" s="255"/>
      <c r="C568" s="256"/>
      <c r="D568" s="245" t="s">
        <v>309</v>
      </c>
      <c r="E568" s="257" t="s">
        <v>1</v>
      </c>
      <c r="F568" s="258" t="s">
        <v>897</v>
      </c>
      <c r="G568" s="256"/>
      <c r="H568" s="259">
        <v>5</v>
      </c>
      <c r="I568" s="260"/>
      <c r="J568" s="256"/>
      <c r="K568" s="256"/>
      <c r="L568" s="261"/>
      <c r="M568" s="262"/>
      <c r="N568" s="263"/>
      <c r="O568" s="263"/>
      <c r="P568" s="263"/>
      <c r="Q568" s="263"/>
      <c r="R568" s="263"/>
      <c r="S568" s="263"/>
      <c r="T568" s="264"/>
      <c r="AT568" s="265" t="s">
        <v>309</v>
      </c>
      <c r="AU568" s="265" t="s">
        <v>88</v>
      </c>
      <c r="AV568" s="12" t="s">
        <v>88</v>
      </c>
      <c r="AW568" s="12" t="s">
        <v>33</v>
      </c>
      <c r="AX568" s="12" t="s">
        <v>86</v>
      </c>
      <c r="AY568" s="265" t="s">
        <v>163</v>
      </c>
    </row>
    <row r="569" spans="2:65" s="1" customFormat="1" ht="36" customHeight="1">
      <c r="B569" s="38"/>
      <c r="C569" s="232" t="s">
        <v>898</v>
      </c>
      <c r="D569" s="232" t="s">
        <v>166</v>
      </c>
      <c r="E569" s="233" t="s">
        <v>899</v>
      </c>
      <c r="F569" s="234" t="s">
        <v>900</v>
      </c>
      <c r="G569" s="235" t="s">
        <v>413</v>
      </c>
      <c r="H569" s="236">
        <v>33.5</v>
      </c>
      <c r="I569" s="237"/>
      <c r="J569" s="238">
        <f>ROUND(I569*H569,2)</f>
        <v>0</v>
      </c>
      <c r="K569" s="234" t="s">
        <v>170</v>
      </c>
      <c r="L569" s="43"/>
      <c r="M569" s="239" t="s">
        <v>1</v>
      </c>
      <c r="N569" s="240" t="s">
        <v>43</v>
      </c>
      <c r="O569" s="86"/>
      <c r="P569" s="241">
        <f>O569*H569</f>
        <v>0</v>
      </c>
      <c r="Q569" s="241">
        <v>0.00281</v>
      </c>
      <c r="R569" s="241">
        <f>Q569*H569</f>
        <v>0.094135</v>
      </c>
      <c r="S569" s="241">
        <v>0</v>
      </c>
      <c r="T569" s="242">
        <f>S569*H569</f>
        <v>0</v>
      </c>
      <c r="AR569" s="243" t="s">
        <v>181</v>
      </c>
      <c r="AT569" s="243" t="s">
        <v>166</v>
      </c>
      <c r="AU569" s="243" t="s">
        <v>88</v>
      </c>
      <c r="AY569" s="17" t="s">
        <v>163</v>
      </c>
      <c r="BE569" s="244">
        <f>IF(N569="základní",J569,0)</f>
        <v>0</v>
      </c>
      <c r="BF569" s="244">
        <f>IF(N569="snížená",J569,0)</f>
        <v>0</v>
      </c>
      <c r="BG569" s="244">
        <f>IF(N569="zákl. přenesená",J569,0)</f>
        <v>0</v>
      </c>
      <c r="BH569" s="244">
        <f>IF(N569="sníž. přenesená",J569,0)</f>
        <v>0</v>
      </c>
      <c r="BI569" s="244">
        <f>IF(N569="nulová",J569,0)</f>
        <v>0</v>
      </c>
      <c r="BJ569" s="17" t="s">
        <v>86</v>
      </c>
      <c r="BK569" s="244">
        <f>ROUND(I569*H569,2)</f>
        <v>0</v>
      </c>
      <c r="BL569" s="17" t="s">
        <v>181</v>
      </c>
      <c r="BM569" s="243" t="s">
        <v>901</v>
      </c>
    </row>
    <row r="570" spans="2:51" s="12" customFormat="1" ht="12">
      <c r="B570" s="255"/>
      <c r="C570" s="256"/>
      <c r="D570" s="245" t="s">
        <v>309</v>
      </c>
      <c r="E570" s="257" t="s">
        <v>1</v>
      </c>
      <c r="F570" s="258" t="s">
        <v>902</v>
      </c>
      <c r="G570" s="256"/>
      <c r="H570" s="259">
        <v>33.5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AT570" s="265" t="s">
        <v>309</v>
      </c>
      <c r="AU570" s="265" t="s">
        <v>88</v>
      </c>
      <c r="AV570" s="12" t="s">
        <v>88</v>
      </c>
      <c r="AW570" s="12" t="s">
        <v>33</v>
      </c>
      <c r="AX570" s="12" t="s">
        <v>86</v>
      </c>
      <c r="AY570" s="265" t="s">
        <v>163</v>
      </c>
    </row>
    <row r="571" spans="2:65" s="1" customFormat="1" ht="16.5" customHeight="1">
      <c r="B571" s="38"/>
      <c r="C571" s="232" t="s">
        <v>903</v>
      </c>
      <c r="D571" s="232" t="s">
        <v>166</v>
      </c>
      <c r="E571" s="233" t="s">
        <v>904</v>
      </c>
      <c r="F571" s="234" t="s">
        <v>905</v>
      </c>
      <c r="G571" s="235" t="s">
        <v>413</v>
      </c>
      <c r="H571" s="236">
        <v>48.5</v>
      </c>
      <c r="I571" s="237"/>
      <c r="J571" s="238">
        <f>ROUND(I571*H571,2)</f>
        <v>0</v>
      </c>
      <c r="K571" s="234" t="s">
        <v>1</v>
      </c>
      <c r="L571" s="43"/>
      <c r="M571" s="239" t="s">
        <v>1</v>
      </c>
      <c r="N571" s="240" t="s">
        <v>43</v>
      </c>
      <c r="O571" s="86"/>
      <c r="P571" s="241">
        <f>O571*H571</f>
        <v>0</v>
      </c>
      <c r="Q571" s="241">
        <v>0</v>
      </c>
      <c r="R571" s="241">
        <f>Q571*H571</f>
        <v>0</v>
      </c>
      <c r="S571" s="241">
        <v>0</v>
      </c>
      <c r="T571" s="242">
        <f>S571*H571</f>
        <v>0</v>
      </c>
      <c r="AR571" s="243" t="s">
        <v>181</v>
      </c>
      <c r="AT571" s="243" t="s">
        <v>166</v>
      </c>
      <c r="AU571" s="243" t="s">
        <v>88</v>
      </c>
      <c r="AY571" s="17" t="s">
        <v>163</v>
      </c>
      <c r="BE571" s="244">
        <f>IF(N571="základní",J571,0)</f>
        <v>0</v>
      </c>
      <c r="BF571" s="244">
        <f>IF(N571="snížená",J571,0)</f>
        <v>0</v>
      </c>
      <c r="BG571" s="244">
        <f>IF(N571="zákl. přenesená",J571,0)</f>
        <v>0</v>
      </c>
      <c r="BH571" s="244">
        <f>IF(N571="sníž. přenesená",J571,0)</f>
        <v>0</v>
      </c>
      <c r="BI571" s="244">
        <f>IF(N571="nulová",J571,0)</f>
        <v>0</v>
      </c>
      <c r="BJ571" s="17" t="s">
        <v>86</v>
      </c>
      <c r="BK571" s="244">
        <f>ROUND(I571*H571,2)</f>
        <v>0</v>
      </c>
      <c r="BL571" s="17" t="s">
        <v>181</v>
      </c>
      <c r="BM571" s="243" t="s">
        <v>906</v>
      </c>
    </row>
    <row r="572" spans="2:65" s="1" customFormat="1" ht="16.5" customHeight="1">
      <c r="B572" s="38"/>
      <c r="C572" s="232" t="s">
        <v>907</v>
      </c>
      <c r="D572" s="232" t="s">
        <v>166</v>
      </c>
      <c r="E572" s="233" t="s">
        <v>908</v>
      </c>
      <c r="F572" s="234" t="s">
        <v>909</v>
      </c>
      <c r="G572" s="235" t="s">
        <v>349</v>
      </c>
      <c r="H572" s="236">
        <v>27.02</v>
      </c>
      <c r="I572" s="237"/>
      <c r="J572" s="238">
        <f>ROUND(I572*H572,2)</f>
        <v>0</v>
      </c>
      <c r="K572" s="234" t="s">
        <v>170</v>
      </c>
      <c r="L572" s="43"/>
      <c r="M572" s="239" t="s">
        <v>1</v>
      </c>
      <c r="N572" s="240" t="s">
        <v>43</v>
      </c>
      <c r="O572" s="86"/>
      <c r="P572" s="241">
        <f>O572*H572</f>
        <v>0</v>
      </c>
      <c r="Q572" s="241">
        <v>0</v>
      </c>
      <c r="R572" s="241">
        <f>Q572*H572</f>
        <v>0</v>
      </c>
      <c r="S572" s="241">
        <v>0.131</v>
      </c>
      <c r="T572" s="242">
        <f>S572*H572</f>
        <v>3.53962</v>
      </c>
      <c r="AR572" s="243" t="s">
        <v>181</v>
      </c>
      <c r="AT572" s="243" t="s">
        <v>166</v>
      </c>
      <c r="AU572" s="243" t="s">
        <v>88</v>
      </c>
      <c r="AY572" s="17" t="s">
        <v>163</v>
      </c>
      <c r="BE572" s="244">
        <f>IF(N572="základní",J572,0)</f>
        <v>0</v>
      </c>
      <c r="BF572" s="244">
        <f>IF(N572="snížená",J572,0)</f>
        <v>0</v>
      </c>
      <c r="BG572" s="244">
        <f>IF(N572="zákl. přenesená",J572,0)</f>
        <v>0</v>
      </c>
      <c r="BH572" s="244">
        <f>IF(N572="sníž. přenesená",J572,0)</f>
        <v>0</v>
      </c>
      <c r="BI572" s="244">
        <f>IF(N572="nulová",J572,0)</f>
        <v>0</v>
      </c>
      <c r="BJ572" s="17" t="s">
        <v>86</v>
      </c>
      <c r="BK572" s="244">
        <f>ROUND(I572*H572,2)</f>
        <v>0</v>
      </c>
      <c r="BL572" s="17" t="s">
        <v>181</v>
      </c>
      <c r="BM572" s="243" t="s">
        <v>910</v>
      </c>
    </row>
    <row r="573" spans="2:51" s="14" customFormat="1" ht="12">
      <c r="B573" s="277"/>
      <c r="C573" s="278"/>
      <c r="D573" s="245" t="s">
        <v>309</v>
      </c>
      <c r="E573" s="279" t="s">
        <v>1</v>
      </c>
      <c r="F573" s="280" t="s">
        <v>453</v>
      </c>
      <c r="G573" s="278"/>
      <c r="H573" s="279" t="s">
        <v>1</v>
      </c>
      <c r="I573" s="281"/>
      <c r="J573" s="278"/>
      <c r="K573" s="278"/>
      <c r="L573" s="282"/>
      <c r="M573" s="283"/>
      <c r="N573" s="284"/>
      <c r="O573" s="284"/>
      <c r="P573" s="284"/>
      <c r="Q573" s="284"/>
      <c r="R573" s="284"/>
      <c r="S573" s="284"/>
      <c r="T573" s="285"/>
      <c r="AT573" s="286" t="s">
        <v>309</v>
      </c>
      <c r="AU573" s="286" t="s">
        <v>88</v>
      </c>
      <c r="AV573" s="14" t="s">
        <v>86</v>
      </c>
      <c r="AW573" s="14" t="s">
        <v>33</v>
      </c>
      <c r="AX573" s="14" t="s">
        <v>78</v>
      </c>
      <c r="AY573" s="286" t="s">
        <v>163</v>
      </c>
    </row>
    <row r="574" spans="2:51" s="12" customFormat="1" ht="12">
      <c r="B574" s="255"/>
      <c r="C574" s="256"/>
      <c r="D574" s="245" t="s">
        <v>309</v>
      </c>
      <c r="E574" s="257" t="s">
        <v>1</v>
      </c>
      <c r="F574" s="258" t="s">
        <v>911</v>
      </c>
      <c r="G574" s="256"/>
      <c r="H574" s="259">
        <v>12.17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AT574" s="265" t="s">
        <v>309</v>
      </c>
      <c r="AU574" s="265" t="s">
        <v>88</v>
      </c>
      <c r="AV574" s="12" t="s">
        <v>88</v>
      </c>
      <c r="AW574" s="12" t="s">
        <v>33</v>
      </c>
      <c r="AX574" s="12" t="s">
        <v>78</v>
      </c>
      <c r="AY574" s="265" t="s">
        <v>163</v>
      </c>
    </row>
    <row r="575" spans="2:51" s="14" customFormat="1" ht="12">
      <c r="B575" s="277"/>
      <c r="C575" s="278"/>
      <c r="D575" s="245" t="s">
        <v>309</v>
      </c>
      <c r="E575" s="279" t="s">
        <v>1</v>
      </c>
      <c r="F575" s="280" t="s">
        <v>455</v>
      </c>
      <c r="G575" s="278"/>
      <c r="H575" s="279" t="s">
        <v>1</v>
      </c>
      <c r="I575" s="281"/>
      <c r="J575" s="278"/>
      <c r="K575" s="278"/>
      <c r="L575" s="282"/>
      <c r="M575" s="283"/>
      <c r="N575" s="284"/>
      <c r="O575" s="284"/>
      <c r="P575" s="284"/>
      <c r="Q575" s="284"/>
      <c r="R575" s="284"/>
      <c r="S575" s="284"/>
      <c r="T575" s="285"/>
      <c r="AT575" s="286" t="s">
        <v>309</v>
      </c>
      <c r="AU575" s="286" t="s">
        <v>88</v>
      </c>
      <c r="AV575" s="14" t="s">
        <v>86</v>
      </c>
      <c r="AW575" s="14" t="s">
        <v>33</v>
      </c>
      <c r="AX575" s="14" t="s">
        <v>78</v>
      </c>
      <c r="AY575" s="286" t="s">
        <v>163</v>
      </c>
    </row>
    <row r="576" spans="2:51" s="12" customFormat="1" ht="12">
      <c r="B576" s="255"/>
      <c r="C576" s="256"/>
      <c r="D576" s="245" t="s">
        <v>309</v>
      </c>
      <c r="E576" s="257" t="s">
        <v>1</v>
      </c>
      <c r="F576" s="258" t="s">
        <v>912</v>
      </c>
      <c r="G576" s="256"/>
      <c r="H576" s="259">
        <v>7.647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AT576" s="265" t="s">
        <v>309</v>
      </c>
      <c r="AU576" s="265" t="s">
        <v>88</v>
      </c>
      <c r="AV576" s="12" t="s">
        <v>88</v>
      </c>
      <c r="AW576" s="12" t="s">
        <v>33</v>
      </c>
      <c r="AX576" s="12" t="s">
        <v>78</v>
      </c>
      <c r="AY576" s="265" t="s">
        <v>163</v>
      </c>
    </row>
    <row r="577" spans="2:51" s="12" customFormat="1" ht="12">
      <c r="B577" s="255"/>
      <c r="C577" s="256"/>
      <c r="D577" s="245" t="s">
        <v>309</v>
      </c>
      <c r="E577" s="257" t="s">
        <v>1</v>
      </c>
      <c r="F577" s="258" t="s">
        <v>913</v>
      </c>
      <c r="G577" s="256"/>
      <c r="H577" s="259">
        <v>7.203</v>
      </c>
      <c r="I577" s="260"/>
      <c r="J577" s="256"/>
      <c r="K577" s="256"/>
      <c r="L577" s="261"/>
      <c r="M577" s="262"/>
      <c r="N577" s="263"/>
      <c r="O577" s="263"/>
      <c r="P577" s="263"/>
      <c r="Q577" s="263"/>
      <c r="R577" s="263"/>
      <c r="S577" s="263"/>
      <c r="T577" s="264"/>
      <c r="AT577" s="265" t="s">
        <v>309</v>
      </c>
      <c r="AU577" s="265" t="s">
        <v>88</v>
      </c>
      <c r="AV577" s="12" t="s">
        <v>88</v>
      </c>
      <c r="AW577" s="12" t="s">
        <v>33</v>
      </c>
      <c r="AX577" s="12" t="s">
        <v>78</v>
      </c>
      <c r="AY577" s="265" t="s">
        <v>163</v>
      </c>
    </row>
    <row r="578" spans="2:51" s="13" customFormat="1" ht="12">
      <c r="B578" s="266"/>
      <c r="C578" s="267"/>
      <c r="D578" s="245" t="s">
        <v>309</v>
      </c>
      <c r="E578" s="268" t="s">
        <v>1</v>
      </c>
      <c r="F578" s="269" t="s">
        <v>311</v>
      </c>
      <c r="G578" s="267"/>
      <c r="H578" s="270">
        <v>27.02</v>
      </c>
      <c r="I578" s="271"/>
      <c r="J578" s="267"/>
      <c r="K578" s="267"/>
      <c r="L578" s="272"/>
      <c r="M578" s="273"/>
      <c r="N578" s="274"/>
      <c r="O578" s="274"/>
      <c r="P578" s="274"/>
      <c r="Q578" s="274"/>
      <c r="R578" s="274"/>
      <c r="S578" s="274"/>
      <c r="T578" s="275"/>
      <c r="AT578" s="276" t="s">
        <v>309</v>
      </c>
      <c r="AU578" s="276" t="s">
        <v>88</v>
      </c>
      <c r="AV578" s="13" t="s">
        <v>181</v>
      </c>
      <c r="AW578" s="13" t="s">
        <v>33</v>
      </c>
      <c r="AX578" s="13" t="s">
        <v>86</v>
      </c>
      <c r="AY578" s="276" t="s">
        <v>163</v>
      </c>
    </row>
    <row r="579" spans="2:65" s="1" customFormat="1" ht="16.5" customHeight="1">
      <c r="B579" s="38"/>
      <c r="C579" s="232" t="s">
        <v>914</v>
      </c>
      <c r="D579" s="232" t="s">
        <v>166</v>
      </c>
      <c r="E579" s="233" t="s">
        <v>915</v>
      </c>
      <c r="F579" s="234" t="s">
        <v>916</v>
      </c>
      <c r="G579" s="235" t="s">
        <v>349</v>
      </c>
      <c r="H579" s="236">
        <v>50.045</v>
      </c>
      <c r="I579" s="237"/>
      <c r="J579" s="238">
        <f>ROUND(I579*H579,2)</f>
        <v>0</v>
      </c>
      <c r="K579" s="234" t="s">
        <v>170</v>
      </c>
      <c r="L579" s="43"/>
      <c r="M579" s="239" t="s">
        <v>1</v>
      </c>
      <c r="N579" s="240" t="s">
        <v>43</v>
      </c>
      <c r="O579" s="86"/>
      <c r="P579" s="241">
        <f>O579*H579</f>
        <v>0</v>
      </c>
      <c r="Q579" s="241">
        <v>0</v>
      </c>
      <c r="R579" s="241">
        <f>Q579*H579</f>
        <v>0</v>
      </c>
      <c r="S579" s="241">
        <v>0.261</v>
      </c>
      <c r="T579" s="242">
        <f>S579*H579</f>
        <v>13.061745</v>
      </c>
      <c r="AR579" s="243" t="s">
        <v>181</v>
      </c>
      <c r="AT579" s="243" t="s">
        <v>166</v>
      </c>
      <c r="AU579" s="243" t="s">
        <v>88</v>
      </c>
      <c r="AY579" s="17" t="s">
        <v>163</v>
      </c>
      <c r="BE579" s="244">
        <f>IF(N579="základní",J579,0)</f>
        <v>0</v>
      </c>
      <c r="BF579" s="244">
        <f>IF(N579="snížená",J579,0)</f>
        <v>0</v>
      </c>
      <c r="BG579" s="244">
        <f>IF(N579="zákl. přenesená",J579,0)</f>
        <v>0</v>
      </c>
      <c r="BH579" s="244">
        <f>IF(N579="sníž. přenesená",J579,0)</f>
        <v>0</v>
      </c>
      <c r="BI579" s="244">
        <f>IF(N579="nulová",J579,0)</f>
        <v>0</v>
      </c>
      <c r="BJ579" s="17" t="s">
        <v>86</v>
      </c>
      <c r="BK579" s="244">
        <f>ROUND(I579*H579,2)</f>
        <v>0</v>
      </c>
      <c r="BL579" s="17" t="s">
        <v>181</v>
      </c>
      <c r="BM579" s="243" t="s">
        <v>917</v>
      </c>
    </row>
    <row r="580" spans="2:51" s="14" customFormat="1" ht="12">
      <c r="B580" s="277"/>
      <c r="C580" s="278"/>
      <c r="D580" s="245" t="s">
        <v>309</v>
      </c>
      <c r="E580" s="279" t="s">
        <v>1</v>
      </c>
      <c r="F580" s="280" t="s">
        <v>453</v>
      </c>
      <c r="G580" s="278"/>
      <c r="H580" s="279" t="s">
        <v>1</v>
      </c>
      <c r="I580" s="281"/>
      <c r="J580" s="278"/>
      <c r="K580" s="278"/>
      <c r="L580" s="282"/>
      <c r="M580" s="283"/>
      <c r="N580" s="284"/>
      <c r="O580" s="284"/>
      <c r="P580" s="284"/>
      <c r="Q580" s="284"/>
      <c r="R580" s="284"/>
      <c r="S580" s="284"/>
      <c r="T580" s="285"/>
      <c r="AT580" s="286" t="s">
        <v>309</v>
      </c>
      <c r="AU580" s="286" t="s">
        <v>88</v>
      </c>
      <c r="AV580" s="14" t="s">
        <v>86</v>
      </c>
      <c r="AW580" s="14" t="s">
        <v>33</v>
      </c>
      <c r="AX580" s="14" t="s">
        <v>78</v>
      </c>
      <c r="AY580" s="286" t="s">
        <v>163</v>
      </c>
    </row>
    <row r="581" spans="2:51" s="12" customFormat="1" ht="12">
      <c r="B581" s="255"/>
      <c r="C581" s="256"/>
      <c r="D581" s="245" t="s">
        <v>309</v>
      </c>
      <c r="E581" s="257" t="s">
        <v>1</v>
      </c>
      <c r="F581" s="258" t="s">
        <v>918</v>
      </c>
      <c r="G581" s="256"/>
      <c r="H581" s="259">
        <v>28.06</v>
      </c>
      <c r="I581" s="260"/>
      <c r="J581" s="256"/>
      <c r="K581" s="256"/>
      <c r="L581" s="261"/>
      <c r="M581" s="262"/>
      <c r="N581" s="263"/>
      <c r="O581" s="263"/>
      <c r="P581" s="263"/>
      <c r="Q581" s="263"/>
      <c r="R581" s="263"/>
      <c r="S581" s="263"/>
      <c r="T581" s="264"/>
      <c r="AT581" s="265" t="s">
        <v>309</v>
      </c>
      <c r="AU581" s="265" t="s">
        <v>88</v>
      </c>
      <c r="AV581" s="12" t="s">
        <v>88</v>
      </c>
      <c r="AW581" s="12" t="s">
        <v>33</v>
      </c>
      <c r="AX581" s="12" t="s">
        <v>78</v>
      </c>
      <c r="AY581" s="265" t="s">
        <v>163</v>
      </c>
    </row>
    <row r="582" spans="2:51" s="12" customFormat="1" ht="12">
      <c r="B582" s="255"/>
      <c r="C582" s="256"/>
      <c r="D582" s="245" t="s">
        <v>309</v>
      </c>
      <c r="E582" s="257" t="s">
        <v>1</v>
      </c>
      <c r="F582" s="258" t="s">
        <v>919</v>
      </c>
      <c r="G582" s="256"/>
      <c r="H582" s="259">
        <v>21.985</v>
      </c>
      <c r="I582" s="260"/>
      <c r="J582" s="256"/>
      <c r="K582" s="256"/>
      <c r="L582" s="261"/>
      <c r="M582" s="262"/>
      <c r="N582" s="263"/>
      <c r="O582" s="263"/>
      <c r="P582" s="263"/>
      <c r="Q582" s="263"/>
      <c r="R582" s="263"/>
      <c r="S582" s="263"/>
      <c r="T582" s="264"/>
      <c r="AT582" s="265" t="s">
        <v>309</v>
      </c>
      <c r="AU582" s="265" t="s">
        <v>88</v>
      </c>
      <c r="AV582" s="12" t="s">
        <v>88</v>
      </c>
      <c r="AW582" s="12" t="s">
        <v>33</v>
      </c>
      <c r="AX582" s="12" t="s">
        <v>78</v>
      </c>
      <c r="AY582" s="265" t="s">
        <v>163</v>
      </c>
    </row>
    <row r="583" spans="2:51" s="13" customFormat="1" ht="12">
      <c r="B583" s="266"/>
      <c r="C583" s="267"/>
      <c r="D583" s="245" t="s">
        <v>309</v>
      </c>
      <c r="E583" s="268" t="s">
        <v>1</v>
      </c>
      <c r="F583" s="269" t="s">
        <v>311</v>
      </c>
      <c r="G583" s="267"/>
      <c r="H583" s="270">
        <v>50.045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AT583" s="276" t="s">
        <v>309</v>
      </c>
      <c r="AU583" s="276" t="s">
        <v>88</v>
      </c>
      <c r="AV583" s="13" t="s">
        <v>181</v>
      </c>
      <c r="AW583" s="13" t="s">
        <v>33</v>
      </c>
      <c r="AX583" s="13" t="s">
        <v>86</v>
      </c>
      <c r="AY583" s="276" t="s">
        <v>163</v>
      </c>
    </row>
    <row r="584" spans="2:65" s="1" customFormat="1" ht="36" customHeight="1">
      <c r="B584" s="38"/>
      <c r="C584" s="232" t="s">
        <v>920</v>
      </c>
      <c r="D584" s="232" t="s">
        <v>166</v>
      </c>
      <c r="E584" s="233" t="s">
        <v>921</v>
      </c>
      <c r="F584" s="234" t="s">
        <v>922</v>
      </c>
      <c r="G584" s="235" t="s">
        <v>307</v>
      </c>
      <c r="H584" s="236">
        <v>4.81</v>
      </c>
      <c r="I584" s="237"/>
      <c r="J584" s="238">
        <f>ROUND(I584*H584,2)</f>
        <v>0</v>
      </c>
      <c r="K584" s="234" t="s">
        <v>170</v>
      </c>
      <c r="L584" s="43"/>
      <c r="M584" s="239" t="s">
        <v>1</v>
      </c>
      <c r="N584" s="240" t="s">
        <v>43</v>
      </c>
      <c r="O584" s="86"/>
      <c r="P584" s="241">
        <f>O584*H584</f>
        <v>0</v>
      </c>
      <c r="Q584" s="241">
        <v>0</v>
      </c>
      <c r="R584" s="241">
        <f>Q584*H584</f>
        <v>0</v>
      </c>
      <c r="S584" s="241">
        <v>2.2</v>
      </c>
      <c r="T584" s="242">
        <f>S584*H584</f>
        <v>10.582</v>
      </c>
      <c r="AR584" s="243" t="s">
        <v>181</v>
      </c>
      <c r="AT584" s="243" t="s">
        <v>166</v>
      </c>
      <c r="AU584" s="243" t="s">
        <v>88</v>
      </c>
      <c r="AY584" s="17" t="s">
        <v>163</v>
      </c>
      <c r="BE584" s="244">
        <f>IF(N584="základní",J584,0)</f>
        <v>0</v>
      </c>
      <c r="BF584" s="244">
        <f>IF(N584="snížená",J584,0)</f>
        <v>0</v>
      </c>
      <c r="BG584" s="244">
        <f>IF(N584="zákl. přenesená",J584,0)</f>
        <v>0</v>
      </c>
      <c r="BH584" s="244">
        <f>IF(N584="sníž. přenesená",J584,0)</f>
        <v>0</v>
      </c>
      <c r="BI584" s="244">
        <f>IF(N584="nulová",J584,0)</f>
        <v>0</v>
      </c>
      <c r="BJ584" s="17" t="s">
        <v>86</v>
      </c>
      <c r="BK584" s="244">
        <f>ROUND(I584*H584,2)</f>
        <v>0</v>
      </c>
      <c r="BL584" s="17" t="s">
        <v>181</v>
      </c>
      <c r="BM584" s="243" t="s">
        <v>923</v>
      </c>
    </row>
    <row r="585" spans="2:51" s="14" customFormat="1" ht="12">
      <c r="B585" s="277"/>
      <c r="C585" s="278"/>
      <c r="D585" s="245" t="s">
        <v>309</v>
      </c>
      <c r="E585" s="279" t="s">
        <v>1</v>
      </c>
      <c r="F585" s="280" t="s">
        <v>924</v>
      </c>
      <c r="G585" s="278"/>
      <c r="H585" s="279" t="s">
        <v>1</v>
      </c>
      <c r="I585" s="281"/>
      <c r="J585" s="278"/>
      <c r="K585" s="278"/>
      <c r="L585" s="282"/>
      <c r="M585" s="283"/>
      <c r="N585" s="284"/>
      <c r="O585" s="284"/>
      <c r="P585" s="284"/>
      <c r="Q585" s="284"/>
      <c r="R585" s="284"/>
      <c r="S585" s="284"/>
      <c r="T585" s="285"/>
      <c r="AT585" s="286" t="s">
        <v>309</v>
      </c>
      <c r="AU585" s="286" t="s">
        <v>88</v>
      </c>
      <c r="AV585" s="14" t="s">
        <v>86</v>
      </c>
      <c r="AW585" s="14" t="s">
        <v>33</v>
      </c>
      <c r="AX585" s="14" t="s">
        <v>78</v>
      </c>
      <c r="AY585" s="286" t="s">
        <v>163</v>
      </c>
    </row>
    <row r="586" spans="2:51" s="12" customFormat="1" ht="12">
      <c r="B586" s="255"/>
      <c r="C586" s="256"/>
      <c r="D586" s="245" t="s">
        <v>309</v>
      </c>
      <c r="E586" s="257" t="s">
        <v>1</v>
      </c>
      <c r="F586" s="258" t="s">
        <v>326</v>
      </c>
      <c r="G586" s="256"/>
      <c r="H586" s="259">
        <v>2.332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AT586" s="265" t="s">
        <v>309</v>
      </c>
      <c r="AU586" s="265" t="s">
        <v>88</v>
      </c>
      <c r="AV586" s="12" t="s">
        <v>88</v>
      </c>
      <c r="AW586" s="12" t="s">
        <v>33</v>
      </c>
      <c r="AX586" s="12" t="s">
        <v>78</v>
      </c>
      <c r="AY586" s="265" t="s">
        <v>163</v>
      </c>
    </row>
    <row r="587" spans="2:51" s="12" customFormat="1" ht="12">
      <c r="B587" s="255"/>
      <c r="C587" s="256"/>
      <c r="D587" s="245" t="s">
        <v>309</v>
      </c>
      <c r="E587" s="257" t="s">
        <v>1</v>
      </c>
      <c r="F587" s="258" t="s">
        <v>327</v>
      </c>
      <c r="G587" s="256"/>
      <c r="H587" s="259">
        <v>0.692</v>
      </c>
      <c r="I587" s="260"/>
      <c r="J587" s="256"/>
      <c r="K587" s="256"/>
      <c r="L587" s="261"/>
      <c r="M587" s="262"/>
      <c r="N587" s="263"/>
      <c r="O587" s="263"/>
      <c r="P587" s="263"/>
      <c r="Q587" s="263"/>
      <c r="R587" s="263"/>
      <c r="S587" s="263"/>
      <c r="T587" s="264"/>
      <c r="AT587" s="265" t="s">
        <v>309</v>
      </c>
      <c r="AU587" s="265" t="s">
        <v>88</v>
      </c>
      <c r="AV587" s="12" t="s">
        <v>88</v>
      </c>
      <c r="AW587" s="12" t="s">
        <v>33</v>
      </c>
      <c r="AX587" s="12" t="s">
        <v>78</v>
      </c>
      <c r="AY587" s="265" t="s">
        <v>163</v>
      </c>
    </row>
    <row r="588" spans="2:51" s="12" customFormat="1" ht="12">
      <c r="B588" s="255"/>
      <c r="C588" s="256"/>
      <c r="D588" s="245" t="s">
        <v>309</v>
      </c>
      <c r="E588" s="257" t="s">
        <v>1</v>
      </c>
      <c r="F588" s="258" t="s">
        <v>328</v>
      </c>
      <c r="G588" s="256"/>
      <c r="H588" s="259">
        <v>0.158</v>
      </c>
      <c r="I588" s="260"/>
      <c r="J588" s="256"/>
      <c r="K588" s="256"/>
      <c r="L588" s="261"/>
      <c r="M588" s="262"/>
      <c r="N588" s="263"/>
      <c r="O588" s="263"/>
      <c r="P588" s="263"/>
      <c r="Q588" s="263"/>
      <c r="R588" s="263"/>
      <c r="S588" s="263"/>
      <c r="T588" s="264"/>
      <c r="AT588" s="265" t="s">
        <v>309</v>
      </c>
      <c r="AU588" s="265" t="s">
        <v>88</v>
      </c>
      <c r="AV588" s="12" t="s">
        <v>88</v>
      </c>
      <c r="AW588" s="12" t="s">
        <v>33</v>
      </c>
      <c r="AX588" s="12" t="s">
        <v>78</v>
      </c>
      <c r="AY588" s="265" t="s">
        <v>163</v>
      </c>
    </row>
    <row r="589" spans="2:51" s="12" customFormat="1" ht="12">
      <c r="B589" s="255"/>
      <c r="C589" s="256"/>
      <c r="D589" s="245" t="s">
        <v>309</v>
      </c>
      <c r="E589" s="257" t="s">
        <v>1</v>
      </c>
      <c r="F589" s="258" t="s">
        <v>329</v>
      </c>
      <c r="G589" s="256"/>
      <c r="H589" s="259">
        <v>1.628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AT589" s="265" t="s">
        <v>309</v>
      </c>
      <c r="AU589" s="265" t="s">
        <v>88</v>
      </c>
      <c r="AV589" s="12" t="s">
        <v>88</v>
      </c>
      <c r="AW589" s="12" t="s">
        <v>33</v>
      </c>
      <c r="AX589" s="12" t="s">
        <v>78</v>
      </c>
      <c r="AY589" s="265" t="s">
        <v>163</v>
      </c>
    </row>
    <row r="590" spans="2:51" s="13" customFormat="1" ht="12">
      <c r="B590" s="266"/>
      <c r="C590" s="267"/>
      <c r="D590" s="245" t="s">
        <v>309</v>
      </c>
      <c r="E590" s="268" t="s">
        <v>1</v>
      </c>
      <c r="F590" s="269" t="s">
        <v>311</v>
      </c>
      <c r="G590" s="267"/>
      <c r="H590" s="270">
        <v>4.81</v>
      </c>
      <c r="I590" s="271"/>
      <c r="J590" s="267"/>
      <c r="K590" s="267"/>
      <c r="L590" s="272"/>
      <c r="M590" s="273"/>
      <c r="N590" s="274"/>
      <c r="O590" s="274"/>
      <c r="P590" s="274"/>
      <c r="Q590" s="274"/>
      <c r="R590" s="274"/>
      <c r="S590" s="274"/>
      <c r="T590" s="275"/>
      <c r="AT590" s="276" t="s">
        <v>309</v>
      </c>
      <c r="AU590" s="276" t="s">
        <v>88</v>
      </c>
      <c r="AV590" s="13" t="s">
        <v>181</v>
      </c>
      <c r="AW590" s="13" t="s">
        <v>33</v>
      </c>
      <c r="AX590" s="13" t="s">
        <v>86</v>
      </c>
      <c r="AY590" s="276" t="s">
        <v>163</v>
      </c>
    </row>
    <row r="591" spans="2:65" s="1" customFormat="1" ht="16.5" customHeight="1">
      <c r="B591" s="38"/>
      <c r="C591" s="232" t="s">
        <v>925</v>
      </c>
      <c r="D591" s="232" t="s">
        <v>166</v>
      </c>
      <c r="E591" s="233" t="s">
        <v>926</v>
      </c>
      <c r="F591" s="234" t="s">
        <v>927</v>
      </c>
      <c r="G591" s="235" t="s">
        <v>349</v>
      </c>
      <c r="H591" s="236">
        <v>142.74</v>
      </c>
      <c r="I591" s="237"/>
      <c r="J591" s="238">
        <f>ROUND(I591*H591,2)</f>
        <v>0</v>
      </c>
      <c r="K591" s="234" t="s">
        <v>170</v>
      </c>
      <c r="L591" s="43"/>
      <c r="M591" s="239" t="s">
        <v>1</v>
      </c>
      <c r="N591" s="240" t="s">
        <v>43</v>
      </c>
      <c r="O591" s="86"/>
      <c r="P591" s="241">
        <f>O591*H591</f>
        <v>0</v>
      </c>
      <c r="Q591" s="241">
        <v>0</v>
      </c>
      <c r="R591" s="241">
        <f>Q591*H591</f>
        <v>0</v>
      </c>
      <c r="S591" s="241">
        <v>0.045</v>
      </c>
      <c r="T591" s="242">
        <f>S591*H591</f>
        <v>6.4233</v>
      </c>
      <c r="AR591" s="243" t="s">
        <v>181</v>
      </c>
      <c r="AT591" s="243" t="s">
        <v>166</v>
      </c>
      <c r="AU591" s="243" t="s">
        <v>88</v>
      </c>
      <c r="AY591" s="17" t="s">
        <v>163</v>
      </c>
      <c r="BE591" s="244">
        <f>IF(N591="základní",J591,0)</f>
        <v>0</v>
      </c>
      <c r="BF591" s="244">
        <f>IF(N591="snížená",J591,0)</f>
        <v>0</v>
      </c>
      <c r="BG591" s="244">
        <f>IF(N591="zákl. přenesená",J591,0)</f>
        <v>0</v>
      </c>
      <c r="BH591" s="244">
        <f>IF(N591="sníž. přenesená",J591,0)</f>
        <v>0</v>
      </c>
      <c r="BI591" s="244">
        <f>IF(N591="nulová",J591,0)</f>
        <v>0</v>
      </c>
      <c r="BJ591" s="17" t="s">
        <v>86</v>
      </c>
      <c r="BK591" s="244">
        <f>ROUND(I591*H591,2)</f>
        <v>0</v>
      </c>
      <c r="BL591" s="17" t="s">
        <v>181</v>
      </c>
      <c r="BM591" s="243" t="s">
        <v>928</v>
      </c>
    </row>
    <row r="592" spans="2:51" s="14" customFormat="1" ht="12">
      <c r="B592" s="277"/>
      <c r="C592" s="278"/>
      <c r="D592" s="245" t="s">
        <v>309</v>
      </c>
      <c r="E592" s="279" t="s">
        <v>1</v>
      </c>
      <c r="F592" s="280" t="s">
        <v>929</v>
      </c>
      <c r="G592" s="278"/>
      <c r="H592" s="279" t="s">
        <v>1</v>
      </c>
      <c r="I592" s="281"/>
      <c r="J592" s="278"/>
      <c r="K592" s="278"/>
      <c r="L592" s="282"/>
      <c r="M592" s="283"/>
      <c r="N592" s="284"/>
      <c r="O592" s="284"/>
      <c r="P592" s="284"/>
      <c r="Q592" s="284"/>
      <c r="R592" s="284"/>
      <c r="S592" s="284"/>
      <c r="T592" s="285"/>
      <c r="AT592" s="286" t="s">
        <v>309</v>
      </c>
      <c r="AU592" s="286" t="s">
        <v>88</v>
      </c>
      <c r="AV592" s="14" t="s">
        <v>86</v>
      </c>
      <c r="AW592" s="14" t="s">
        <v>33</v>
      </c>
      <c r="AX592" s="14" t="s">
        <v>78</v>
      </c>
      <c r="AY592" s="286" t="s">
        <v>163</v>
      </c>
    </row>
    <row r="593" spans="2:51" s="12" customFormat="1" ht="12">
      <c r="B593" s="255"/>
      <c r="C593" s="256"/>
      <c r="D593" s="245" t="s">
        <v>309</v>
      </c>
      <c r="E593" s="257" t="s">
        <v>1</v>
      </c>
      <c r="F593" s="258" t="s">
        <v>930</v>
      </c>
      <c r="G593" s="256"/>
      <c r="H593" s="259">
        <v>142.74</v>
      </c>
      <c r="I593" s="260"/>
      <c r="J593" s="256"/>
      <c r="K593" s="256"/>
      <c r="L593" s="261"/>
      <c r="M593" s="262"/>
      <c r="N593" s="263"/>
      <c r="O593" s="263"/>
      <c r="P593" s="263"/>
      <c r="Q593" s="263"/>
      <c r="R593" s="263"/>
      <c r="S593" s="263"/>
      <c r="T593" s="264"/>
      <c r="AT593" s="265" t="s">
        <v>309</v>
      </c>
      <c r="AU593" s="265" t="s">
        <v>88</v>
      </c>
      <c r="AV593" s="12" t="s">
        <v>88</v>
      </c>
      <c r="AW593" s="12" t="s">
        <v>33</v>
      </c>
      <c r="AX593" s="12" t="s">
        <v>86</v>
      </c>
      <c r="AY593" s="265" t="s">
        <v>163</v>
      </c>
    </row>
    <row r="594" spans="2:65" s="1" customFormat="1" ht="24" customHeight="1">
      <c r="B594" s="38"/>
      <c r="C594" s="232" t="s">
        <v>931</v>
      </c>
      <c r="D594" s="232" t="s">
        <v>166</v>
      </c>
      <c r="E594" s="233" t="s">
        <v>932</v>
      </c>
      <c r="F594" s="234" t="s">
        <v>933</v>
      </c>
      <c r="G594" s="235" t="s">
        <v>349</v>
      </c>
      <c r="H594" s="236">
        <v>36.6</v>
      </c>
      <c r="I594" s="237"/>
      <c r="J594" s="238">
        <f>ROUND(I594*H594,2)</f>
        <v>0</v>
      </c>
      <c r="K594" s="234" t="s">
        <v>170</v>
      </c>
      <c r="L594" s="43"/>
      <c r="M594" s="239" t="s">
        <v>1</v>
      </c>
      <c r="N594" s="240" t="s">
        <v>43</v>
      </c>
      <c r="O594" s="86"/>
      <c r="P594" s="241">
        <f>O594*H594</f>
        <v>0</v>
      </c>
      <c r="Q594" s="241">
        <v>0</v>
      </c>
      <c r="R594" s="241">
        <f>Q594*H594</f>
        <v>0</v>
      </c>
      <c r="S594" s="241">
        <v>0.035</v>
      </c>
      <c r="T594" s="242">
        <f>S594*H594</f>
        <v>1.2810000000000001</v>
      </c>
      <c r="AR594" s="243" t="s">
        <v>181</v>
      </c>
      <c r="AT594" s="243" t="s">
        <v>166</v>
      </c>
      <c r="AU594" s="243" t="s">
        <v>88</v>
      </c>
      <c r="AY594" s="17" t="s">
        <v>163</v>
      </c>
      <c r="BE594" s="244">
        <f>IF(N594="základní",J594,0)</f>
        <v>0</v>
      </c>
      <c r="BF594" s="244">
        <f>IF(N594="snížená",J594,0)</f>
        <v>0</v>
      </c>
      <c r="BG594" s="244">
        <f>IF(N594="zákl. přenesená",J594,0)</f>
        <v>0</v>
      </c>
      <c r="BH594" s="244">
        <f>IF(N594="sníž. přenesená",J594,0)</f>
        <v>0</v>
      </c>
      <c r="BI594" s="244">
        <f>IF(N594="nulová",J594,0)</f>
        <v>0</v>
      </c>
      <c r="BJ594" s="17" t="s">
        <v>86</v>
      </c>
      <c r="BK594" s="244">
        <f>ROUND(I594*H594,2)</f>
        <v>0</v>
      </c>
      <c r="BL594" s="17" t="s">
        <v>181</v>
      </c>
      <c r="BM594" s="243" t="s">
        <v>934</v>
      </c>
    </row>
    <row r="595" spans="2:51" s="14" customFormat="1" ht="12">
      <c r="B595" s="277"/>
      <c r="C595" s="278"/>
      <c r="D595" s="245" t="s">
        <v>309</v>
      </c>
      <c r="E595" s="279" t="s">
        <v>1</v>
      </c>
      <c r="F595" s="280" t="s">
        <v>453</v>
      </c>
      <c r="G595" s="278"/>
      <c r="H595" s="279" t="s">
        <v>1</v>
      </c>
      <c r="I595" s="281"/>
      <c r="J595" s="278"/>
      <c r="K595" s="278"/>
      <c r="L595" s="282"/>
      <c r="M595" s="283"/>
      <c r="N595" s="284"/>
      <c r="O595" s="284"/>
      <c r="P595" s="284"/>
      <c r="Q595" s="284"/>
      <c r="R595" s="284"/>
      <c r="S595" s="284"/>
      <c r="T595" s="285"/>
      <c r="AT595" s="286" t="s">
        <v>309</v>
      </c>
      <c r="AU595" s="286" t="s">
        <v>88</v>
      </c>
      <c r="AV595" s="14" t="s">
        <v>86</v>
      </c>
      <c r="AW595" s="14" t="s">
        <v>33</v>
      </c>
      <c r="AX595" s="14" t="s">
        <v>78</v>
      </c>
      <c r="AY595" s="286" t="s">
        <v>163</v>
      </c>
    </row>
    <row r="596" spans="2:51" s="12" customFormat="1" ht="12">
      <c r="B596" s="255"/>
      <c r="C596" s="256"/>
      <c r="D596" s="245" t="s">
        <v>309</v>
      </c>
      <c r="E596" s="257" t="s">
        <v>1</v>
      </c>
      <c r="F596" s="258" t="s">
        <v>935</v>
      </c>
      <c r="G596" s="256"/>
      <c r="H596" s="259">
        <v>35.4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AT596" s="265" t="s">
        <v>309</v>
      </c>
      <c r="AU596" s="265" t="s">
        <v>88</v>
      </c>
      <c r="AV596" s="12" t="s">
        <v>88</v>
      </c>
      <c r="AW596" s="12" t="s">
        <v>33</v>
      </c>
      <c r="AX596" s="12" t="s">
        <v>78</v>
      </c>
      <c r="AY596" s="265" t="s">
        <v>163</v>
      </c>
    </row>
    <row r="597" spans="2:51" s="14" customFormat="1" ht="12">
      <c r="B597" s="277"/>
      <c r="C597" s="278"/>
      <c r="D597" s="245" t="s">
        <v>309</v>
      </c>
      <c r="E597" s="279" t="s">
        <v>1</v>
      </c>
      <c r="F597" s="280" t="s">
        <v>455</v>
      </c>
      <c r="G597" s="278"/>
      <c r="H597" s="279" t="s">
        <v>1</v>
      </c>
      <c r="I597" s="281"/>
      <c r="J597" s="278"/>
      <c r="K597" s="278"/>
      <c r="L597" s="282"/>
      <c r="M597" s="283"/>
      <c r="N597" s="284"/>
      <c r="O597" s="284"/>
      <c r="P597" s="284"/>
      <c r="Q597" s="284"/>
      <c r="R597" s="284"/>
      <c r="S597" s="284"/>
      <c r="T597" s="285"/>
      <c r="AT597" s="286" t="s">
        <v>309</v>
      </c>
      <c r="AU597" s="286" t="s">
        <v>88</v>
      </c>
      <c r="AV597" s="14" t="s">
        <v>86</v>
      </c>
      <c r="AW597" s="14" t="s">
        <v>33</v>
      </c>
      <c r="AX597" s="14" t="s">
        <v>78</v>
      </c>
      <c r="AY597" s="286" t="s">
        <v>163</v>
      </c>
    </row>
    <row r="598" spans="2:51" s="12" customFormat="1" ht="12">
      <c r="B598" s="255"/>
      <c r="C598" s="256"/>
      <c r="D598" s="245" t="s">
        <v>309</v>
      </c>
      <c r="E598" s="257" t="s">
        <v>1</v>
      </c>
      <c r="F598" s="258" t="s">
        <v>936</v>
      </c>
      <c r="G598" s="256"/>
      <c r="H598" s="259">
        <v>1.2</v>
      </c>
      <c r="I598" s="260"/>
      <c r="J598" s="256"/>
      <c r="K598" s="256"/>
      <c r="L598" s="261"/>
      <c r="M598" s="262"/>
      <c r="N598" s="263"/>
      <c r="O598" s="263"/>
      <c r="P598" s="263"/>
      <c r="Q598" s="263"/>
      <c r="R598" s="263"/>
      <c r="S598" s="263"/>
      <c r="T598" s="264"/>
      <c r="AT598" s="265" t="s">
        <v>309</v>
      </c>
      <c r="AU598" s="265" t="s">
        <v>88</v>
      </c>
      <c r="AV598" s="12" t="s">
        <v>88</v>
      </c>
      <c r="AW598" s="12" t="s">
        <v>33</v>
      </c>
      <c r="AX598" s="12" t="s">
        <v>78</v>
      </c>
      <c r="AY598" s="265" t="s">
        <v>163</v>
      </c>
    </row>
    <row r="599" spans="2:51" s="13" customFormat="1" ht="12">
      <c r="B599" s="266"/>
      <c r="C599" s="267"/>
      <c r="D599" s="245" t="s">
        <v>309</v>
      </c>
      <c r="E599" s="268" t="s">
        <v>1</v>
      </c>
      <c r="F599" s="269" t="s">
        <v>311</v>
      </c>
      <c r="G599" s="267"/>
      <c r="H599" s="270">
        <v>36.6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AT599" s="276" t="s">
        <v>309</v>
      </c>
      <c r="AU599" s="276" t="s">
        <v>88</v>
      </c>
      <c r="AV599" s="13" t="s">
        <v>181</v>
      </c>
      <c r="AW599" s="13" t="s">
        <v>33</v>
      </c>
      <c r="AX599" s="13" t="s">
        <v>86</v>
      </c>
      <c r="AY599" s="276" t="s">
        <v>163</v>
      </c>
    </row>
    <row r="600" spans="2:65" s="1" customFormat="1" ht="16.5" customHeight="1">
      <c r="B600" s="38"/>
      <c r="C600" s="232" t="s">
        <v>937</v>
      </c>
      <c r="D600" s="232" t="s">
        <v>166</v>
      </c>
      <c r="E600" s="233" t="s">
        <v>938</v>
      </c>
      <c r="F600" s="234" t="s">
        <v>939</v>
      </c>
      <c r="G600" s="235" t="s">
        <v>413</v>
      </c>
      <c r="H600" s="236">
        <v>50</v>
      </c>
      <c r="I600" s="237"/>
      <c r="J600" s="238">
        <f>ROUND(I600*H600,2)</f>
        <v>0</v>
      </c>
      <c r="K600" s="234" t="s">
        <v>170</v>
      </c>
      <c r="L600" s="43"/>
      <c r="M600" s="239" t="s">
        <v>1</v>
      </c>
      <c r="N600" s="240" t="s">
        <v>43</v>
      </c>
      <c r="O600" s="86"/>
      <c r="P600" s="241">
        <f>O600*H600</f>
        <v>0</v>
      </c>
      <c r="Q600" s="241">
        <v>0</v>
      </c>
      <c r="R600" s="241">
        <f>Q600*H600</f>
        <v>0</v>
      </c>
      <c r="S600" s="241">
        <v>0.009</v>
      </c>
      <c r="T600" s="242">
        <f>S600*H600</f>
        <v>0.44999999999999996</v>
      </c>
      <c r="AR600" s="243" t="s">
        <v>181</v>
      </c>
      <c r="AT600" s="243" t="s">
        <v>166</v>
      </c>
      <c r="AU600" s="243" t="s">
        <v>88</v>
      </c>
      <c r="AY600" s="17" t="s">
        <v>163</v>
      </c>
      <c r="BE600" s="244">
        <f>IF(N600="základní",J600,0)</f>
        <v>0</v>
      </c>
      <c r="BF600" s="244">
        <f>IF(N600="snížená",J600,0)</f>
        <v>0</v>
      </c>
      <c r="BG600" s="244">
        <f>IF(N600="zákl. přenesená",J600,0)</f>
        <v>0</v>
      </c>
      <c r="BH600" s="244">
        <f>IF(N600="sníž. přenesená",J600,0)</f>
        <v>0</v>
      </c>
      <c r="BI600" s="244">
        <f>IF(N600="nulová",J600,0)</f>
        <v>0</v>
      </c>
      <c r="BJ600" s="17" t="s">
        <v>86</v>
      </c>
      <c r="BK600" s="244">
        <f>ROUND(I600*H600,2)</f>
        <v>0</v>
      </c>
      <c r="BL600" s="17" t="s">
        <v>181</v>
      </c>
      <c r="BM600" s="243" t="s">
        <v>940</v>
      </c>
    </row>
    <row r="601" spans="2:65" s="1" customFormat="1" ht="24" customHeight="1">
      <c r="B601" s="38"/>
      <c r="C601" s="232" t="s">
        <v>941</v>
      </c>
      <c r="D601" s="232" t="s">
        <v>166</v>
      </c>
      <c r="E601" s="233" t="s">
        <v>942</v>
      </c>
      <c r="F601" s="234" t="s">
        <v>943</v>
      </c>
      <c r="G601" s="235" t="s">
        <v>307</v>
      </c>
      <c r="H601" s="236">
        <v>49.728</v>
      </c>
      <c r="I601" s="237"/>
      <c r="J601" s="238">
        <f>ROUND(I601*H601,2)</f>
        <v>0</v>
      </c>
      <c r="K601" s="234" t="s">
        <v>170</v>
      </c>
      <c r="L601" s="43"/>
      <c r="M601" s="239" t="s">
        <v>1</v>
      </c>
      <c r="N601" s="240" t="s">
        <v>43</v>
      </c>
      <c r="O601" s="86"/>
      <c r="P601" s="241">
        <f>O601*H601</f>
        <v>0</v>
      </c>
      <c r="Q601" s="241">
        <v>0</v>
      </c>
      <c r="R601" s="241">
        <f>Q601*H601</f>
        <v>0</v>
      </c>
      <c r="S601" s="241">
        <v>1.4</v>
      </c>
      <c r="T601" s="242">
        <f>S601*H601</f>
        <v>69.61919999999999</v>
      </c>
      <c r="AR601" s="243" t="s">
        <v>181</v>
      </c>
      <c r="AT601" s="243" t="s">
        <v>166</v>
      </c>
      <c r="AU601" s="243" t="s">
        <v>88</v>
      </c>
      <c r="AY601" s="17" t="s">
        <v>163</v>
      </c>
      <c r="BE601" s="244">
        <f>IF(N601="základní",J601,0)</f>
        <v>0</v>
      </c>
      <c r="BF601" s="244">
        <f>IF(N601="snížená",J601,0)</f>
        <v>0</v>
      </c>
      <c r="BG601" s="244">
        <f>IF(N601="zákl. přenesená",J601,0)</f>
        <v>0</v>
      </c>
      <c r="BH601" s="244">
        <f>IF(N601="sníž. přenesená",J601,0)</f>
        <v>0</v>
      </c>
      <c r="BI601" s="244">
        <f>IF(N601="nulová",J601,0)</f>
        <v>0</v>
      </c>
      <c r="BJ601" s="17" t="s">
        <v>86</v>
      </c>
      <c r="BK601" s="244">
        <f>ROUND(I601*H601,2)</f>
        <v>0</v>
      </c>
      <c r="BL601" s="17" t="s">
        <v>181</v>
      </c>
      <c r="BM601" s="243" t="s">
        <v>944</v>
      </c>
    </row>
    <row r="602" spans="2:51" s="14" customFormat="1" ht="12">
      <c r="B602" s="277"/>
      <c r="C602" s="278"/>
      <c r="D602" s="245" t="s">
        <v>309</v>
      </c>
      <c r="E602" s="279" t="s">
        <v>1</v>
      </c>
      <c r="F602" s="280" t="s">
        <v>945</v>
      </c>
      <c r="G602" s="278"/>
      <c r="H602" s="279" t="s">
        <v>1</v>
      </c>
      <c r="I602" s="281"/>
      <c r="J602" s="278"/>
      <c r="K602" s="278"/>
      <c r="L602" s="282"/>
      <c r="M602" s="283"/>
      <c r="N602" s="284"/>
      <c r="O602" s="284"/>
      <c r="P602" s="284"/>
      <c r="Q602" s="284"/>
      <c r="R602" s="284"/>
      <c r="S602" s="284"/>
      <c r="T602" s="285"/>
      <c r="AT602" s="286" t="s">
        <v>309</v>
      </c>
      <c r="AU602" s="286" t="s">
        <v>88</v>
      </c>
      <c r="AV602" s="14" t="s">
        <v>86</v>
      </c>
      <c r="AW602" s="14" t="s">
        <v>33</v>
      </c>
      <c r="AX602" s="14" t="s">
        <v>78</v>
      </c>
      <c r="AY602" s="286" t="s">
        <v>163</v>
      </c>
    </row>
    <row r="603" spans="2:51" s="12" customFormat="1" ht="12">
      <c r="B603" s="255"/>
      <c r="C603" s="256"/>
      <c r="D603" s="245" t="s">
        <v>309</v>
      </c>
      <c r="E603" s="257" t="s">
        <v>1</v>
      </c>
      <c r="F603" s="258" t="s">
        <v>946</v>
      </c>
      <c r="G603" s="256"/>
      <c r="H603" s="259">
        <v>10.449</v>
      </c>
      <c r="I603" s="260"/>
      <c r="J603" s="256"/>
      <c r="K603" s="256"/>
      <c r="L603" s="261"/>
      <c r="M603" s="262"/>
      <c r="N603" s="263"/>
      <c r="O603" s="263"/>
      <c r="P603" s="263"/>
      <c r="Q603" s="263"/>
      <c r="R603" s="263"/>
      <c r="S603" s="263"/>
      <c r="T603" s="264"/>
      <c r="AT603" s="265" t="s">
        <v>309</v>
      </c>
      <c r="AU603" s="265" t="s">
        <v>88</v>
      </c>
      <c r="AV603" s="12" t="s">
        <v>88</v>
      </c>
      <c r="AW603" s="12" t="s">
        <v>33</v>
      </c>
      <c r="AX603" s="12" t="s">
        <v>78</v>
      </c>
      <c r="AY603" s="265" t="s">
        <v>163</v>
      </c>
    </row>
    <row r="604" spans="2:51" s="14" customFormat="1" ht="12">
      <c r="B604" s="277"/>
      <c r="C604" s="278"/>
      <c r="D604" s="245" t="s">
        <v>309</v>
      </c>
      <c r="E604" s="279" t="s">
        <v>1</v>
      </c>
      <c r="F604" s="280" t="s">
        <v>455</v>
      </c>
      <c r="G604" s="278"/>
      <c r="H604" s="279" t="s">
        <v>1</v>
      </c>
      <c r="I604" s="281"/>
      <c r="J604" s="278"/>
      <c r="K604" s="278"/>
      <c r="L604" s="282"/>
      <c r="M604" s="283"/>
      <c r="N604" s="284"/>
      <c r="O604" s="284"/>
      <c r="P604" s="284"/>
      <c r="Q604" s="284"/>
      <c r="R604" s="284"/>
      <c r="S604" s="284"/>
      <c r="T604" s="285"/>
      <c r="AT604" s="286" t="s">
        <v>309</v>
      </c>
      <c r="AU604" s="286" t="s">
        <v>88</v>
      </c>
      <c r="AV604" s="14" t="s">
        <v>86</v>
      </c>
      <c r="AW604" s="14" t="s">
        <v>33</v>
      </c>
      <c r="AX604" s="14" t="s">
        <v>78</v>
      </c>
      <c r="AY604" s="286" t="s">
        <v>163</v>
      </c>
    </row>
    <row r="605" spans="2:51" s="12" customFormat="1" ht="12">
      <c r="B605" s="255"/>
      <c r="C605" s="256"/>
      <c r="D605" s="245" t="s">
        <v>309</v>
      </c>
      <c r="E605" s="257" t="s">
        <v>1</v>
      </c>
      <c r="F605" s="258" t="s">
        <v>947</v>
      </c>
      <c r="G605" s="256"/>
      <c r="H605" s="259">
        <v>10.731</v>
      </c>
      <c r="I605" s="260"/>
      <c r="J605" s="256"/>
      <c r="K605" s="256"/>
      <c r="L605" s="261"/>
      <c r="M605" s="262"/>
      <c r="N605" s="263"/>
      <c r="O605" s="263"/>
      <c r="P605" s="263"/>
      <c r="Q605" s="263"/>
      <c r="R605" s="263"/>
      <c r="S605" s="263"/>
      <c r="T605" s="264"/>
      <c r="AT605" s="265" t="s">
        <v>309</v>
      </c>
      <c r="AU605" s="265" t="s">
        <v>88</v>
      </c>
      <c r="AV605" s="12" t="s">
        <v>88</v>
      </c>
      <c r="AW605" s="12" t="s">
        <v>33</v>
      </c>
      <c r="AX605" s="12" t="s">
        <v>78</v>
      </c>
      <c r="AY605" s="265" t="s">
        <v>163</v>
      </c>
    </row>
    <row r="606" spans="2:51" s="14" customFormat="1" ht="12">
      <c r="B606" s="277"/>
      <c r="C606" s="278"/>
      <c r="D606" s="245" t="s">
        <v>309</v>
      </c>
      <c r="E606" s="279" t="s">
        <v>1</v>
      </c>
      <c r="F606" s="280" t="s">
        <v>948</v>
      </c>
      <c r="G606" s="278"/>
      <c r="H606" s="279" t="s">
        <v>1</v>
      </c>
      <c r="I606" s="281"/>
      <c r="J606" s="278"/>
      <c r="K606" s="278"/>
      <c r="L606" s="282"/>
      <c r="M606" s="283"/>
      <c r="N606" s="284"/>
      <c r="O606" s="284"/>
      <c r="P606" s="284"/>
      <c r="Q606" s="284"/>
      <c r="R606" s="284"/>
      <c r="S606" s="284"/>
      <c r="T606" s="285"/>
      <c r="AT606" s="286" t="s">
        <v>309</v>
      </c>
      <c r="AU606" s="286" t="s">
        <v>88</v>
      </c>
      <c r="AV606" s="14" t="s">
        <v>86</v>
      </c>
      <c r="AW606" s="14" t="s">
        <v>33</v>
      </c>
      <c r="AX606" s="14" t="s">
        <v>78</v>
      </c>
      <c r="AY606" s="286" t="s">
        <v>163</v>
      </c>
    </row>
    <row r="607" spans="2:51" s="12" customFormat="1" ht="12">
      <c r="B607" s="255"/>
      <c r="C607" s="256"/>
      <c r="D607" s="245" t="s">
        <v>309</v>
      </c>
      <c r="E607" s="257" t="s">
        <v>1</v>
      </c>
      <c r="F607" s="258" t="s">
        <v>949</v>
      </c>
      <c r="G607" s="256"/>
      <c r="H607" s="259">
        <v>28.548</v>
      </c>
      <c r="I607" s="260"/>
      <c r="J607" s="256"/>
      <c r="K607" s="256"/>
      <c r="L607" s="261"/>
      <c r="M607" s="262"/>
      <c r="N607" s="263"/>
      <c r="O607" s="263"/>
      <c r="P607" s="263"/>
      <c r="Q607" s="263"/>
      <c r="R607" s="263"/>
      <c r="S607" s="263"/>
      <c r="T607" s="264"/>
      <c r="AT607" s="265" t="s">
        <v>309</v>
      </c>
      <c r="AU607" s="265" t="s">
        <v>88</v>
      </c>
      <c r="AV607" s="12" t="s">
        <v>88</v>
      </c>
      <c r="AW607" s="12" t="s">
        <v>33</v>
      </c>
      <c r="AX607" s="12" t="s">
        <v>78</v>
      </c>
      <c r="AY607" s="265" t="s">
        <v>163</v>
      </c>
    </row>
    <row r="608" spans="2:51" s="13" customFormat="1" ht="12">
      <c r="B608" s="266"/>
      <c r="C608" s="267"/>
      <c r="D608" s="245" t="s">
        <v>309</v>
      </c>
      <c r="E608" s="268" t="s">
        <v>1</v>
      </c>
      <c r="F608" s="269" t="s">
        <v>311</v>
      </c>
      <c r="G608" s="267"/>
      <c r="H608" s="270">
        <v>49.728</v>
      </c>
      <c r="I608" s="271"/>
      <c r="J608" s="267"/>
      <c r="K608" s="267"/>
      <c r="L608" s="272"/>
      <c r="M608" s="273"/>
      <c r="N608" s="274"/>
      <c r="O608" s="274"/>
      <c r="P608" s="274"/>
      <c r="Q608" s="274"/>
      <c r="R608" s="274"/>
      <c r="S608" s="274"/>
      <c r="T608" s="275"/>
      <c r="AT608" s="276" t="s">
        <v>309</v>
      </c>
      <c r="AU608" s="276" t="s">
        <v>88</v>
      </c>
      <c r="AV608" s="13" t="s">
        <v>181</v>
      </c>
      <c r="AW608" s="13" t="s">
        <v>33</v>
      </c>
      <c r="AX608" s="13" t="s">
        <v>86</v>
      </c>
      <c r="AY608" s="276" t="s">
        <v>163</v>
      </c>
    </row>
    <row r="609" spans="2:65" s="1" customFormat="1" ht="16.5" customHeight="1">
      <c r="B609" s="38"/>
      <c r="C609" s="232" t="s">
        <v>950</v>
      </c>
      <c r="D609" s="232" t="s">
        <v>166</v>
      </c>
      <c r="E609" s="233" t="s">
        <v>951</v>
      </c>
      <c r="F609" s="234" t="s">
        <v>952</v>
      </c>
      <c r="G609" s="235" t="s">
        <v>413</v>
      </c>
      <c r="H609" s="236">
        <v>13.05</v>
      </c>
      <c r="I609" s="237"/>
      <c r="J609" s="238">
        <f>ROUND(I609*H609,2)</f>
        <v>0</v>
      </c>
      <c r="K609" s="234" t="s">
        <v>1</v>
      </c>
      <c r="L609" s="43"/>
      <c r="M609" s="239" t="s">
        <v>1</v>
      </c>
      <c r="N609" s="240" t="s">
        <v>43</v>
      </c>
      <c r="O609" s="86"/>
      <c r="P609" s="241">
        <f>O609*H609</f>
        <v>0</v>
      </c>
      <c r="Q609" s="241">
        <v>0</v>
      </c>
      <c r="R609" s="241">
        <f>Q609*H609</f>
        <v>0</v>
      </c>
      <c r="S609" s="241">
        <v>0.11</v>
      </c>
      <c r="T609" s="242">
        <f>S609*H609</f>
        <v>1.4355</v>
      </c>
      <c r="AR609" s="243" t="s">
        <v>181</v>
      </c>
      <c r="AT609" s="243" t="s">
        <v>166</v>
      </c>
      <c r="AU609" s="243" t="s">
        <v>88</v>
      </c>
      <c r="AY609" s="17" t="s">
        <v>163</v>
      </c>
      <c r="BE609" s="244">
        <f>IF(N609="základní",J609,0)</f>
        <v>0</v>
      </c>
      <c r="BF609" s="244">
        <f>IF(N609="snížená",J609,0)</f>
        <v>0</v>
      </c>
      <c r="BG609" s="244">
        <f>IF(N609="zákl. přenesená",J609,0)</f>
        <v>0</v>
      </c>
      <c r="BH609" s="244">
        <f>IF(N609="sníž. přenesená",J609,0)</f>
        <v>0</v>
      </c>
      <c r="BI609" s="244">
        <f>IF(N609="nulová",J609,0)</f>
        <v>0</v>
      </c>
      <c r="BJ609" s="17" t="s">
        <v>86</v>
      </c>
      <c r="BK609" s="244">
        <f>ROUND(I609*H609,2)</f>
        <v>0</v>
      </c>
      <c r="BL609" s="17" t="s">
        <v>181</v>
      </c>
      <c r="BM609" s="243" t="s">
        <v>953</v>
      </c>
    </row>
    <row r="610" spans="2:51" s="14" customFormat="1" ht="12">
      <c r="B610" s="277"/>
      <c r="C610" s="278"/>
      <c r="D610" s="245" t="s">
        <v>309</v>
      </c>
      <c r="E610" s="279" t="s">
        <v>1</v>
      </c>
      <c r="F610" s="280" t="s">
        <v>415</v>
      </c>
      <c r="G610" s="278"/>
      <c r="H610" s="279" t="s">
        <v>1</v>
      </c>
      <c r="I610" s="281"/>
      <c r="J610" s="278"/>
      <c r="K610" s="278"/>
      <c r="L610" s="282"/>
      <c r="M610" s="283"/>
      <c r="N610" s="284"/>
      <c r="O610" s="284"/>
      <c r="P610" s="284"/>
      <c r="Q610" s="284"/>
      <c r="R610" s="284"/>
      <c r="S610" s="284"/>
      <c r="T610" s="285"/>
      <c r="AT610" s="286" t="s">
        <v>309</v>
      </c>
      <c r="AU610" s="286" t="s">
        <v>88</v>
      </c>
      <c r="AV610" s="14" t="s">
        <v>86</v>
      </c>
      <c r="AW610" s="14" t="s">
        <v>33</v>
      </c>
      <c r="AX610" s="14" t="s">
        <v>78</v>
      </c>
      <c r="AY610" s="286" t="s">
        <v>163</v>
      </c>
    </row>
    <row r="611" spans="2:51" s="12" customFormat="1" ht="12">
      <c r="B611" s="255"/>
      <c r="C611" s="256"/>
      <c r="D611" s="245" t="s">
        <v>309</v>
      </c>
      <c r="E611" s="257" t="s">
        <v>1</v>
      </c>
      <c r="F611" s="258" t="s">
        <v>954</v>
      </c>
      <c r="G611" s="256"/>
      <c r="H611" s="259">
        <v>1.3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AT611" s="265" t="s">
        <v>309</v>
      </c>
      <c r="AU611" s="265" t="s">
        <v>88</v>
      </c>
      <c r="AV611" s="12" t="s">
        <v>88</v>
      </c>
      <c r="AW611" s="12" t="s">
        <v>33</v>
      </c>
      <c r="AX611" s="12" t="s">
        <v>78</v>
      </c>
      <c r="AY611" s="265" t="s">
        <v>163</v>
      </c>
    </row>
    <row r="612" spans="2:51" s="14" customFormat="1" ht="12">
      <c r="B612" s="277"/>
      <c r="C612" s="278"/>
      <c r="D612" s="245" t="s">
        <v>309</v>
      </c>
      <c r="E612" s="279" t="s">
        <v>1</v>
      </c>
      <c r="F612" s="280" t="s">
        <v>417</v>
      </c>
      <c r="G612" s="278"/>
      <c r="H612" s="279" t="s">
        <v>1</v>
      </c>
      <c r="I612" s="281"/>
      <c r="J612" s="278"/>
      <c r="K612" s="278"/>
      <c r="L612" s="282"/>
      <c r="M612" s="283"/>
      <c r="N612" s="284"/>
      <c r="O612" s="284"/>
      <c r="P612" s="284"/>
      <c r="Q612" s="284"/>
      <c r="R612" s="284"/>
      <c r="S612" s="284"/>
      <c r="T612" s="285"/>
      <c r="AT612" s="286" t="s">
        <v>309</v>
      </c>
      <c r="AU612" s="286" t="s">
        <v>88</v>
      </c>
      <c r="AV612" s="14" t="s">
        <v>86</v>
      </c>
      <c r="AW612" s="14" t="s">
        <v>33</v>
      </c>
      <c r="AX612" s="14" t="s">
        <v>78</v>
      </c>
      <c r="AY612" s="286" t="s">
        <v>163</v>
      </c>
    </row>
    <row r="613" spans="2:51" s="12" customFormat="1" ht="12">
      <c r="B613" s="255"/>
      <c r="C613" s="256"/>
      <c r="D613" s="245" t="s">
        <v>309</v>
      </c>
      <c r="E613" s="257" t="s">
        <v>1</v>
      </c>
      <c r="F613" s="258" t="s">
        <v>955</v>
      </c>
      <c r="G613" s="256"/>
      <c r="H613" s="259">
        <v>10.55</v>
      </c>
      <c r="I613" s="260"/>
      <c r="J613" s="256"/>
      <c r="K613" s="256"/>
      <c r="L613" s="261"/>
      <c r="M613" s="262"/>
      <c r="N613" s="263"/>
      <c r="O613" s="263"/>
      <c r="P613" s="263"/>
      <c r="Q613" s="263"/>
      <c r="R613" s="263"/>
      <c r="S613" s="263"/>
      <c r="T613" s="264"/>
      <c r="AT613" s="265" t="s">
        <v>309</v>
      </c>
      <c r="AU613" s="265" t="s">
        <v>88</v>
      </c>
      <c r="AV613" s="12" t="s">
        <v>88</v>
      </c>
      <c r="AW613" s="12" t="s">
        <v>33</v>
      </c>
      <c r="AX613" s="12" t="s">
        <v>78</v>
      </c>
      <c r="AY613" s="265" t="s">
        <v>163</v>
      </c>
    </row>
    <row r="614" spans="2:51" s="14" customFormat="1" ht="12">
      <c r="B614" s="277"/>
      <c r="C614" s="278"/>
      <c r="D614" s="245" t="s">
        <v>309</v>
      </c>
      <c r="E614" s="279" t="s">
        <v>1</v>
      </c>
      <c r="F614" s="280" t="s">
        <v>419</v>
      </c>
      <c r="G614" s="278"/>
      <c r="H614" s="279" t="s">
        <v>1</v>
      </c>
      <c r="I614" s="281"/>
      <c r="J614" s="278"/>
      <c r="K614" s="278"/>
      <c r="L614" s="282"/>
      <c r="M614" s="283"/>
      <c r="N614" s="284"/>
      <c r="O614" s="284"/>
      <c r="P614" s="284"/>
      <c r="Q614" s="284"/>
      <c r="R614" s="284"/>
      <c r="S614" s="284"/>
      <c r="T614" s="285"/>
      <c r="AT614" s="286" t="s">
        <v>309</v>
      </c>
      <c r="AU614" s="286" t="s">
        <v>88</v>
      </c>
      <c r="AV614" s="14" t="s">
        <v>86</v>
      </c>
      <c r="AW614" s="14" t="s">
        <v>33</v>
      </c>
      <c r="AX614" s="14" t="s">
        <v>78</v>
      </c>
      <c r="AY614" s="286" t="s">
        <v>163</v>
      </c>
    </row>
    <row r="615" spans="2:51" s="12" customFormat="1" ht="12">
      <c r="B615" s="255"/>
      <c r="C615" s="256"/>
      <c r="D615" s="245" t="s">
        <v>309</v>
      </c>
      <c r="E615" s="257" t="s">
        <v>1</v>
      </c>
      <c r="F615" s="258" t="s">
        <v>936</v>
      </c>
      <c r="G615" s="256"/>
      <c r="H615" s="259">
        <v>1.2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AT615" s="265" t="s">
        <v>309</v>
      </c>
      <c r="AU615" s="265" t="s">
        <v>88</v>
      </c>
      <c r="AV615" s="12" t="s">
        <v>88</v>
      </c>
      <c r="AW615" s="12" t="s">
        <v>33</v>
      </c>
      <c r="AX615" s="12" t="s">
        <v>78</v>
      </c>
      <c r="AY615" s="265" t="s">
        <v>163</v>
      </c>
    </row>
    <row r="616" spans="2:51" s="13" customFormat="1" ht="12">
      <c r="B616" s="266"/>
      <c r="C616" s="267"/>
      <c r="D616" s="245" t="s">
        <v>309</v>
      </c>
      <c r="E616" s="268" t="s">
        <v>1</v>
      </c>
      <c r="F616" s="269" t="s">
        <v>311</v>
      </c>
      <c r="G616" s="267"/>
      <c r="H616" s="270">
        <v>13.05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AT616" s="276" t="s">
        <v>309</v>
      </c>
      <c r="AU616" s="276" t="s">
        <v>88</v>
      </c>
      <c r="AV616" s="13" t="s">
        <v>181</v>
      </c>
      <c r="AW616" s="13" t="s">
        <v>33</v>
      </c>
      <c r="AX616" s="13" t="s">
        <v>86</v>
      </c>
      <c r="AY616" s="276" t="s">
        <v>163</v>
      </c>
    </row>
    <row r="617" spans="2:65" s="1" customFormat="1" ht="24" customHeight="1">
      <c r="B617" s="38"/>
      <c r="C617" s="232" t="s">
        <v>956</v>
      </c>
      <c r="D617" s="232" t="s">
        <v>166</v>
      </c>
      <c r="E617" s="233" t="s">
        <v>957</v>
      </c>
      <c r="F617" s="234" t="s">
        <v>958</v>
      </c>
      <c r="G617" s="235" t="s">
        <v>349</v>
      </c>
      <c r="H617" s="236">
        <v>17.72</v>
      </c>
      <c r="I617" s="237"/>
      <c r="J617" s="238">
        <f>ROUND(I617*H617,2)</f>
        <v>0</v>
      </c>
      <c r="K617" s="234" t="s">
        <v>170</v>
      </c>
      <c r="L617" s="43"/>
      <c r="M617" s="239" t="s">
        <v>1</v>
      </c>
      <c r="N617" s="240" t="s">
        <v>43</v>
      </c>
      <c r="O617" s="86"/>
      <c r="P617" s="241">
        <f>O617*H617</f>
        <v>0</v>
      </c>
      <c r="Q617" s="241">
        <v>0</v>
      </c>
      <c r="R617" s="241">
        <f>Q617*H617</f>
        <v>0</v>
      </c>
      <c r="S617" s="241">
        <v>0.055</v>
      </c>
      <c r="T617" s="242">
        <f>S617*H617</f>
        <v>0.9745999999999999</v>
      </c>
      <c r="AR617" s="243" t="s">
        <v>181</v>
      </c>
      <c r="AT617" s="243" t="s">
        <v>166</v>
      </c>
      <c r="AU617" s="243" t="s">
        <v>88</v>
      </c>
      <c r="AY617" s="17" t="s">
        <v>163</v>
      </c>
      <c r="BE617" s="244">
        <f>IF(N617="základní",J617,0)</f>
        <v>0</v>
      </c>
      <c r="BF617" s="244">
        <f>IF(N617="snížená",J617,0)</f>
        <v>0</v>
      </c>
      <c r="BG617" s="244">
        <f>IF(N617="zákl. přenesená",J617,0)</f>
        <v>0</v>
      </c>
      <c r="BH617" s="244">
        <f>IF(N617="sníž. přenesená",J617,0)</f>
        <v>0</v>
      </c>
      <c r="BI617" s="244">
        <f>IF(N617="nulová",J617,0)</f>
        <v>0</v>
      </c>
      <c r="BJ617" s="17" t="s">
        <v>86</v>
      </c>
      <c r="BK617" s="244">
        <f>ROUND(I617*H617,2)</f>
        <v>0</v>
      </c>
      <c r="BL617" s="17" t="s">
        <v>181</v>
      </c>
      <c r="BM617" s="243" t="s">
        <v>959</v>
      </c>
    </row>
    <row r="618" spans="2:51" s="14" customFormat="1" ht="12">
      <c r="B618" s="277"/>
      <c r="C618" s="278"/>
      <c r="D618" s="245" t="s">
        <v>309</v>
      </c>
      <c r="E618" s="279" t="s">
        <v>1</v>
      </c>
      <c r="F618" s="280" t="s">
        <v>960</v>
      </c>
      <c r="G618" s="278"/>
      <c r="H618" s="279" t="s">
        <v>1</v>
      </c>
      <c r="I618" s="281"/>
      <c r="J618" s="278"/>
      <c r="K618" s="278"/>
      <c r="L618" s="282"/>
      <c r="M618" s="283"/>
      <c r="N618" s="284"/>
      <c r="O618" s="284"/>
      <c r="P618" s="284"/>
      <c r="Q618" s="284"/>
      <c r="R618" s="284"/>
      <c r="S618" s="284"/>
      <c r="T618" s="285"/>
      <c r="AT618" s="286" t="s">
        <v>309</v>
      </c>
      <c r="AU618" s="286" t="s">
        <v>88</v>
      </c>
      <c r="AV618" s="14" t="s">
        <v>86</v>
      </c>
      <c r="AW618" s="14" t="s">
        <v>33</v>
      </c>
      <c r="AX618" s="14" t="s">
        <v>78</v>
      </c>
      <c r="AY618" s="286" t="s">
        <v>163</v>
      </c>
    </row>
    <row r="619" spans="2:51" s="12" customFormat="1" ht="12">
      <c r="B619" s="255"/>
      <c r="C619" s="256"/>
      <c r="D619" s="245" t="s">
        <v>309</v>
      </c>
      <c r="E619" s="257" t="s">
        <v>1</v>
      </c>
      <c r="F619" s="258" t="s">
        <v>961</v>
      </c>
      <c r="G619" s="256"/>
      <c r="H619" s="259">
        <v>24.96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AT619" s="265" t="s">
        <v>309</v>
      </c>
      <c r="AU619" s="265" t="s">
        <v>88</v>
      </c>
      <c r="AV619" s="12" t="s">
        <v>88</v>
      </c>
      <c r="AW619" s="12" t="s">
        <v>33</v>
      </c>
      <c r="AX619" s="12" t="s">
        <v>78</v>
      </c>
      <c r="AY619" s="265" t="s">
        <v>163</v>
      </c>
    </row>
    <row r="620" spans="2:51" s="12" customFormat="1" ht="12">
      <c r="B620" s="255"/>
      <c r="C620" s="256"/>
      <c r="D620" s="245" t="s">
        <v>309</v>
      </c>
      <c r="E620" s="257" t="s">
        <v>1</v>
      </c>
      <c r="F620" s="258" t="s">
        <v>962</v>
      </c>
      <c r="G620" s="256"/>
      <c r="H620" s="259">
        <v>1.45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AT620" s="265" t="s">
        <v>309</v>
      </c>
      <c r="AU620" s="265" t="s">
        <v>88</v>
      </c>
      <c r="AV620" s="12" t="s">
        <v>88</v>
      </c>
      <c r="AW620" s="12" t="s">
        <v>33</v>
      </c>
      <c r="AX620" s="12" t="s">
        <v>78</v>
      </c>
      <c r="AY620" s="265" t="s">
        <v>163</v>
      </c>
    </row>
    <row r="621" spans="2:51" s="12" customFormat="1" ht="12">
      <c r="B621" s="255"/>
      <c r="C621" s="256"/>
      <c r="D621" s="245" t="s">
        <v>309</v>
      </c>
      <c r="E621" s="257" t="s">
        <v>1</v>
      </c>
      <c r="F621" s="258" t="s">
        <v>963</v>
      </c>
      <c r="G621" s="256"/>
      <c r="H621" s="259">
        <v>1.55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AT621" s="265" t="s">
        <v>309</v>
      </c>
      <c r="AU621" s="265" t="s">
        <v>88</v>
      </c>
      <c r="AV621" s="12" t="s">
        <v>88</v>
      </c>
      <c r="AW621" s="12" t="s">
        <v>33</v>
      </c>
      <c r="AX621" s="12" t="s">
        <v>78</v>
      </c>
      <c r="AY621" s="265" t="s">
        <v>163</v>
      </c>
    </row>
    <row r="622" spans="2:51" s="12" customFormat="1" ht="12">
      <c r="B622" s="255"/>
      <c r="C622" s="256"/>
      <c r="D622" s="245" t="s">
        <v>309</v>
      </c>
      <c r="E622" s="257" t="s">
        <v>1</v>
      </c>
      <c r="F622" s="258" t="s">
        <v>964</v>
      </c>
      <c r="G622" s="256"/>
      <c r="H622" s="259">
        <v>1.72</v>
      </c>
      <c r="I622" s="260"/>
      <c r="J622" s="256"/>
      <c r="K622" s="256"/>
      <c r="L622" s="261"/>
      <c r="M622" s="262"/>
      <c r="N622" s="263"/>
      <c r="O622" s="263"/>
      <c r="P622" s="263"/>
      <c r="Q622" s="263"/>
      <c r="R622" s="263"/>
      <c r="S622" s="263"/>
      <c r="T622" s="264"/>
      <c r="AT622" s="265" t="s">
        <v>309</v>
      </c>
      <c r="AU622" s="265" t="s">
        <v>88</v>
      </c>
      <c r="AV622" s="12" t="s">
        <v>88</v>
      </c>
      <c r="AW622" s="12" t="s">
        <v>33</v>
      </c>
      <c r="AX622" s="12" t="s">
        <v>78</v>
      </c>
      <c r="AY622" s="265" t="s">
        <v>163</v>
      </c>
    </row>
    <row r="623" spans="2:51" s="12" customFormat="1" ht="12">
      <c r="B623" s="255"/>
      <c r="C623" s="256"/>
      <c r="D623" s="245" t="s">
        <v>309</v>
      </c>
      <c r="E623" s="257" t="s">
        <v>1</v>
      </c>
      <c r="F623" s="258" t="s">
        <v>962</v>
      </c>
      <c r="G623" s="256"/>
      <c r="H623" s="259">
        <v>1.45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AT623" s="265" t="s">
        <v>309</v>
      </c>
      <c r="AU623" s="265" t="s">
        <v>88</v>
      </c>
      <c r="AV623" s="12" t="s">
        <v>88</v>
      </c>
      <c r="AW623" s="12" t="s">
        <v>33</v>
      </c>
      <c r="AX623" s="12" t="s">
        <v>78</v>
      </c>
      <c r="AY623" s="265" t="s">
        <v>163</v>
      </c>
    </row>
    <row r="624" spans="2:51" s="12" customFormat="1" ht="12">
      <c r="B624" s="255"/>
      <c r="C624" s="256"/>
      <c r="D624" s="245" t="s">
        <v>309</v>
      </c>
      <c r="E624" s="257" t="s">
        <v>1</v>
      </c>
      <c r="F624" s="258" t="s">
        <v>965</v>
      </c>
      <c r="G624" s="256"/>
      <c r="H624" s="259">
        <v>0.8</v>
      </c>
      <c r="I624" s="260"/>
      <c r="J624" s="256"/>
      <c r="K624" s="256"/>
      <c r="L624" s="261"/>
      <c r="M624" s="262"/>
      <c r="N624" s="263"/>
      <c r="O624" s="263"/>
      <c r="P624" s="263"/>
      <c r="Q624" s="263"/>
      <c r="R624" s="263"/>
      <c r="S624" s="263"/>
      <c r="T624" s="264"/>
      <c r="AT624" s="265" t="s">
        <v>309</v>
      </c>
      <c r="AU624" s="265" t="s">
        <v>88</v>
      </c>
      <c r="AV624" s="12" t="s">
        <v>88</v>
      </c>
      <c r="AW624" s="12" t="s">
        <v>33</v>
      </c>
      <c r="AX624" s="12" t="s">
        <v>78</v>
      </c>
      <c r="AY624" s="265" t="s">
        <v>163</v>
      </c>
    </row>
    <row r="625" spans="2:51" s="12" customFormat="1" ht="12">
      <c r="B625" s="255"/>
      <c r="C625" s="256"/>
      <c r="D625" s="245" t="s">
        <v>309</v>
      </c>
      <c r="E625" s="257" t="s">
        <v>1</v>
      </c>
      <c r="F625" s="258" t="s">
        <v>966</v>
      </c>
      <c r="G625" s="256"/>
      <c r="H625" s="259">
        <v>1.86</v>
      </c>
      <c r="I625" s="260"/>
      <c r="J625" s="256"/>
      <c r="K625" s="256"/>
      <c r="L625" s="261"/>
      <c r="M625" s="262"/>
      <c r="N625" s="263"/>
      <c r="O625" s="263"/>
      <c r="P625" s="263"/>
      <c r="Q625" s="263"/>
      <c r="R625" s="263"/>
      <c r="S625" s="263"/>
      <c r="T625" s="264"/>
      <c r="AT625" s="265" t="s">
        <v>309</v>
      </c>
      <c r="AU625" s="265" t="s">
        <v>88</v>
      </c>
      <c r="AV625" s="12" t="s">
        <v>88</v>
      </c>
      <c r="AW625" s="12" t="s">
        <v>33</v>
      </c>
      <c r="AX625" s="12" t="s">
        <v>78</v>
      </c>
      <c r="AY625" s="265" t="s">
        <v>163</v>
      </c>
    </row>
    <row r="626" spans="2:51" s="12" customFormat="1" ht="12">
      <c r="B626" s="255"/>
      <c r="C626" s="256"/>
      <c r="D626" s="245" t="s">
        <v>309</v>
      </c>
      <c r="E626" s="257" t="s">
        <v>1</v>
      </c>
      <c r="F626" s="258" t="s">
        <v>967</v>
      </c>
      <c r="G626" s="256"/>
      <c r="H626" s="259">
        <v>1.3</v>
      </c>
      <c r="I626" s="260"/>
      <c r="J626" s="256"/>
      <c r="K626" s="256"/>
      <c r="L626" s="261"/>
      <c r="M626" s="262"/>
      <c r="N626" s="263"/>
      <c r="O626" s="263"/>
      <c r="P626" s="263"/>
      <c r="Q626" s="263"/>
      <c r="R626" s="263"/>
      <c r="S626" s="263"/>
      <c r="T626" s="264"/>
      <c r="AT626" s="265" t="s">
        <v>309</v>
      </c>
      <c r="AU626" s="265" t="s">
        <v>88</v>
      </c>
      <c r="AV626" s="12" t="s">
        <v>88</v>
      </c>
      <c r="AW626" s="12" t="s">
        <v>33</v>
      </c>
      <c r="AX626" s="12" t="s">
        <v>78</v>
      </c>
      <c r="AY626" s="265" t="s">
        <v>163</v>
      </c>
    </row>
    <row r="627" spans="2:51" s="12" customFormat="1" ht="12">
      <c r="B627" s="255"/>
      <c r="C627" s="256"/>
      <c r="D627" s="245" t="s">
        <v>309</v>
      </c>
      <c r="E627" s="257" t="s">
        <v>1</v>
      </c>
      <c r="F627" s="258" t="s">
        <v>968</v>
      </c>
      <c r="G627" s="256"/>
      <c r="H627" s="259">
        <v>0.35</v>
      </c>
      <c r="I627" s="260"/>
      <c r="J627" s="256"/>
      <c r="K627" s="256"/>
      <c r="L627" s="261"/>
      <c r="M627" s="262"/>
      <c r="N627" s="263"/>
      <c r="O627" s="263"/>
      <c r="P627" s="263"/>
      <c r="Q627" s="263"/>
      <c r="R627" s="263"/>
      <c r="S627" s="263"/>
      <c r="T627" s="264"/>
      <c r="AT627" s="265" t="s">
        <v>309</v>
      </c>
      <c r="AU627" s="265" t="s">
        <v>88</v>
      </c>
      <c r="AV627" s="12" t="s">
        <v>88</v>
      </c>
      <c r="AW627" s="12" t="s">
        <v>33</v>
      </c>
      <c r="AX627" s="12" t="s">
        <v>78</v>
      </c>
      <c r="AY627" s="265" t="s">
        <v>163</v>
      </c>
    </row>
    <row r="628" spans="2:51" s="15" customFormat="1" ht="12">
      <c r="B628" s="287"/>
      <c r="C628" s="288"/>
      <c r="D628" s="245" t="s">
        <v>309</v>
      </c>
      <c r="E628" s="289" t="s">
        <v>231</v>
      </c>
      <c r="F628" s="290" t="s">
        <v>321</v>
      </c>
      <c r="G628" s="288"/>
      <c r="H628" s="291">
        <v>35.44</v>
      </c>
      <c r="I628" s="292"/>
      <c r="J628" s="288"/>
      <c r="K628" s="288"/>
      <c r="L628" s="293"/>
      <c r="M628" s="294"/>
      <c r="N628" s="295"/>
      <c r="O628" s="295"/>
      <c r="P628" s="295"/>
      <c r="Q628" s="295"/>
      <c r="R628" s="295"/>
      <c r="S628" s="295"/>
      <c r="T628" s="296"/>
      <c r="AT628" s="297" t="s">
        <v>309</v>
      </c>
      <c r="AU628" s="297" t="s">
        <v>88</v>
      </c>
      <c r="AV628" s="15" t="s">
        <v>105</v>
      </c>
      <c r="AW628" s="15" t="s">
        <v>33</v>
      </c>
      <c r="AX628" s="15" t="s">
        <v>78</v>
      </c>
      <c r="AY628" s="297" t="s">
        <v>163</v>
      </c>
    </row>
    <row r="629" spans="2:51" s="12" customFormat="1" ht="12">
      <c r="B629" s="255"/>
      <c r="C629" s="256"/>
      <c r="D629" s="245" t="s">
        <v>309</v>
      </c>
      <c r="E629" s="257" t="s">
        <v>1</v>
      </c>
      <c r="F629" s="258" t="s">
        <v>499</v>
      </c>
      <c r="G629" s="256"/>
      <c r="H629" s="259">
        <v>17.72</v>
      </c>
      <c r="I629" s="260"/>
      <c r="J629" s="256"/>
      <c r="K629" s="256"/>
      <c r="L629" s="261"/>
      <c r="M629" s="262"/>
      <c r="N629" s="263"/>
      <c r="O629" s="263"/>
      <c r="P629" s="263"/>
      <c r="Q629" s="263"/>
      <c r="R629" s="263"/>
      <c r="S629" s="263"/>
      <c r="T629" s="264"/>
      <c r="AT629" s="265" t="s">
        <v>309</v>
      </c>
      <c r="AU629" s="265" t="s">
        <v>88</v>
      </c>
      <c r="AV629" s="12" t="s">
        <v>88</v>
      </c>
      <c r="AW629" s="12" t="s">
        <v>33</v>
      </c>
      <c r="AX629" s="12" t="s">
        <v>86</v>
      </c>
      <c r="AY629" s="265" t="s">
        <v>163</v>
      </c>
    </row>
    <row r="630" spans="2:65" s="1" customFormat="1" ht="24" customHeight="1">
      <c r="B630" s="38"/>
      <c r="C630" s="232" t="s">
        <v>969</v>
      </c>
      <c r="D630" s="232" t="s">
        <v>166</v>
      </c>
      <c r="E630" s="233" t="s">
        <v>970</v>
      </c>
      <c r="F630" s="234" t="s">
        <v>971</v>
      </c>
      <c r="G630" s="235" t="s">
        <v>349</v>
      </c>
      <c r="H630" s="236">
        <v>2.73</v>
      </c>
      <c r="I630" s="237"/>
      <c r="J630" s="238">
        <f>ROUND(I630*H630,2)</f>
        <v>0</v>
      </c>
      <c r="K630" s="234" t="s">
        <v>170</v>
      </c>
      <c r="L630" s="43"/>
      <c r="M630" s="239" t="s">
        <v>1</v>
      </c>
      <c r="N630" s="240" t="s">
        <v>43</v>
      </c>
      <c r="O630" s="86"/>
      <c r="P630" s="241">
        <f>O630*H630</f>
        <v>0</v>
      </c>
      <c r="Q630" s="241">
        <v>0</v>
      </c>
      <c r="R630" s="241">
        <f>Q630*H630</f>
        <v>0</v>
      </c>
      <c r="S630" s="241">
        <v>0.048</v>
      </c>
      <c r="T630" s="242">
        <f>S630*H630</f>
        <v>0.13104</v>
      </c>
      <c r="AR630" s="243" t="s">
        <v>181</v>
      </c>
      <c r="AT630" s="243" t="s">
        <v>166</v>
      </c>
      <c r="AU630" s="243" t="s">
        <v>88</v>
      </c>
      <c r="AY630" s="17" t="s">
        <v>163</v>
      </c>
      <c r="BE630" s="244">
        <f>IF(N630="základní",J630,0)</f>
        <v>0</v>
      </c>
      <c r="BF630" s="244">
        <f>IF(N630="snížená",J630,0)</f>
        <v>0</v>
      </c>
      <c r="BG630" s="244">
        <f>IF(N630="zákl. přenesená",J630,0)</f>
        <v>0</v>
      </c>
      <c r="BH630" s="244">
        <f>IF(N630="sníž. přenesená",J630,0)</f>
        <v>0</v>
      </c>
      <c r="BI630" s="244">
        <f>IF(N630="nulová",J630,0)</f>
        <v>0</v>
      </c>
      <c r="BJ630" s="17" t="s">
        <v>86</v>
      </c>
      <c r="BK630" s="244">
        <f>ROUND(I630*H630,2)</f>
        <v>0</v>
      </c>
      <c r="BL630" s="17" t="s">
        <v>181</v>
      </c>
      <c r="BM630" s="243" t="s">
        <v>972</v>
      </c>
    </row>
    <row r="631" spans="2:51" s="12" customFormat="1" ht="12">
      <c r="B631" s="255"/>
      <c r="C631" s="256"/>
      <c r="D631" s="245" t="s">
        <v>309</v>
      </c>
      <c r="E631" s="257" t="s">
        <v>1</v>
      </c>
      <c r="F631" s="258" t="s">
        <v>973</v>
      </c>
      <c r="G631" s="256"/>
      <c r="H631" s="259">
        <v>0.84</v>
      </c>
      <c r="I631" s="260"/>
      <c r="J631" s="256"/>
      <c r="K631" s="256"/>
      <c r="L631" s="261"/>
      <c r="M631" s="262"/>
      <c r="N631" s="263"/>
      <c r="O631" s="263"/>
      <c r="P631" s="263"/>
      <c r="Q631" s="263"/>
      <c r="R631" s="263"/>
      <c r="S631" s="263"/>
      <c r="T631" s="264"/>
      <c r="AT631" s="265" t="s">
        <v>309</v>
      </c>
      <c r="AU631" s="265" t="s">
        <v>88</v>
      </c>
      <c r="AV631" s="12" t="s">
        <v>88</v>
      </c>
      <c r="AW631" s="12" t="s">
        <v>33</v>
      </c>
      <c r="AX631" s="12" t="s">
        <v>78</v>
      </c>
      <c r="AY631" s="265" t="s">
        <v>163</v>
      </c>
    </row>
    <row r="632" spans="2:51" s="12" customFormat="1" ht="12">
      <c r="B632" s="255"/>
      <c r="C632" s="256"/>
      <c r="D632" s="245" t="s">
        <v>309</v>
      </c>
      <c r="E632" s="257" t="s">
        <v>1</v>
      </c>
      <c r="F632" s="258" t="s">
        <v>974</v>
      </c>
      <c r="G632" s="256"/>
      <c r="H632" s="259">
        <v>1.89</v>
      </c>
      <c r="I632" s="260"/>
      <c r="J632" s="256"/>
      <c r="K632" s="256"/>
      <c r="L632" s="261"/>
      <c r="M632" s="262"/>
      <c r="N632" s="263"/>
      <c r="O632" s="263"/>
      <c r="P632" s="263"/>
      <c r="Q632" s="263"/>
      <c r="R632" s="263"/>
      <c r="S632" s="263"/>
      <c r="T632" s="264"/>
      <c r="AT632" s="265" t="s">
        <v>309</v>
      </c>
      <c r="AU632" s="265" t="s">
        <v>88</v>
      </c>
      <c r="AV632" s="12" t="s">
        <v>88</v>
      </c>
      <c r="AW632" s="12" t="s">
        <v>33</v>
      </c>
      <c r="AX632" s="12" t="s">
        <v>78</v>
      </c>
      <c r="AY632" s="265" t="s">
        <v>163</v>
      </c>
    </row>
    <row r="633" spans="2:51" s="13" customFormat="1" ht="12">
      <c r="B633" s="266"/>
      <c r="C633" s="267"/>
      <c r="D633" s="245" t="s">
        <v>309</v>
      </c>
      <c r="E633" s="268" t="s">
        <v>1</v>
      </c>
      <c r="F633" s="269" t="s">
        <v>311</v>
      </c>
      <c r="G633" s="267"/>
      <c r="H633" s="270">
        <v>2.73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AT633" s="276" t="s">
        <v>309</v>
      </c>
      <c r="AU633" s="276" t="s">
        <v>88</v>
      </c>
      <c r="AV633" s="13" t="s">
        <v>181</v>
      </c>
      <c r="AW633" s="13" t="s">
        <v>33</v>
      </c>
      <c r="AX633" s="13" t="s">
        <v>86</v>
      </c>
      <c r="AY633" s="276" t="s">
        <v>163</v>
      </c>
    </row>
    <row r="634" spans="2:65" s="1" customFormat="1" ht="24" customHeight="1">
      <c r="B634" s="38"/>
      <c r="C634" s="232" t="s">
        <v>975</v>
      </c>
      <c r="D634" s="232" t="s">
        <v>166</v>
      </c>
      <c r="E634" s="233" t="s">
        <v>976</v>
      </c>
      <c r="F634" s="234" t="s">
        <v>977</v>
      </c>
      <c r="G634" s="235" t="s">
        <v>349</v>
      </c>
      <c r="H634" s="236">
        <v>36.773</v>
      </c>
      <c r="I634" s="237"/>
      <c r="J634" s="238">
        <f>ROUND(I634*H634,2)</f>
        <v>0</v>
      </c>
      <c r="K634" s="234" t="s">
        <v>170</v>
      </c>
      <c r="L634" s="43"/>
      <c r="M634" s="239" t="s">
        <v>1</v>
      </c>
      <c r="N634" s="240" t="s">
        <v>43</v>
      </c>
      <c r="O634" s="86"/>
      <c r="P634" s="241">
        <f>O634*H634</f>
        <v>0</v>
      </c>
      <c r="Q634" s="241">
        <v>0</v>
      </c>
      <c r="R634" s="241">
        <f>Q634*H634</f>
        <v>0</v>
      </c>
      <c r="S634" s="241">
        <v>0.038</v>
      </c>
      <c r="T634" s="242">
        <f>S634*H634</f>
        <v>1.3973740000000001</v>
      </c>
      <c r="AR634" s="243" t="s">
        <v>181</v>
      </c>
      <c r="AT634" s="243" t="s">
        <v>166</v>
      </c>
      <c r="AU634" s="243" t="s">
        <v>88</v>
      </c>
      <c r="AY634" s="17" t="s">
        <v>163</v>
      </c>
      <c r="BE634" s="244">
        <f>IF(N634="základní",J634,0)</f>
        <v>0</v>
      </c>
      <c r="BF634" s="244">
        <f>IF(N634="snížená",J634,0)</f>
        <v>0</v>
      </c>
      <c r="BG634" s="244">
        <f>IF(N634="zákl. přenesená",J634,0)</f>
        <v>0</v>
      </c>
      <c r="BH634" s="244">
        <f>IF(N634="sníž. přenesená",J634,0)</f>
        <v>0</v>
      </c>
      <c r="BI634" s="244">
        <f>IF(N634="nulová",J634,0)</f>
        <v>0</v>
      </c>
      <c r="BJ634" s="17" t="s">
        <v>86</v>
      </c>
      <c r="BK634" s="244">
        <f>ROUND(I634*H634,2)</f>
        <v>0</v>
      </c>
      <c r="BL634" s="17" t="s">
        <v>181</v>
      </c>
      <c r="BM634" s="243" t="s">
        <v>978</v>
      </c>
    </row>
    <row r="635" spans="2:51" s="12" customFormat="1" ht="12">
      <c r="B635" s="255"/>
      <c r="C635" s="256"/>
      <c r="D635" s="245" t="s">
        <v>309</v>
      </c>
      <c r="E635" s="257" t="s">
        <v>1</v>
      </c>
      <c r="F635" s="258" t="s">
        <v>979</v>
      </c>
      <c r="G635" s="256"/>
      <c r="H635" s="259">
        <v>25.709</v>
      </c>
      <c r="I635" s="260"/>
      <c r="J635" s="256"/>
      <c r="K635" s="256"/>
      <c r="L635" s="261"/>
      <c r="M635" s="262"/>
      <c r="N635" s="263"/>
      <c r="O635" s="263"/>
      <c r="P635" s="263"/>
      <c r="Q635" s="263"/>
      <c r="R635" s="263"/>
      <c r="S635" s="263"/>
      <c r="T635" s="264"/>
      <c r="AT635" s="265" t="s">
        <v>309</v>
      </c>
      <c r="AU635" s="265" t="s">
        <v>88</v>
      </c>
      <c r="AV635" s="12" t="s">
        <v>88</v>
      </c>
      <c r="AW635" s="12" t="s">
        <v>33</v>
      </c>
      <c r="AX635" s="12" t="s">
        <v>78</v>
      </c>
      <c r="AY635" s="265" t="s">
        <v>163</v>
      </c>
    </row>
    <row r="636" spans="2:51" s="12" customFormat="1" ht="12">
      <c r="B636" s="255"/>
      <c r="C636" s="256"/>
      <c r="D636" s="245" t="s">
        <v>309</v>
      </c>
      <c r="E636" s="257" t="s">
        <v>1</v>
      </c>
      <c r="F636" s="258" t="s">
        <v>980</v>
      </c>
      <c r="G636" s="256"/>
      <c r="H636" s="259">
        <v>1.885</v>
      </c>
      <c r="I636" s="260"/>
      <c r="J636" s="256"/>
      <c r="K636" s="256"/>
      <c r="L636" s="261"/>
      <c r="M636" s="262"/>
      <c r="N636" s="263"/>
      <c r="O636" s="263"/>
      <c r="P636" s="263"/>
      <c r="Q636" s="263"/>
      <c r="R636" s="263"/>
      <c r="S636" s="263"/>
      <c r="T636" s="264"/>
      <c r="AT636" s="265" t="s">
        <v>309</v>
      </c>
      <c r="AU636" s="265" t="s">
        <v>88</v>
      </c>
      <c r="AV636" s="12" t="s">
        <v>88</v>
      </c>
      <c r="AW636" s="12" t="s">
        <v>33</v>
      </c>
      <c r="AX636" s="12" t="s">
        <v>78</v>
      </c>
      <c r="AY636" s="265" t="s">
        <v>163</v>
      </c>
    </row>
    <row r="637" spans="2:51" s="12" customFormat="1" ht="12">
      <c r="B637" s="255"/>
      <c r="C637" s="256"/>
      <c r="D637" s="245" t="s">
        <v>309</v>
      </c>
      <c r="E637" s="257" t="s">
        <v>1</v>
      </c>
      <c r="F637" s="258" t="s">
        <v>981</v>
      </c>
      <c r="G637" s="256"/>
      <c r="H637" s="259">
        <v>1.783</v>
      </c>
      <c r="I637" s="260"/>
      <c r="J637" s="256"/>
      <c r="K637" s="256"/>
      <c r="L637" s="261"/>
      <c r="M637" s="262"/>
      <c r="N637" s="263"/>
      <c r="O637" s="263"/>
      <c r="P637" s="263"/>
      <c r="Q637" s="263"/>
      <c r="R637" s="263"/>
      <c r="S637" s="263"/>
      <c r="T637" s="264"/>
      <c r="AT637" s="265" t="s">
        <v>309</v>
      </c>
      <c r="AU637" s="265" t="s">
        <v>88</v>
      </c>
      <c r="AV637" s="12" t="s">
        <v>88</v>
      </c>
      <c r="AW637" s="12" t="s">
        <v>33</v>
      </c>
      <c r="AX637" s="12" t="s">
        <v>78</v>
      </c>
      <c r="AY637" s="265" t="s">
        <v>163</v>
      </c>
    </row>
    <row r="638" spans="2:51" s="12" customFormat="1" ht="12">
      <c r="B638" s="255"/>
      <c r="C638" s="256"/>
      <c r="D638" s="245" t="s">
        <v>309</v>
      </c>
      <c r="E638" s="257" t="s">
        <v>1</v>
      </c>
      <c r="F638" s="258" t="s">
        <v>982</v>
      </c>
      <c r="G638" s="256"/>
      <c r="H638" s="259">
        <v>1.772</v>
      </c>
      <c r="I638" s="260"/>
      <c r="J638" s="256"/>
      <c r="K638" s="256"/>
      <c r="L638" s="261"/>
      <c r="M638" s="262"/>
      <c r="N638" s="263"/>
      <c r="O638" s="263"/>
      <c r="P638" s="263"/>
      <c r="Q638" s="263"/>
      <c r="R638" s="263"/>
      <c r="S638" s="263"/>
      <c r="T638" s="264"/>
      <c r="AT638" s="265" t="s">
        <v>309</v>
      </c>
      <c r="AU638" s="265" t="s">
        <v>88</v>
      </c>
      <c r="AV638" s="12" t="s">
        <v>88</v>
      </c>
      <c r="AW638" s="12" t="s">
        <v>33</v>
      </c>
      <c r="AX638" s="12" t="s">
        <v>78</v>
      </c>
      <c r="AY638" s="265" t="s">
        <v>163</v>
      </c>
    </row>
    <row r="639" spans="2:51" s="12" customFormat="1" ht="12">
      <c r="B639" s="255"/>
      <c r="C639" s="256"/>
      <c r="D639" s="245" t="s">
        <v>309</v>
      </c>
      <c r="E639" s="257" t="s">
        <v>1</v>
      </c>
      <c r="F639" s="258" t="s">
        <v>983</v>
      </c>
      <c r="G639" s="256"/>
      <c r="H639" s="259">
        <v>1.088</v>
      </c>
      <c r="I639" s="260"/>
      <c r="J639" s="256"/>
      <c r="K639" s="256"/>
      <c r="L639" s="261"/>
      <c r="M639" s="262"/>
      <c r="N639" s="263"/>
      <c r="O639" s="263"/>
      <c r="P639" s="263"/>
      <c r="Q639" s="263"/>
      <c r="R639" s="263"/>
      <c r="S639" s="263"/>
      <c r="T639" s="264"/>
      <c r="AT639" s="265" t="s">
        <v>309</v>
      </c>
      <c r="AU639" s="265" t="s">
        <v>88</v>
      </c>
      <c r="AV639" s="12" t="s">
        <v>88</v>
      </c>
      <c r="AW639" s="12" t="s">
        <v>33</v>
      </c>
      <c r="AX639" s="12" t="s">
        <v>78</v>
      </c>
      <c r="AY639" s="265" t="s">
        <v>163</v>
      </c>
    </row>
    <row r="640" spans="2:51" s="12" customFormat="1" ht="12">
      <c r="B640" s="255"/>
      <c r="C640" s="256"/>
      <c r="D640" s="245" t="s">
        <v>309</v>
      </c>
      <c r="E640" s="257" t="s">
        <v>1</v>
      </c>
      <c r="F640" s="258" t="s">
        <v>984</v>
      </c>
      <c r="G640" s="256"/>
      <c r="H640" s="259">
        <v>0.8</v>
      </c>
      <c r="I640" s="260"/>
      <c r="J640" s="256"/>
      <c r="K640" s="256"/>
      <c r="L640" s="261"/>
      <c r="M640" s="262"/>
      <c r="N640" s="263"/>
      <c r="O640" s="263"/>
      <c r="P640" s="263"/>
      <c r="Q640" s="263"/>
      <c r="R640" s="263"/>
      <c r="S640" s="263"/>
      <c r="T640" s="264"/>
      <c r="AT640" s="265" t="s">
        <v>309</v>
      </c>
      <c r="AU640" s="265" t="s">
        <v>88</v>
      </c>
      <c r="AV640" s="12" t="s">
        <v>88</v>
      </c>
      <c r="AW640" s="12" t="s">
        <v>33</v>
      </c>
      <c r="AX640" s="12" t="s">
        <v>78</v>
      </c>
      <c r="AY640" s="265" t="s">
        <v>163</v>
      </c>
    </row>
    <row r="641" spans="2:51" s="12" customFormat="1" ht="12">
      <c r="B641" s="255"/>
      <c r="C641" s="256"/>
      <c r="D641" s="245" t="s">
        <v>309</v>
      </c>
      <c r="E641" s="257" t="s">
        <v>1</v>
      </c>
      <c r="F641" s="258" t="s">
        <v>985</v>
      </c>
      <c r="G641" s="256"/>
      <c r="H641" s="259">
        <v>1.916</v>
      </c>
      <c r="I641" s="260"/>
      <c r="J641" s="256"/>
      <c r="K641" s="256"/>
      <c r="L641" s="261"/>
      <c r="M641" s="262"/>
      <c r="N641" s="263"/>
      <c r="O641" s="263"/>
      <c r="P641" s="263"/>
      <c r="Q641" s="263"/>
      <c r="R641" s="263"/>
      <c r="S641" s="263"/>
      <c r="T641" s="264"/>
      <c r="AT641" s="265" t="s">
        <v>309</v>
      </c>
      <c r="AU641" s="265" t="s">
        <v>88</v>
      </c>
      <c r="AV641" s="12" t="s">
        <v>88</v>
      </c>
      <c r="AW641" s="12" t="s">
        <v>33</v>
      </c>
      <c r="AX641" s="12" t="s">
        <v>78</v>
      </c>
      <c r="AY641" s="265" t="s">
        <v>163</v>
      </c>
    </row>
    <row r="642" spans="2:51" s="12" customFormat="1" ht="12">
      <c r="B642" s="255"/>
      <c r="C642" s="256"/>
      <c r="D642" s="245" t="s">
        <v>309</v>
      </c>
      <c r="E642" s="257" t="s">
        <v>1</v>
      </c>
      <c r="F642" s="258" t="s">
        <v>986</v>
      </c>
      <c r="G642" s="256"/>
      <c r="H642" s="259">
        <v>1.82</v>
      </c>
      <c r="I642" s="260"/>
      <c r="J642" s="256"/>
      <c r="K642" s="256"/>
      <c r="L642" s="261"/>
      <c r="M642" s="262"/>
      <c r="N642" s="263"/>
      <c r="O642" s="263"/>
      <c r="P642" s="263"/>
      <c r="Q642" s="263"/>
      <c r="R642" s="263"/>
      <c r="S642" s="263"/>
      <c r="T642" s="264"/>
      <c r="AT642" s="265" t="s">
        <v>309</v>
      </c>
      <c r="AU642" s="265" t="s">
        <v>88</v>
      </c>
      <c r="AV642" s="12" t="s">
        <v>88</v>
      </c>
      <c r="AW642" s="12" t="s">
        <v>33</v>
      </c>
      <c r="AX642" s="12" t="s">
        <v>78</v>
      </c>
      <c r="AY642" s="265" t="s">
        <v>163</v>
      </c>
    </row>
    <row r="643" spans="2:51" s="13" customFormat="1" ht="12">
      <c r="B643" s="266"/>
      <c r="C643" s="267"/>
      <c r="D643" s="245" t="s">
        <v>309</v>
      </c>
      <c r="E643" s="268" t="s">
        <v>1</v>
      </c>
      <c r="F643" s="269" t="s">
        <v>311</v>
      </c>
      <c r="G643" s="267"/>
      <c r="H643" s="270">
        <v>36.773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AT643" s="276" t="s">
        <v>309</v>
      </c>
      <c r="AU643" s="276" t="s">
        <v>88</v>
      </c>
      <c r="AV643" s="13" t="s">
        <v>181</v>
      </c>
      <c r="AW643" s="13" t="s">
        <v>33</v>
      </c>
      <c r="AX643" s="13" t="s">
        <v>86</v>
      </c>
      <c r="AY643" s="276" t="s">
        <v>163</v>
      </c>
    </row>
    <row r="644" spans="2:65" s="1" customFormat="1" ht="16.5" customHeight="1">
      <c r="B644" s="38"/>
      <c r="C644" s="232" t="s">
        <v>987</v>
      </c>
      <c r="D644" s="232" t="s">
        <v>166</v>
      </c>
      <c r="E644" s="233" t="s">
        <v>988</v>
      </c>
      <c r="F644" s="234" t="s">
        <v>989</v>
      </c>
      <c r="G644" s="235" t="s">
        <v>349</v>
      </c>
      <c r="H644" s="236">
        <v>32.111</v>
      </c>
      <c r="I644" s="237"/>
      <c r="J644" s="238">
        <f>ROUND(I644*H644,2)</f>
        <v>0</v>
      </c>
      <c r="K644" s="234" t="s">
        <v>170</v>
      </c>
      <c r="L644" s="43"/>
      <c r="M644" s="239" t="s">
        <v>1</v>
      </c>
      <c r="N644" s="240" t="s">
        <v>43</v>
      </c>
      <c r="O644" s="86"/>
      <c r="P644" s="241">
        <f>O644*H644</f>
        <v>0</v>
      </c>
      <c r="Q644" s="241">
        <v>0</v>
      </c>
      <c r="R644" s="241">
        <f>Q644*H644</f>
        <v>0</v>
      </c>
      <c r="S644" s="241">
        <v>0.076</v>
      </c>
      <c r="T644" s="242">
        <f>S644*H644</f>
        <v>2.4404359999999996</v>
      </c>
      <c r="AR644" s="243" t="s">
        <v>181</v>
      </c>
      <c r="AT644" s="243" t="s">
        <v>166</v>
      </c>
      <c r="AU644" s="243" t="s">
        <v>88</v>
      </c>
      <c r="AY644" s="17" t="s">
        <v>163</v>
      </c>
      <c r="BE644" s="244">
        <f>IF(N644="základní",J644,0)</f>
        <v>0</v>
      </c>
      <c r="BF644" s="244">
        <f>IF(N644="snížená",J644,0)</f>
        <v>0</v>
      </c>
      <c r="BG644" s="244">
        <f>IF(N644="zákl. přenesená",J644,0)</f>
        <v>0</v>
      </c>
      <c r="BH644" s="244">
        <f>IF(N644="sníž. přenesená",J644,0)</f>
        <v>0</v>
      </c>
      <c r="BI644" s="244">
        <f>IF(N644="nulová",J644,0)</f>
        <v>0</v>
      </c>
      <c r="BJ644" s="17" t="s">
        <v>86</v>
      </c>
      <c r="BK644" s="244">
        <f>ROUND(I644*H644,2)</f>
        <v>0</v>
      </c>
      <c r="BL644" s="17" t="s">
        <v>181</v>
      </c>
      <c r="BM644" s="243" t="s">
        <v>990</v>
      </c>
    </row>
    <row r="645" spans="2:51" s="12" customFormat="1" ht="12">
      <c r="B645" s="255"/>
      <c r="C645" s="256"/>
      <c r="D645" s="245" t="s">
        <v>309</v>
      </c>
      <c r="E645" s="257" t="s">
        <v>1</v>
      </c>
      <c r="F645" s="258" t="s">
        <v>991</v>
      </c>
      <c r="G645" s="256"/>
      <c r="H645" s="259">
        <v>22.064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AT645" s="265" t="s">
        <v>309</v>
      </c>
      <c r="AU645" s="265" t="s">
        <v>88</v>
      </c>
      <c r="AV645" s="12" t="s">
        <v>88</v>
      </c>
      <c r="AW645" s="12" t="s">
        <v>33</v>
      </c>
      <c r="AX645" s="12" t="s">
        <v>78</v>
      </c>
      <c r="AY645" s="265" t="s">
        <v>163</v>
      </c>
    </row>
    <row r="646" spans="2:51" s="12" customFormat="1" ht="12">
      <c r="B646" s="255"/>
      <c r="C646" s="256"/>
      <c r="D646" s="245" t="s">
        <v>309</v>
      </c>
      <c r="E646" s="257" t="s">
        <v>1</v>
      </c>
      <c r="F646" s="258" t="s">
        <v>992</v>
      </c>
      <c r="G646" s="256"/>
      <c r="H646" s="259">
        <v>4.728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AT646" s="265" t="s">
        <v>309</v>
      </c>
      <c r="AU646" s="265" t="s">
        <v>88</v>
      </c>
      <c r="AV646" s="12" t="s">
        <v>88</v>
      </c>
      <c r="AW646" s="12" t="s">
        <v>33</v>
      </c>
      <c r="AX646" s="12" t="s">
        <v>78</v>
      </c>
      <c r="AY646" s="265" t="s">
        <v>163</v>
      </c>
    </row>
    <row r="647" spans="2:51" s="12" customFormat="1" ht="12">
      <c r="B647" s="255"/>
      <c r="C647" s="256"/>
      <c r="D647" s="245" t="s">
        <v>309</v>
      </c>
      <c r="E647" s="257" t="s">
        <v>1</v>
      </c>
      <c r="F647" s="258" t="s">
        <v>993</v>
      </c>
      <c r="G647" s="256"/>
      <c r="H647" s="259">
        <v>5.319</v>
      </c>
      <c r="I647" s="260"/>
      <c r="J647" s="256"/>
      <c r="K647" s="256"/>
      <c r="L647" s="261"/>
      <c r="M647" s="262"/>
      <c r="N647" s="263"/>
      <c r="O647" s="263"/>
      <c r="P647" s="263"/>
      <c r="Q647" s="263"/>
      <c r="R647" s="263"/>
      <c r="S647" s="263"/>
      <c r="T647" s="264"/>
      <c r="AT647" s="265" t="s">
        <v>309</v>
      </c>
      <c r="AU647" s="265" t="s">
        <v>88</v>
      </c>
      <c r="AV647" s="12" t="s">
        <v>88</v>
      </c>
      <c r="AW647" s="12" t="s">
        <v>33</v>
      </c>
      <c r="AX647" s="12" t="s">
        <v>78</v>
      </c>
      <c r="AY647" s="265" t="s">
        <v>163</v>
      </c>
    </row>
    <row r="648" spans="2:51" s="13" customFormat="1" ht="12">
      <c r="B648" s="266"/>
      <c r="C648" s="267"/>
      <c r="D648" s="245" t="s">
        <v>309</v>
      </c>
      <c r="E648" s="268" t="s">
        <v>1</v>
      </c>
      <c r="F648" s="269" t="s">
        <v>311</v>
      </c>
      <c r="G648" s="267"/>
      <c r="H648" s="270">
        <v>32.111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AT648" s="276" t="s">
        <v>309</v>
      </c>
      <c r="AU648" s="276" t="s">
        <v>88</v>
      </c>
      <c r="AV648" s="13" t="s">
        <v>181</v>
      </c>
      <c r="AW648" s="13" t="s">
        <v>33</v>
      </c>
      <c r="AX648" s="13" t="s">
        <v>86</v>
      </c>
      <c r="AY648" s="276" t="s">
        <v>163</v>
      </c>
    </row>
    <row r="649" spans="2:65" s="1" customFormat="1" ht="24" customHeight="1">
      <c r="B649" s="38"/>
      <c r="C649" s="232" t="s">
        <v>994</v>
      </c>
      <c r="D649" s="232" t="s">
        <v>166</v>
      </c>
      <c r="E649" s="233" t="s">
        <v>995</v>
      </c>
      <c r="F649" s="234" t="s">
        <v>996</v>
      </c>
      <c r="G649" s="235" t="s">
        <v>392</v>
      </c>
      <c r="H649" s="236">
        <v>5</v>
      </c>
      <c r="I649" s="237"/>
      <c r="J649" s="238">
        <f>ROUND(I649*H649,2)</f>
        <v>0</v>
      </c>
      <c r="K649" s="234" t="s">
        <v>170</v>
      </c>
      <c r="L649" s="43"/>
      <c r="M649" s="239" t="s">
        <v>1</v>
      </c>
      <c r="N649" s="240" t="s">
        <v>43</v>
      </c>
      <c r="O649" s="86"/>
      <c r="P649" s="241">
        <f>O649*H649</f>
        <v>0</v>
      </c>
      <c r="Q649" s="241">
        <v>0</v>
      </c>
      <c r="R649" s="241">
        <f>Q649*H649</f>
        <v>0</v>
      </c>
      <c r="S649" s="241">
        <v>0.099</v>
      </c>
      <c r="T649" s="242">
        <f>S649*H649</f>
        <v>0.495</v>
      </c>
      <c r="AR649" s="243" t="s">
        <v>181</v>
      </c>
      <c r="AT649" s="243" t="s">
        <v>166</v>
      </c>
      <c r="AU649" s="243" t="s">
        <v>88</v>
      </c>
      <c r="AY649" s="17" t="s">
        <v>163</v>
      </c>
      <c r="BE649" s="244">
        <f>IF(N649="základní",J649,0)</f>
        <v>0</v>
      </c>
      <c r="BF649" s="244">
        <f>IF(N649="snížená",J649,0)</f>
        <v>0</v>
      </c>
      <c r="BG649" s="244">
        <f>IF(N649="zákl. přenesená",J649,0)</f>
        <v>0</v>
      </c>
      <c r="BH649" s="244">
        <f>IF(N649="sníž. přenesená",J649,0)</f>
        <v>0</v>
      </c>
      <c r="BI649" s="244">
        <f>IF(N649="nulová",J649,0)</f>
        <v>0</v>
      </c>
      <c r="BJ649" s="17" t="s">
        <v>86</v>
      </c>
      <c r="BK649" s="244">
        <f>ROUND(I649*H649,2)</f>
        <v>0</v>
      </c>
      <c r="BL649" s="17" t="s">
        <v>181</v>
      </c>
      <c r="BM649" s="243" t="s">
        <v>997</v>
      </c>
    </row>
    <row r="650" spans="2:51" s="12" customFormat="1" ht="12">
      <c r="B650" s="255"/>
      <c r="C650" s="256"/>
      <c r="D650" s="245" t="s">
        <v>309</v>
      </c>
      <c r="E650" s="257" t="s">
        <v>1</v>
      </c>
      <c r="F650" s="258" t="s">
        <v>998</v>
      </c>
      <c r="G650" s="256"/>
      <c r="H650" s="259">
        <v>5</v>
      </c>
      <c r="I650" s="260"/>
      <c r="J650" s="256"/>
      <c r="K650" s="256"/>
      <c r="L650" s="261"/>
      <c r="M650" s="262"/>
      <c r="N650" s="263"/>
      <c r="O650" s="263"/>
      <c r="P650" s="263"/>
      <c r="Q650" s="263"/>
      <c r="R650" s="263"/>
      <c r="S650" s="263"/>
      <c r="T650" s="264"/>
      <c r="AT650" s="265" t="s">
        <v>309</v>
      </c>
      <c r="AU650" s="265" t="s">
        <v>88</v>
      </c>
      <c r="AV650" s="12" t="s">
        <v>88</v>
      </c>
      <c r="AW650" s="12" t="s">
        <v>33</v>
      </c>
      <c r="AX650" s="12" t="s">
        <v>86</v>
      </c>
      <c r="AY650" s="265" t="s">
        <v>163</v>
      </c>
    </row>
    <row r="651" spans="2:65" s="1" customFormat="1" ht="24" customHeight="1">
      <c r="B651" s="38"/>
      <c r="C651" s="232" t="s">
        <v>999</v>
      </c>
      <c r="D651" s="232" t="s">
        <v>166</v>
      </c>
      <c r="E651" s="233" t="s">
        <v>1000</v>
      </c>
      <c r="F651" s="234" t="s">
        <v>1001</v>
      </c>
      <c r="G651" s="235" t="s">
        <v>349</v>
      </c>
      <c r="H651" s="236">
        <v>1.818</v>
      </c>
      <c r="I651" s="237"/>
      <c r="J651" s="238">
        <f>ROUND(I651*H651,2)</f>
        <v>0</v>
      </c>
      <c r="K651" s="234" t="s">
        <v>170</v>
      </c>
      <c r="L651" s="43"/>
      <c r="M651" s="239" t="s">
        <v>1</v>
      </c>
      <c r="N651" s="240" t="s">
        <v>43</v>
      </c>
      <c r="O651" s="86"/>
      <c r="P651" s="241">
        <f>O651*H651</f>
        <v>0</v>
      </c>
      <c r="Q651" s="241">
        <v>0</v>
      </c>
      <c r="R651" s="241">
        <f>Q651*H651</f>
        <v>0</v>
      </c>
      <c r="S651" s="241">
        <v>0.18</v>
      </c>
      <c r="T651" s="242">
        <f>S651*H651</f>
        <v>0.32724</v>
      </c>
      <c r="AR651" s="243" t="s">
        <v>181</v>
      </c>
      <c r="AT651" s="243" t="s">
        <v>166</v>
      </c>
      <c r="AU651" s="243" t="s">
        <v>88</v>
      </c>
      <c r="AY651" s="17" t="s">
        <v>163</v>
      </c>
      <c r="BE651" s="244">
        <f>IF(N651="základní",J651,0)</f>
        <v>0</v>
      </c>
      <c r="BF651" s="244">
        <f>IF(N651="snížená",J651,0)</f>
        <v>0</v>
      </c>
      <c r="BG651" s="244">
        <f>IF(N651="zákl. přenesená",J651,0)</f>
        <v>0</v>
      </c>
      <c r="BH651" s="244">
        <f>IF(N651="sníž. přenesená",J651,0)</f>
        <v>0</v>
      </c>
      <c r="BI651" s="244">
        <f>IF(N651="nulová",J651,0)</f>
        <v>0</v>
      </c>
      <c r="BJ651" s="17" t="s">
        <v>86</v>
      </c>
      <c r="BK651" s="244">
        <f>ROUND(I651*H651,2)</f>
        <v>0</v>
      </c>
      <c r="BL651" s="17" t="s">
        <v>181</v>
      </c>
      <c r="BM651" s="243" t="s">
        <v>1002</v>
      </c>
    </row>
    <row r="652" spans="2:51" s="14" customFormat="1" ht="12">
      <c r="B652" s="277"/>
      <c r="C652" s="278"/>
      <c r="D652" s="245" t="s">
        <v>309</v>
      </c>
      <c r="E652" s="279" t="s">
        <v>1</v>
      </c>
      <c r="F652" s="280" t="s">
        <v>453</v>
      </c>
      <c r="G652" s="278"/>
      <c r="H652" s="279" t="s">
        <v>1</v>
      </c>
      <c r="I652" s="281"/>
      <c r="J652" s="278"/>
      <c r="K652" s="278"/>
      <c r="L652" s="282"/>
      <c r="M652" s="283"/>
      <c r="N652" s="284"/>
      <c r="O652" s="284"/>
      <c r="P652" s="284"/>
      <c r="Q652" s="284"/>
      <c r="R652" s="284"/>
      <c r="S652" s="284"/>
      <c r="T652" s="285"/>
      <c r="AT652" s="286" t="s">
        <v>309</v>
      </c>
      <c r="AU652" s="286" t="s">
        <v>88</v>
      </c>
      <c r="AV652" s="14" t="s">
        <v>86</v>
      </c>
      <c r="AW652" s="14" t="s">
        <v>33</v>
      </c>
      <c r="AX652" s="14" t="s">
        <v>78</v>
      </c>
      <c r="AY652" s="286" t="s">
        <v>163</v>
      </c>
    </row>
    <row r="653" spans="2:51" s="12" customFormat="1" ht="12">
      <c r="B653" s="255"/>
      <c r="C653" s="256"/>
      <c r="D653" s="245" t="s">
        <v>309</v>
      </c>
      <c r="E653" s="257" t="s">
        <v>1</v>
      </c>
      <c r="F653" s="258" t="s">
        <v>464</v>
      </c>
      <c r="G653" s="256"/>
      <c r="H653" s="259">
        <v>1.818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AT653" s="265" t="s">
        <v>309</v>
      </c>
      <c r="AU653" s="265" t="s">
        <v>88</v>
      </c>
      <c r="AV653" s="12" t="s">
        <v>88</v>
      </c>
      <c r="AW653" s="12" t="s">
        <v>33</v>
      </c>
      <c r="AX653" s="12" t="s">
        <v>86</v>
      </c>
      <c r="AY653" s="265" t="s">
        <v>163</v>
      </c>
    </row>
    <row r="654" spans="2:65" s="1" customFormat="1" ht="24" customHeight="1">
      <c r="B654" s="38"/>
      <c r="C654" s="232" t="s">
        <v>1003</v>
      </c>
      <c r="D654" s="232" t="s">
        <v>166</v>
      </c>
      <c r="E654" s="233" t="s">
        <v>1004</v>
      </c>
      <c r="F654" s="234" t="s">
        <v>1005</v>
      </c>
      <c r="G654" s="235" t="s">
        <v>349</v>
      </c>
      <c r="H654" s="236">
        <v>2.76</v>
      </c>
      <c r="I654" s="237"/>
      <c r="J654" s="238">
        <f>ROUND(I654*H654,2)</f>
        <v>0</v>
      </c>
      <c r="K654" s="234" t="s">
        <v>170</v>
      </c>
      <c r="L654" s="43"/>
      <c r="M654" s="239" t="s">
        <v>1</v>
      </c>
      <c r="N654" s="240" t="s">
        <v>43</v>
      </c>
      <c r="O654" s="86"/>
      <c r="P654" s="241">
        <f>O654*H654</f>
        <v>0</v>
      </c>
      <c r="Q654" s="241">
        <v>0</v>
      </c>
      <c r="R654" s="241">
        <f>Q654*H654</f>
        <v>0</v>
      </c>
      <c r="S654" s="241">
        <v>0.27</v>
      </c>
      <c r="T654" s="242">
        <f>S654*H654</f>
        <v>0.7452</v>
      </c>
      <c r="AR654" s="243" t="s">
        <v>181</v>
      </c>
      <c r="AT654" s="243" t="s">
        <v>166</v>
      </c>
      <c r="AU654" s="243" t="s">
        <v>88</v>
      </c>
      <c r="AY654" s="17" t="s">
        <v>163</v>
      </c>
      <c r="BE654" s="244">
        <f>IF(N654="základní",J654,0)</f>
        <v>0</v>
      </c>
      <c r="BF654" s="244">
        <f>IF(N654="snížená",J654,0)</f>
        <v>0</v>
      </c>
      <c r="BG654" s="244">
        <f>IF(N654="zákl. přenesená",J654,0)</f>
        <v>0</v>
      </c>
      <c r="BH654" s="244">
        <f>IF(N654="sníž. přenesená",J654,0)</f>
        <v>0</v>
      </c>
      <c r="BI654" s="244">
        <f>IF(N654="nulová",J654,0)</f>
        <v>0</v>
      </c>
      <c r="BJ654" s="17" t="s">
        <v>86</v>
      </c>
      <c r="BK654" s="244">
        <f>ROUND(I654*H654,2)</f>
        <v>0</v>
      </c>
      <c r="BL654" s="17" t="s">
        <v>181</v>
      </c>
      <c r="BM654" s="243" t="s">
        <v>1006</v>
      </c>
    </row>
    <row r="655" spans="2:51" s="14" customFormat="1" ht="12">
      <c r="B655" s="277"/>
      <c r="C655" s="278"/>
      <c r="D655" s="245" t="s">
        <v>309</v>
      </c>
      <c r="E655" s="279" t="s">
        <v>1</v>
      </c>
      <c r="F655" s="280" t="s">
        <v>455</v>
      </c>
      <c r="G655" s="278"/>
      <c r="H655" s="279" t="s">
        <v>1</v>
      </c>
      <c r="I655" s="281"/>
      <c r="J655" s="278"/>
      <c r="K655" s="278"/>
      <c r="L655" s="282"/>
      <c r="M655" s="283"/>
      <c r="N655" s="284"/>
      <c r="O655" s="284"/>
      <c r="P655" s="284"/>
      <c r="Q655" s="284"/>
      <c r="R655" s="284"/>
      <c r="S655" s="284"/>
      <c r="T655" s="285"/>
      <c r="AT655" s="286" t="s">
        <v>309</v>
      </c>
      <c r="AU655" s="286" t="s">
        <v>88</v>
      </c>
      <c r="AV655" s="14" t="s">
        <v>86</v>
      </c>
      <c r="AW655" s="14" t="s">
        <v>33</v>
      </c>
      <c r="AX655" s="14" t="s">
        <v>78</v>
      </c>
      <c r="AY655" s="286" t="s">
        <v>163</v>
      </c>
    </row>
    <row r="656" spans="2:51" s="12" customFormat="1" ht="12">
      <c r="B656" s="255"/>
      <c r="C656" s="256"/>
      <c r="D656" s="245" t="s">
        <v>309</v>
      </c>
      <c r="E656" s="257" t="s">
        <v>1</v>
      </c>
      <c r="F656" s="258" t="s">
        <v>1007</v>
      </c>
      <c r="G656" s="256"/>
      <c r="H656" s="259">
        <v>2.76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AT656" s="265" t="s">
        <v>309</v>
      </c>
      <c r="AU656" s="265" t="s">
        <v>88</v>
      </c>
      <c r="AV656" s="12" t="s">
        <v>88</v>
      </c>
      <c r="AW656" s="12" t="s">
        <v>33</v>
      </c>
      <c r="AX656" s="12" t="s">
        <v>86</v>
      </c>
      <c r="AY656" s="265" t="s">
        <v>163</v>
      </c>
    </row>
    <row r="657" spans="2:65" s="1" customFormat="1" ht="24" customHeight="1">
      <c r="B657" s="38"/>
      <c r="C657" s="232" t="s">
        <v>1008</v>
      </c>
      <c r="D657" s="232" t="s">
        <v>166</v>
      </c>
      <c r="E657" s="233" t="s">
        <v>1009</v>
      </c>
      <c r="F657" s="234" t="s">
        <v>1010</v>
      </c>
      <c r="G657" s="235" t="s">
        <v>307</v>
      </c>
      <c r="H657" s="236">
        <v>1.854</v>
      </c>
      <c r="I657" s="237"/>
      <c r="J657" s="238">
        <f>ROUND(I657*H657,2)</f>
        <v>0</v>
      </c>
      <c r="K657" s="234" t="s">
        <v>170</v>
      </c>
      <c r="L657" s="43"/>
      <c r="M657" s="239" t="s">
        <v>1</v>
      </c>
      <c r="N657" s="240" t="s">
        <v>43</v>
      </c>
      <c r="O657" s="86"/>
      <c r="P657" s="241">
        <f>O657*H657</f>
        <v>0</v>
      </c>
      <c r="Q657" s="241">
        <v>0</v>
      </c>
      <c r="R657" s="241">
        <f>Q657*H657</f>
        <v>0</v>
      </c>
      <c r="S657" s="241">
        <v>1.8</v>
      </c>
      <c r="T657" s="242">
        <f>S657*H657</f>
        <v>3.3372</v>
      </c>
      <c r="AR657" s="243" t="s">
        <v>181</v>
      </c>
      <c r="AT657" s="243" t="s">
        <v>166</v>
      </c>
      <c r="AU657" s="243" t="s">
        <v>88</v>
      </c>
      <c r="AY657" s="17" t="s">
        <v>163</v>
      </c>
      <c r="BE657" s="244">
        <f>IF(N657="základní",J657,0)</f>
        <v>0</v>
      </c>
      <c r="BF657" s="244">
        <f>IF(N657="snížená",J657,0)</f>
        <v>0</v>
      </c>
      <c r="BG657" s="244">
        <f>IF(N657="zákl. přenesená",J657,0)</f>
        <v>0</v>
      </c>
      <c r="BH657" s="244">
        <f>IF(N657="sníž. přenesená",J657,0)</f>
        <v>0</v>
      </c>
      <c r="BI657" s="244">
        <f>IF(N657="nulová",J657,0)</f>
        <v>0</v>
      </c>
      <c r="BJ657" s="17" t="s">
        <v>86</v>
      </c>
      <c r="BK657" s="244">
        <f>ROUND(I657*H657,2)</f>
        <v>0</v>
      </c>
      <c r="BL657" s="17" t="s">
        <v>181</v>
      </c>
      <c r="BM657" s="243" t="s">
        <v>1011</v>
      </c>
    </row>
    <row r="658" spans="2:51" s="14" customFormat="1" ht="12">
      <c r="B658" s="277"/>
      <c r="C658" s="278"/>
      <c r="D658" s="245" t="s">
        <v>309</v>
      </c>
      <c r="E658" s="279" t="s">
        <v>1</v>
      </c>
      <c r="F658" s="280" t="s">
        <v>453</v>
      </c>
      <c r="G658" s="278"/>
      <c r="H658" s="279" t="s">
        <v>1</v>
      </c>
      <c r="I658" s="281"/>
      <c r="J658" s="278"/>
      <c r="K658" s="278"/>
      <c r="L658" s="282"/>
      <c r="M658" s="283"/>
      <c r="N658" s="284"/>
      <c r="O658" s="284"/>
      <c r="P658" s="284"/>
      <c r="Q658" s="284"/>
      <c r="R658" s="284"/>
      <c r="S658" s="284"/>
      <c r="T658" s="285"/>
      <c r="AT658" s="286" t="s">
        <v>309</v>
      </c>
      <c r="AU658" s="286" t="s">
        <v>88</v>
      </c>
      <c r="AV658" s="14" t="s">
        <v>86</v>
      </c>
      <c r="AW658" s="14" t="s">
        <v>33</v>
      </c>
      <c r="AX658" s="14" t="s">
        <v>78</v>
      </c>
      <c r="AY658" s="286" t="s">
        <v>163</v>
      </c>
    </row>
    <row r="659" spans="2:51" s="12" customFormat="1" ht="12">
      <c r="B659" s="255"/>
      <c r="C659" s="256"/>
      <c r="D659" s="245" t="s">
        <v>309</v>
      </c>
      <c r="E659" s="257" t="s">
        <v>1</v>
      </c>
      <c r="F659" s="258" t="s">
        <v>1012</v>
      </c>
      <c r="G659" s="256"/>
      <c r="H659" s="259">
        <v>1.176</v>
      </c>
      <c r="I659" s="260"/>
      <c r="J659" s="256"/>
      <c r="K659" s="256"/>
      <c r="L659" s="261"/>
      <c r="M659" s="262"/>
      <c r="N659" s="263"/>
      <c r="O659" s="263"/>
      <c r="P659" s="263"/>
      <c r="Q659" s="263"/>
      <c r="R659" s="263"/>
      <c r="S659" s="263"/>
      <c r="T659" s="264"/>
      <c r="AT659" s="265" t="s">
        <v>309</v>
      </c>
      <c r="AU659" s="265" t="s">
        <v>88</v>
      </c>
      <c r="AV659" s="12" t="s">
        <v>88</v>
      </c>
      <c r="AW659" s="12" t="s">
        <v>33</v>
      </c>
      <c r="AX659" s="12" t="s">
        <v>78</v>
      </c>
      <c r="AY659" s="265" t="s">
        <v>163</v>
      </c>
    </row>
    <row r="660" spans="2:51" s="12" customFormat="1" ht="12">
      <c r="B660" s="255"/>
      <c r="C660" s="256"/>
      <c r="D660" s="245" t="s">
        <v>309</v>
      </c>
      <c r="E660" s="257" t="s">
        <v>1</v>
      </c>
      <c r="F660" s="258" t="s">
        <v>1013</v>
      </c>
      <c r="G660" s="256"/>
      <c r="H660" s="259">
        <v>0.339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AT660" s="265" t="s">
        <v>309</v>
      </c>
      <c r="AU660" s="265" t="s">
        <v>88</v>
      </c>
      <c r="AV660" s="12" t="s">
        <v>88</v>
      </c>
      <c r="AW660" s="12" t="s">
        <v>33</v>
      </c>
      <c r="AX660" s="12" t="s">
        <v>78</v>
      </c>
      <c r="AY660" s="265" t="s">
        <v>163</v>
      </c>
    </row>
    <row r="661" spans="2:51" s="14" customFormat="1" ht="12">
      <c r="B661" s="277"/>
      <c r="C661" s="278"/>
      <c r="D661" s="245" t="s">
        <v>309</v>
      </c>
      <c r="E661" s="279" t="s">
        <v>1</v>
      </c>
      <c r="F661" s="280" t="s">
        <v>455</v>
      </c>
      <c r="G661" s="278"/>
      <c r="H661" s="279" t="s">
        <v>1</v>
      </c>
      <c r="I661" s="281"/>
      <c r="J661" s="278"/>
      <c r="K661" s="278"/>
      <c r="L661" s="282"/>
      <c r="M661" s="283"/>
      <c r="N661" s="284"/>
      <c r="O661" s="284"/>
      <c r="P661" s="284"/>
      <c r="Q661" s="284"/>
      <c r="R661" s="284"/>
      <c r="S661" s="284"/>
      <c r="T661" s="285"/>
      <c r="AT661" s="286" t="s">
        <v>309</v>
      </c>
      <c r="AU661" s="286" t="s">
        <v>88</v>
      </c>
      <c r="AV661" s="14" t="s">
        <v>86</v>
      </c>
      <c r="AW661" s="14" t="s">
        <v>33</v>
      </c>
      <c r="AX661" s="14" t="s">
        <v>78</v>
      </c>
      <c r="AY661" s="286" t="s">
        <v>163</v>
      </c>
    </row>
    <row r="662" spans="2:51" s="12" customFormat="1" ht="12">
      <c r="B662" s="255"/>
      <c r="C662" s="256"/>
      <c r="D662" s="245" t="s">
        <v>309</v>
      </c>
      <c r="E662" s="257" t="s">
        <v>1</v>
      </c>
      <c r="F662" s="258" t="s">
        <v>1013</v>
      </c>
      <c r="G662" s="256"/>
      <c r="H662" s="259">
        <v>0.339</v>
      </c>
      <c r="I662" s="260"/>
      <c r="J662" s="256"/>
      <c r="K662" s="256"/>
      <c r="L662" s="261"/>
      <c r="M662" s="262"/>
      <c r="N662" s="263"/>
      <c r="O662" s="263"/>
      <c r="P662" s="263"/>
      <c r="Q662" s="263"/>
      <c r="R662" s="263"/>
      <c r="S662" s="263"/>
      <c r="T662" s="264"/>
      <c r="AT662" s="265" t="s">
        <v>309</v>
      </c>
      <c r="AU662" s="265" t="s">
        <v>88</v>
      </c>
      <c r="AV662" s="12" t="s">
        <v>88</v>
      </c>
      <c r="AW662" s="12" t="s">
        <v>33</v>
      </c>
      <c r="AX662" s="12" t="s">
        <v>78</v>
      </c>
      <c r="AY662" s="265" t="s">
        <v>163</v>
      </c>
    </row>
    <row r="663" spans="2:51" s="13" customFormat="1" ht="12">
      <c r="B663" s="266"/>
      <c r="C663" s="267"/>
      <c r="D663" s="245" t="s">
        <v>309</v>
      </c>
      <c r="E663" s="268" t="s">
        <v>1</v>
      </c>
      <c r="F663" s="269" t="s">
        <v>311</v>
      </c>
      <c r="G663" s="267"/>
      <c r="H663" s="270">
        <v>1.854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AT663" s="276" t="s">
        <v>309</v>
      </c>
      <c r="AU663" s="276" t="s">
        <v>88</v>
      </c>
      <c r="AV663" s="13" t="s">
        <v>181</v>
      </c>
      <c r="AW663" s="13" t="s">
        <v>33</v>
      </c>
      <c r="AX663" s="13" t="s">
        <v>86</v>
      </c>
      <c r="AY663" s="276" t="s">
        <v>163</v>
      </c>
    </row>
    <row r="664" spans="2:65" s="1" customFormat="1" ht="24" customHeight="1">
      <c r="B664" s="38"/>
      <c r="C664" s="232" t="s">
        <v>1014</v>
      </c>
      <c r="D664" s="232" t="s">
        <v>166</v>
      </c>
      <c r="E664" s="233" t="s">
        <v>1015</v>
      </c>
      <c r="F664" s="234" t="s">
        <v>1016</v>
      </c>
      <c r="G664" s="235" t="s">
        <v>413</v>
      </c>
      <c r="H664" s="236">
        <v>24.4</v>
      </c>
      <c r="I664" s="237"/>
      <c r="J664" s="238">
        <f>ROUND(I664*H664,2)</f>
        <v>0</v>
      </c>
      <c r="K664" s="234" t="s">
        <v>170</v>
      </c>
      <c r="L664" s="43"/>
      <c r="M664" s="239" t="s">
        <v>1</v>
      </c>
      <c r="N664" s="240" t="s">
        <v>43</v>
      </c>
      <c r="O664" s="86"/>
      <c r="P664" s="241">
        <f>O664*H664</f>
        <v>0</v>
      </c>
      <c r="Q664" s="241">
        <v>0</v>
      </c>
      <c r="R664" s="241">
        <f>Q664*H664</f>
        <v>0</v>
      </c>
      <c r="S664" s="241">
        <v>0.007</v>
      </c>
      <c r="T664" s="242">
        <f>S664*H664</f>
        <v>0.1708</v>
      </c>
      <c r="AR664" s="243" t="s">
        <v>181</v>
      </c>
      <c r="AT664" s="243" t="s">
        <v>166</v>
      </c>
      <c r="AU664" s="243" t="s">
        <v>88</v>
      </c>
      <c r="AY664" s="17" t="s">
        <v>163</v>
      </c>
      <c r="BE664" s="244">
        <f>IF(N664="základní",J664,0)</f>
        <v>0</v>
      </c>
      <c r="BF664" s="244">
        <f>IF(N664="snížená",J664,0)</f>
        <v>0</v>
      </c>
      <c r="BG664" s="244">
        <f>IF(N664="zákl. přenesená",J664,0)</f>
        <v>0</v>
      </c>
      <c r="BH664" s="244">
        <f>IF(N664="sníž. přenesená",J664,0)</f>
        <v>0</v>
      </c>
      <c r="BI664" s="244">
        <f>IF(N664="nulová",J664,0)</f>
        <v>0</v>
      </c>
      <c r="BJ664" s="17" t="s">
        <v>86</v>
      </c>
      <c r="BK664" s="244">
        <f>ROUND(I664*H664,2)</f>
        <v>0</v>
      </c>
      <c r="BL664" s="17" t="s">
        <v>181</v>
      </c>
      <c r="BM664" s="243" t="s">
        <v>1017</v>
      </c>
    </row>
    <row r="665" spans="2:51" s="14" customFormat="1" ht="12">
      <c r="B665" s="277"/>
      <c r="C665" s="278"/>
      <c r="D665" s="245" t="s">
        <v>309</v>
      </c>
      <c r="E665" s="279" t="s">
        <v>1</v>
      </c>
      <c r="F665" s="280" t="s">
        <v>1018</v>
      </c>
      <c r="G665" s="278"/>
      <c r="H665" s="279" t="s">
        <v>1</v>
      </c>
      <c r="I665" s="281"/>
      <c r="J665" s="278"/>
      <c r="K665" s="278"/>
      <c r="L665" s="282"/>
      <c r="M665" s="283"/>
      <c r="N665" s="284"/>
      <c r="O665" s="284"/>
      <c r="P665" s="284"/>
      <c r="Q665" s="284"/>
      <c r="R665" s="284"/>
      <c r="S665" s="284"/>
      <c r="T665" s="285"/>
      <c r="AT665" s="286" t="s">
        <v>309</v>
      </c>
      <c r="AU665" s="286" t="s">
        <v>88</v>
      </c>
      <c r="AV665" s="14" t="s">
        <v>86</v>
      </c>
      <c r="AW665" s="14" t="s">
        <v>33</v>
      </c>
      <c r="AX665" s="14" t="s">
        <v>78</v>
      </c>
      <c r="AY665" s="286" t="s">
        <v>163</v>
      </c>
    </row>
    <row r="666" spans="2:51" s="12" customFormat="1" ht="12">
      <c r="B666" s="255"/>
      <c r="C666" s="256"/>
      <c r="D666" s="245" t="s">
        <v>309</v>
      </c>
      <c r="E666" s="257" t="s">
        <v>1</v>
      </c>
      <c r="F666" s="258" t="s">
        <v>1019</v>
      </c>
      <c r="G666" s="256"/>
      <c r="H666" s="259">
        <v>24.4</v>
      </c>
      <c r="I666" s="260"/>
      <c r="J666" s="256"/>
      <c r="K666" s="256"/>
      <c r="L666" s="261"/>
      <c r="M666" s="262"/>
      <c r="N666" s="263"/>
      <c r="O666" s="263"/>
      <c r="P666" s="263"/>
      <c r="Q666" s="263"/>
      <c r="R666" s="263"/>
      <c r="S666" s="263"/>
      <c r="T666" s="264"/>
      <c r="AT666" s="265" t="s">
        <v>309</v>
      </c>
      <c r="AU666" s="265" t="s">
        <v>88</v>
      </c>
      <c r="AV666" s="12" t="s">
        <v>88</v>
      </c>
      <c r="AW666" s="12" t="s">
        <v>33</v>
      </c>
      <c r="AX666" s="12" t="s">
        <v>86</v>
      </c>
      <c r="AY666" s="265" t="s">
        <v>163</v>
      </c>
    </row>
    <row r="667" spans="2:65" s="1" customFormat="1" ht="24" customHeight="1">
      <c r="B667" s="38"/>
      <c r="C667" s="232" t="s">
        <v>1020</v>
      </c>
      <c r="D667" s="232" t="s">
        <v>166</v>
      </c>
      <c r="E667" s="233" t="s">
        <v>1021</v>
      </c>
      <c r="F667" s="234" t="s">
        <v>1022</v>
      </c>
      <c r="G667" s="235" t="s">
        <v>413</v>
      </c>
      <c r="H667" s="236">
        <v>13.5</v>
      </c>
      <c r="I667" s="237"/>
      <c r="J667" s="238">
        <f>ROUND(I667*H667,2)</f>
        <v>0</v>
      </c>
      <c r="K667" s="234" t="s">
        <v>170</v>
      </c>
      <c r="L667" s="43"/>
      <c r="M667" s="239" t="s">
        <v>1</v>
      </c>
      <c r="N667" s="240" t="s">
        <v>43</v>
      </c>
      <c r="O667" s="86"/>
      <c r="P667" s="241">
        <f>O667*H667</f>
        <v>0</v>
      </c>
      <c r="Q667" s="241">
        <v>0</v>
      </c>
      <c r="R667" s="241">
        <f>Q667*H667</f>
        <v>0</v>
      </c>
      <c r="S667" s="241">
        <v>0.042</v>
      </c>
      <c r="T667" s="242">
        <f>S667*H667</f>
        <v>0.5670000000000001</v>
      </c>
      <c r="AR667" s="243" t="s">
        <v>181</v>
      </c>
      <c r="AT667" s="243" t="s">
        <v>166</v>
      </c>
      <c r="AU667" s="243" t="s">
        <v>88</v>
      </c>
      <c r="AY667" s="17" t="s">
        <v>163</v>
      </c>
      <c r="BE667" s="244">
        <f>IF(N667="základní",J667,0)</f>
        <v>0</v>
      </c>
      <c r="BF667" s="244">
        <f>IF(N667="snížená",J667,0)</f>
        <v>0</v>
      </c>
      <c r="BG667" s="244">
        <f>IF(N667="zákl. přenesená",J667,0)</f>
        <v>0</v>
      </c>
      <c r="BH667" s="244">
        <f>IF(N667="sníž. přenesená",J667,0)</f>
        <v>0</v>
      </c>
      <c r="BI667" s="244">
        <f>IF(N667="nulová",J667,0)</f>
        <v>0</v>
      </c>
      <c r="BJ667" s="17" t="s">
        <v>86</v>
      </c>
      <c r="BK667" s="244">
        <f>ROUND(I667*H667,2)</f>
        <v>0</v>
      </c>
      <c r="BL667" s="17" t="s">
        <v>181</v>
      </c>
      <c r="BM667" s="243" t="s">
        <v>1023</v>
      </c>
    </row>
    <row r="668" spans="2:51" s="14" customFormat="1" ht="12">
      <c r="B668" s="277"/>
      <c r="C668" s="278"/>
      <c r="D668" s="245" t="s">
        <v>309</v>
      </c>
      <c r="E668" s="279" t="s">
        <v>1</v>
      </c>
      <c r="F668" s="280" t="s">
        <v>1024</v>
      </c>
      <c r="G668" s="278"/>
      <c r="H668" s="279" t="s">
        <v>1</v>
      </c>
      <c r="I668" s="281"/>
      <c r="J668" s="278"/>
      <c r="K668" s="278"/>
      <c r="L668" s="282"/>
      <c r="M668" s="283"/>
      <c r="N668" s="284"/>
      <c r="O668" s="284"/>
      <c r="P668" s="284"/>
      <c r="Q668" s="284"/>
      <c r="R668" s="284"/>
      <c r="S668" s="284"/>
      <c r="T668" s="285"/>
      <c r="AT668" s="286" t="s">
        <v>309</v>
      </c>
      <c r="AU668" s="286" t="s">
        <v>88</v>
      </c>
      <c r="AV668" s="14" t="s">
        <v>86</v>
      </c>
      <c r="AW668" s="14" t="s">
        <v>33</v>
      </c>
      <c r="AX668" s="14" t="s">
        <v>78</v>
      </c>
      <c r="AY668" s="286" t="s">
        <v>163</v>
      </c>
    </row>
    <row r="669" spans="2:51" s="12" customFormat="1" ht="12">
      <c r="B669" s="255"/>
      <c r="C669" s="256"/>
      <c r="D669" s="245" t="s">
        <v>309</v>
      </c>
      <c r="E669" s="257" t="s">
        <v>1</v>
      </c>
      <c r="F669" s="258" t="s">
        <v>1025</v>
      </c>
      <c r="G669" s="256"/>
      <c r="H669" s="259">
        <v>3.9</v>
      </c>
      <c r="I669" s="260"/>
      <c r="J669" s="256"/>
      <c r="K669" s="256"/>
      <c r="L669" s="261"/>
      <c r="M669" s="262"/>
      <c r="N669" s="263"/>
      <c r="O669" s="263"/>
      <c r="P669" s="263"/>
      <c r="Q669" s="263"/>
      <c r="R669" s="263"/>
      <c r="S669" s="263"/>
      <c r="T669" s="264"/>
      <c r="AT669" s="265" t="s">
        <v>309</v>
      </c>
      <c r="AU669" s="265" t="s">
        <v>88</v>
      </c>
      <c r="AV669" s="12" t="s">
        <v>88</v>
      </c>
      <c r="AW669" s="12" t="s">
        <v>33</v>
      </c>
      <c r="AX669" s="12" t="s">
        <v>78</v>
      </c>
      <c r="AY669" s="265" t="s">
        <v>163</v>
      </c>
    </row>
    <row r="670" spans="2:51" s="14" customFormat="1" ht="12">
      <c r="B670" s="277"/>
      <c r="C670" s="278"/>
      <c r="D670" s="245" t="s">
        <v>309</v>
      </c>
      <c r="E670" s="279" t="s">
        <v>1</v>
      </c>
      <c r="F670" s="280" t="s">
        <v>1026</v>
      </c>
      <c r="G670" s="278"/>
      <c r="H670" s="279" t="s">
        <v>1</v>
      </c>
      <c r="I670" s="281"/>
      <c r="J670" s="278"/>
      <c r="K670" s="278"/>
      <c r="L670" s="282"/>
      <c r="M670" s="283"/>
      <c r="N670" s="284"/>
      <c r="O670" s="284"/>
      <c r="P670" s="284"/>
      <c r="Q670" s="284"/>
      <c r="R670" s="284"/>
      <c r="S670" s="284"/>
      <c r="T670" s="285"/>
      <c r="AT670" s="286" t="s">
        <v>309</v>
      </c>
      <c r="AU670" s="286" t="s">
        <v>88</v>
      </c>
      <c r="AV670" s="14" t="s">
        <v>86</v>
      </c>
      <c r="AW670" s="14" t="s">
        <v>33</v>
      </c>
      <c r="AX670" s="14" t="s">
        <v>78</v>
      </c>
      <c r="AY670" s="286" t="s">
        <v>163</v>
      </c>
    </row>
    <row r="671" spans="2:51" s="12" customFormat="1" ht="12">
      <c r="B671" s="255"/>
      <c r="C671" s="256"/>
      <c r="D671" s="245" t="s">
        <v>309</v>
      </c>
      <c r="E671" s="257" t="s">
        <v>1</v>
      </c>
      <c r="F671" s="258" t="s">
        <v>1027</v>
      </c>
      <c r="G671" s="256"/>
      <c r="H671" s="259">
        <v>9.6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AT671" s="265" t="s">
        <v>309</v>
      </c>
      <c r="AU671" s="265" t="s">
        <v>88</v>
      </c>
      <c r="AV671" s="12" t="s">
        <v>88</v>
      </c>
      <c r="AW671" s="12" t="s">
        <v>33</v>
      </c>
      <c r="AX671" s="12" t="s">
        <v>78</v>
      </c>
      <c r="AY671" s="265" t="s">
        <v>163</v>
      </c>
    </row>
    <row r="672" spans="2:51" s="13" customFormat="1" ht="12">
      <c r="B672" s="266"/>
      <c r="C672" s="267"/>
      <c r="D672" s="245" t="s">
        <v>309</v>
      </c>
      <c r="E672" s="268" t="s">
        <v>1</v>
      </c>
      <c r="F672" s="269" t="s">
        <v>311</v>
      </c>
      <c r="G672" s="267"/>
      <c r="H672" s="270">
        <v>13.5</v>
      </c>
      <c r="I672" s="271"/>
      <c r="J672" s="267"/>
      <c r="K672" s="267"/>
      <c r="L672" s="272"/>
      <c r="M672" s="273"/>
      <c r="N672" s="274"/>
      <c r="O672" s="274"/>
      <c r="P672" s="274"/>
      <c r="Q672" s="274"/>
      <c r="R672" s="274"/>
      <c r="S672" s="274"/>
      <c r="T672" s="275"/>
      <c r="AT672" s="276" t="s">
        <v>309</v>
      </c>
      <c r="AU672" s="276" t="s">
        <v>88</v>
      </c>
      <c r="AV672" s="13" t="s">
        <v>181</v>
      </c>
      <c r="AW672" s="13" t="s">
        <v>33</v>
      </c>
      <c r="AX672" s="13" t="s">
        <v>86</v>
      </c>
      <c r="AY672" s="276" t="s">
        <v>163</v>
      </c>
    </row>
    <row r="673" spans="2:65" s="1" customFormat="1" ht="24" customHeight="1">
      <c r="B673" s="38"/>
      <c r="C673" s="232" t="s">
        <v>1028</v>
      </c>
      <c r="D673" s="232" t="s">
        <v>166</v>
      </c>
      <c r="E673" s="233" t="s">
        <v>1029</v>
      </c>
      <c r="F673" s="234" t="s">
        <v>1030</v>
      </c>
      <c r="G673" s="235" t="s">
        <v>413</v>
      </c>
      <c r="H673" s="236">
        <v>200</v>
      </c>
      <c r="I673" s="237"/>
      <c r="J673" s="238">
        <f>ROUND(I673*H673,2)</f>
        <v>0</v>
      </c>
      <c r="K673" s="234" t="s">
        <v>170</v>
      </c>
      <c r="L673" s="43"/>
      <c r="M673" s="239" t="s">
        <v>1</v>
      </c>
      <c r="N673" s="240" t="s">
        <v>43</v>
      </c>
      <c r="O673" s="86"/>
      <c r="P673" s="241">
        <f>O673*H673</f>
        <v>0</v>
      </c>
      <c r="Q673" s="241">
        <v>0.01804</v>
      </c>
      <c r="R673" s="241">
        <f>Q673*H673</f>
        <v>3.608</v>
      </c>
      <c r="S673" s="241">
        <v>0</v>
      </c>
      <c r="T673" s="242">
        <f>S673*H673</f>
        <v>0</v>
      </c>
      <c r="AR673" s="243" t="s">
        <v>181</v>
      </c>
      <c r="AT673" s="243" t="s">
        <v>166</v>
      </c>
      <c r="AU673" s="243" t="s">
        <v>88</v>
      </c>
      <c r="AY673" s="17" t="s">
        <v>163</v>
      </c>
      <c r="BE673" s="244">
        <f>IF(N673="základní",J673,0)</f>
        <v>0</v>
      </c>
      <c r="BF673" s="244">
        <f>IF(N673="snížená",J673,0)</f>
        <v>0</v>
      </c>
      <c r="BG673" s="244">
        <f>IF(N673="zákl. přenesená",J673,0)</f>
        <v>0</v>
      </c>
      <c r="BH673" s="244">
        <f>IF(N673="sníž. přenesená",J673,0)</f>
        <v>0</v>
      </c>
      <c r="BI673" s="244">
        <f>IF(N673="nulová",J673,0)</f>
        <v>0</v>
      </c>
      <c r="BJ673" s="17" t="s">
        <v>86</v>
      </c>
      <c r="BK673" s="244">
        <f>ROUND(I673*H673,2)</f>
        <v>0</v>
      </c>
      <c r="BL673" s="17" t="s">
        <v>181</v>
      </c>
      <c r="BM673" s="243" t="s">
        <v>1031</v>
      </c>
    </row>
    <row r="674" spans="2:65" s="1" customFormat="1" ht="24" customHeight="1">
      <c r="B674" s="38"/>
      <c r="C674" s="232" t="s">
        <v>1032</v>
      </c>
      <c r="D674" s="232" t="s">
        <v>166</v>
      </c>
      <c r="E674" s="233" t="s">
        <v>1033</v>
      </c>
      <c r="F674" s="234" t="s">
        <v>1034</v>
      </c>
      <c r="G674" s="235" t="s">
        <v>413</v>
      </c>
      <c r="H674" s="236">
        <v>48.5</v>
      </c>
      <c r="I674" s="237"/>
      <c r="J674" s="238">
        <f>ROUND(I674*H674,2)</f>
        <v>0</v>
      </c>
      <c r="K674" s="234" t="s">
        <v>170</v>
      </c>
      <c r="L674" s="43"/>
      <c r="M674" s="239" t="s">
        <v>1</v>
      </c>
      <c r="N674" s="240" t="s">
        <v>43</v>
      </c>
      <c r="O674" s="86"/>
      <c r="P674" s="241">
        <f>O674*H674</f>
        <v>0</v>
      </c>
      <c r="Q674" s="241">
        <v>0</v>
      </c>
      <c r="R674" s="241">
        <f>Q674*H674</f>
        <v>0</v>
      </c>
      <c r="S674" s="241">
        <v>0.022</v>
      </c>
      <c r="T674" s="242">
        <f>S674*H674</f>
        <v>1.067</v>
      </c>
      <c r="AR674" s="243" t="s">
        <v>181</v>
      </c>
      <c r="AT674" s="243" t="s">
        <v>166</v>
      </c>
      <c r="AU674" s="243" t="s">
        <v>88</v>
      </c>
      <c r="AY674" s="17" t="s">
        <v>163</v>
      </c>
      <c r="BE674" s="244">
        <f>IF(N674="základní",J674,0)</f>
        <v>0</v>
      </c>
      <c r="BF674" s="244">
        <f>IF(N674="snížená",J674,0)</f>
        <v>0</v>
      </c>
      <c r="BG674" s="244">
        <f>IF(N674="zákl. přenesená",J674,0)</f>
        <v>0</v>
      </c>
      <c r="BH674" s="244">
        <f>IF(N674="sníž. přenesená",J674,0)</f>
        <v>0</v>
      </c>
      <c r="BI674" s="244">
        <f>IF(N674="nulová",J674,0)</f>
        <v>0</v>
      </c>
      <c r="BJ674" s="17" t="s">
        <v>86</v>
      </c>
      <c r="BK674" s="244">
        <f>ROUND(I674*H674,2)</f>
        <v>0</v>
      </c>
      <c r="BL674" s="17" t="s">
        <v>181</v>
      </c>
      <c r="BM674" s="243" t="s">
        <v>1035</v>
      </c>
    </row>
    <row r="675" spans="2:65" s="1" customFormat="1" ht="24" customHeight="1">
      <c r="B675" s="38"/>
      <c r="C675" s="232" t="s">
        <v>1036</v>
      </c>
      <c r="D675" s="232" t="s">
        <v>166</v>
      </c>
      <c r="E675" s="233" t="s">
        <v>1037</v>
      </c>
      <c r="F675" s="234" t="s">
        <v>1038</v>
      </c>
      <c r="G675" s="235" t="s">
        <v>349</v>
      </c>
      <c r="H675" s="236">
        <v>78.6</v>
      </c>
      <c r="I675" s="237"/>
      <c r="J675" s="238">
        <f>ROUND(I675*H675,2)</f>
        <v>0</v>
      </c>
      <c r="K675" s="234" t="s">
        <v>170</v>
      </c>
      <c r="L675" s="43"/>
      <c r="M675" s="239" t="s">
        <v>1</v>
      </c>
      <c r="N675" s="240" t="s">
        <v>43</v>
      </c>
      <c r="O675" s="86"/>
      <c r="P675" s="241">
        <f>O675*H675</f>
        <v>0</v>
      </c>
      <c r="Q675" s="241">
        <v>0</v>
      </c>
      <c r="R675" s="241">
        <f>Q675*H675</f>
        <v>0</v>
      </c>
      <c r="S675" s="241">
        <v>0.05</v>
      </c>
      <c r="T675" s="242">
        <f>S675*H675</f>
        <v>3.9299999999999997</v>
      </c>
      <c r="AR675" s="243" t="s">
        <v>181</v>
      </c>
      <c r="AT675" s="243" t="s">
        <v>166</v>
      </c>
      <c r="AU675" s="243" t="s">
        <v>88</v>
      </c>
      <c r="AY675" s="17" t="s">
        <v>163</v>
      </c>
      <c r="BE675" s="244">
        <f>IF(N675="základní",J675,0)</f>
        <v>0</v>
      </c>
      <c r="BF675" s="244">
        <f>IF(N675="snížená",J675,0)</f>
        <v>0</v>
      </c>
      <c r="BG675" s="244">
        <f>IF(N675="zákl. přenesená",J675,0)</f>
        <v>0</v>
      </c>
      <c r="BH675" s="244">
        <f>IF(N675="sníž. přenesená",J675,0)</f>
        <v>0</v>
      </c>
      <c r="BI675" s="244">
        <f>IF(N675="nulová",J675,0)</f>
        <v>0</v>
      </c>
      <c r="BJ675" s="17" t="s">
        <v>86</v>
      </c>
      <c r="BK675" s="244">
        <f>ROUND(I675*H675,2)</f>
        <v>0</v>
      </c>
      <c r="BL675" s="17" t="s">
        <v>181</v>
      </c>
      <c r="BM675" s="243" t="s">
        <v>1039</v>
      </c>
    </row>
    <row r="676" spans="2:51" s="14" customFormat="1" ht="12">
      <c r="B676" s="277"/>
      <c r="C676" s="278"/>
      <c r="D676" s="245" t="s">
        <v>309</v>
      </c>
      <c r="E676" s="279" t="s">
        <v>1</v>
      </c>
      <c r="F676" s="280" t="s">
        <v>542</v>
      </c>
      <c r="G676" s="278"/>
      <c r="H676" s="279" t="s">
        <v>1</v>
      </c>
      <c r="I676" s="281"/>
      <c r="J676" s="278"/>
      <c r="K676" s="278"/>
      <c r="L676" s="282"/>
      <c r="M676" s="283"/>
      <c r="N676" s="284"/>
      <c r="O676" s="284"/>
      <c r="P676" s="284"/>
      <c r="Q676" s="284"/>
      <c r="R676" s="284"/>
      <c r="S676" s="284"/>
      <c r="T676" s="285"/>
      <c r="AT676" s="286" t="s">
        <v>309</v>
      </c>
      <c r="AU676" s="286" t="s">
        <v>88</v>
      </c>
      <c r="AV676" s="14" t="s">
        <v>86</v>
      </c>
      <c r="AW676" s="14" t="s">
        <v>33</v>
      </c>
      <c r="AX676" s="14" t="s">
        <v>78</v>
      </c>
      <c r="AY676" s="286" t="s">
        <v>163</v>
      </c>
    </row>
    <row r="677" spans="2:51" s="12" customFormat="1" ht="12">
      <c r="B677" s="255"/>
      <c r="C677" s="256"/>
      <c r="D677" s="245" t="s">
        <v>309</v>
      </c>
      <c r="E677" s="257" t="s">
        <v>1</v>
      </c>
      <c r="F677" s="258" t="s">
        <v>1040</v>
      </c>
      <c r="G677" s="256"/>
      <c r="H677" s="259">
        <v>11.4</v>
      </c>
      <c r="I677" s="260"/>
      <c r="J677" s="256"/>
      <c r="K677" s="256"/>
      <c r="L677" s="261"/>
      <c r="M677" s="262"/>
      <c r="N677" s="263"/>
      <c r="O677" s="263"/>
      <c r="P677" s="263"/>
      <c r="Q677" s="263"/>
      <c r="R677" s="263"/>
      <c r="S677" s="263"/>
      <c r="T677" s="264"/>
      <c r="AT677" s="265" t="s">
        <v>309</v>
      </c>
      <c r="AU677" s="265" t="s">
        <v>88</v>
      </c>
      <c r="AV677" s="12" t="s">
        <v>88</v>
      </c>
      <c r="AW677" s="12" t="s">
        <v>33</v>
      </c>
      <c r="AX677" s="12" t="s">
        <v>78</v>
      </c>
      <c r="AY677" s="265" t="s">
        <v>163</v>
      </c>
    </row>
    <row r="678" spans="2:51" s="12" customFormat="1" ht="12">
      <c r="B678" s="255"/>
      <c r="C678" s="256"/>
      <c r="D678" s="245" t="s">
        <v>309</v>
      </c>
      <c r="E678" s="257" t="s">
        <v>1</v>
      </c>
      <c r="F678" s="258" t="s">
        <v>1041</v>
      </c>
      <c r="G678" s="256"/>
      <c r="H678" s="259">
        <v>13.92</v>
      </c>
      <c r="I678" s="260"/>
      <c r="J678" s="256"/>
      <c r="K678" s="256"/>
      <c r="L678" s="261"/>
      <c r="M678" s="262"/>
      <c r="N678" s="263"/>
      <c r="O678" s="263"/>
      <c r="P678" s="263"/>
      <c r="Q678" s="263"/>
      <c r="R678" s="263"/>
      <c r="S678" s="263"/>
      <c r="T678" s="264"/>
      <c r="AT678" s="265" t="s">
        <v>309</v>
      </c>
      <c r="AU678" s="265" t="s">
        <v>88</v>
      </c>
      <c r="AV678" s="12" t="s">
        <v>88</v>
      </c>
      <c r="AW678" s="12" t="s">
        <v>33</v>
      </c>
      <c r="AX678" s="12" t="s">
        <v>78</v>
      </c>
      <c r="AY678" s="265" t="s">
        <v>163</v>
      </c>
    </row>
    <row r="679" spans="2:51" s="12" customFormat="1" ht="12">
      <c r="B679" s="255"/>
      <c r="C679" s="256"/>
      <c r="D679" s="245" t="s">
        <v>309</v>
      </c>
      <c r="E679" s="257" t="s">
        <v>1</v>
      </c>
      <c r="F679" s="258" t="s">
        <v>1042</v>
      </c>
      <c r="G679" s="256"/>
      <c r="H679" s="259">
        <v>13.2</v>
      </c>
      <c r="I679" s="260"/>
      <c r="J679" s="256"/>
      <c r="K679" s="256"/>
      <c r="L679" s="261"/>
      <c r="M679" s="262"/>
      <c r="N679" s="263"/>
      <c r="O679" s="263"/>
      <c r="P679" s="263"/>
      <c r="Q679" s="263"/>
      <c r="R679" s="263"/>
      <c r="S679" s="263"/>
      <c r="T679" s="264"/>
      <c r="AT679" s="265" t="s">
        <v>309</v>
      </c>
      <c r="AU679" s="265" t="s">
        <v>88</v>
      </c>
      <c r="AV679" s="12" t="s">
        <v>88</v>
      </c>
      <c r="AW679" s="12" t="s">
        <v>33</v>
      </c>
      <c r="AX679" s="12" t="s">
        <v>78</v>
      </c>
      <c r="AY679" s="265" t="s">
        <v>163</v>
      </c>
    </row>
    <row r="680" spans="2:51" s="12" customFormat="1" ht="12">
      <c r="B680" s="255"/>
      <c r="C680" s="256"/>
      <c r="D680" s="245" t="s">
        <v>309</v>
      </c>
      <c r="E680" s="257" t="s">
        <v>1</v>
      </c>
      <c r="F680" s="258" t="s">
        <v>1043</v>
      </c>
      <c r="G680" s="256"/>
      <c r="H680" s="259">
        <v>12.48</v>
      </c>
      <c r="I680" s="260"/>
      <c r="J680" s="256"/>
      <c r="K680" s="256"/>
      <c r="L680" s="261"/>
      <c r="M680" s="262"/>
      <c r="N680" s="263"/>
      <c r="O680" s="263"/>
      <c r="P680" s="263"/>
      <c r="Q680" s="263"/>
      <c r="R680" s="263"/>
      <c r="S680" s="263"/>
      <c r="T680" s="264"/>
      <c r="AT680" s="265" t="s">
        <v>309</v>
      </c>
      <c r="AU680" s="265" t="s">
        <v>88</v>
      </c>
      <c r="AV680" s="12" t="s">
        <v>88</v>
      </c>
      <c r="AW680" s="12" t="s">
        <v>33</v>
      </c>
      <c r="AX680" s="12" t="s">
        <v>78</v>
      </c>
      <c r="AY680" s="265" t="s">
        <v>163</v>
      </c>
    </row>
    <row r="681" spans="2:51" s="12" customFormat="1" ht="12">
      <c r="B681" s="255"/>
      <c r="C681" s="256"/>
      <c r="D681" s="245" t="s">
        <v>309</v>
      </c>
      <c r="E681" s="257" t="s">
        <v>1</v>
      </c>
      <c r="F681" s="258" t="s">
        <v>1044</v>
      </c>
      <c r="G681" s="256"/>
      <c r="H681" s="259">
        <v>13.68</v>
      </c>
      <c r="I681" s="260"/>
      <c r="J681" s="256"/>
      <c r="K681" s="256"/>
      <c r="L681" s="261"/>
      <c r="M681" s="262"/>
      <c r="N681" s="263"/>
      <c r="O681" s="263"/>
      <c r="P681" s="263"/>
      <c r="Q681" s="263"/>
      <c r="R681" s="263"/>
      <c r="S681" s="263"/>
      <c r="T681" s="264"/>
      <c r="AT681" s="265" t="s">
        <v>309</v>
      </c>
      <c r="AU681" s="265" t="s">
        <v>88</v>
      </c>
      <c r="AV681" s="12" t="s">
        <v>88</v>
      </c>
      <c r="AW681" s="12" t="s">
        <v>33</v>
      </c>
      <c r="AX681" s="12" t="s">
        <v>78</v>
      </c>
      <c r="AY681" s="265" t="s">
        <v>163</v>
      </c>
    </row>
    <row r="682" spans="2:51" s="12" customFormat="1" ht="12">
      <c r="B682" s="255"/>
      <c r="C682" s="256"/>
      <c r="D682" s="245" t="s">
        <v>309</v>
      </c>
      <c r="E682" s="257" t="s">
        <v>1</v>
      </c>
      <c r="F682" s="258" t="s">
        <v>1045</v>
      </c>
      <c r="G682" s="256"/>
      <c r="H682" s="259">
        <v>13.92</v>
      </c>
      <c r="I682" s="260"/>
      <c r="J682" s="256"/>
      <c r="K682" s="256"/>
      <c r="L682" s="261"/>
      <c r="M682" s="262"/>
      <c r="N682" s="263"/>
      <c r="O682" s="263"/>
      <c r="P682" s="263"/>
      <c r="Q682" s="263"/>
      <c r="R682" s="263"/>
      <c r="S682" s="263"/>
      <c r="T682" s="264"/>
      <c r="AT682" s="265" t="s">
        <v>309</v>
      </c>
      <c r="AU682" s="265" t="s">
        <v>88</v>
      </c>
      <c r="AV682" s="12" t="s">
        <v>88</v>
      </c>
      <c r="AW682" s="12" t="s">
        <v>33</v>
      </c>
      <c r="AX682" s="12" t="s">
        <v>78</v>
      </c>
      <c r="AY682" s="265" t="s">
        <v>163</v>
      </c>
    </row>
    <row r="683" spans="2:51" s="13" customFormat="1" ht="12">
      <c r="B683" s="266"/>
      <c r="C683" s="267"/>
      <c r="D683" s="245" t="s">
        <v>309</v>
      </c>
      <c r="E683" s="268" t="s">
        <v>259</v>
      </c>
      <c r="F683" s="269" t="s">
        <v>311</v>
      </c>
      <c r="G683" s="267"/>
      <c r="H683" s="270">
        <v>78.6</v>
      </c>
      <c r="I683" s="271"/>
      <c r="J683" s="267"/>
      <c r="K683" s="267"/>
      <c r="L683" s="272"/>
      <c r="M683" s="273"/>
      <c r="N683" s="274"/>
      <c r="O683" s="274"/>
      <c r="P683" s="274"/>
      <c r="Q683" s="274"/>
      <c r="R683" s="274"/>
      <c r="S683" s="274"/>
      <c r="T683" s="275"/>
      <c r="AT683" s="276" t="s">
        <v>309</v>
      </c>
      <c r="AU683" s="276" t="s">
        <v>88</v>
      </c>
      <c r="AV683" s="13" t="s">
        <v>181</v>
      </c>
      <c r="AW683" s="13" t="s">
        <v>33</v>
      </c>
      <c r="AX683" s="13" t="s">
        <v>86</v>
      </c>
      <c r="AY683" s="276" t="s">
        <v>163</v>
      </c>
    </row>
    <row r="684" spans="2:65" s="1" customFormat="1" ht="36" customHeight="1">
      <c r="B684" s="38"/>
      <c r="C684" s="232" t="s">
        <v>1046</v>
      </c>
      <c r="D684" s="232" t="s">
        <v>166</v>
      </c>
      <c r="E684" s="233" t="s">
        <v>1047</v>
      </c>
      <c r="F684" s="234" t="s">
        <v>1048</v>
      </c>
      <c r="G684" s="235" t="s">
        <v>349</v>
      </c>
      <c r="H684" s="236">
        <v>255.72</v>
      </c>
      <c r="I684" s="237"/>
      <c r="J684" s="238">
        <f>ROUND(I684*H684,2)</f>
        <v>0</v>
      </c>
      <c r="K684" s="234" t="s">
        <v>170</v>
      </c>
      <c r="L684" s="43"/>
      <c r="M684" s="239" t="s">
        <v>1</v>
      </c>
      <c r="N684" s="240" t="s">
        <v>43</v>
      </c>
      <c r="O684" s="86"/>
      <c r="P684" s="241">
        <f>O684*H684</f>
        <v>0</v>
      </c>
      <c r="Q684" s="241">
        <v>0</v>
      </c>
      <c r="R684" s="241">
        <f>Q684*H684</f>
        <v>0</v>
      </c>
      <c r="S684" s="241">
        <v>0.05</v>
      </c>
      <c r="T684" s="242">
        <f>S684*H684</f>
        <v>12.786000000000001</v>
      </c>
      <c r="AR684" s="243" t="s">
        <v>181</v>
      </c>
      <c r="AT684" s="243" t="s">
        <v>166</v>
      </c>
      <c r="AU684" s="243" t="s">
        <v>88</v>
      </c>
      <c r="AY684" s="17" t="s">
        <v>163</v>
      </c>
      <c r="BE684" s="244">
        <f>IF(N684="základní",J684,0)</f>
        <v>0</v>
      </c>
      <c r="BF684" s="244">
        <f>IF(N684="snížená",J684,0)</f>
        <v>0</v>
      </c>
      <c r="BG684" s="244">
        <f>IF(N684="zákl. přenesená",J684,0)</f>
        <v>0</v>
      </c>
      <c r="BH684" s="244">
        <f>IF(N684="sníž. přenesená",J684,0)</f>
        <v>0</v>
      </c>
      <c r="BI684" s="244">
        <f>IF(N684="nulová",J684,0)</f>
        <v>0</v>
      </c>
      <c r="BJ684" s="17" t="s">
        <v>86</v>
      </c>
      <c r="BK684" s="244">
        <f>ROUND(I684*H684,2)</f>
        <v>0</v>
      </c>
      <c r="BL684" s="17" t="s">
        <v>181</v>
      </c>
      <c r="BM684" s="243" t="s">
        <v>1049</v>
      </c>
    </row>
    <row r="685" spans="2:51" s="12" customFormat="1" ht="12">
      <c r="B685" s="255"/>
      <c r="C685" s="256"/>
      <c r="D685" s="245" t="s">
        <v>309</v>
      </c>
      <c r="E685" s="257" t="s">
        <v>1</v>
      </c>
      <c r="F685" s="258" t="s">
        <v>261</v>
      </c>
      <c r="G685" s="256"/>
      <c r="H685" s="259">
        <v>255.72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AT685" s="265" t="s">
        <v>309</v>
      </c>
      <c r="AU685" s="265" t="s">
        <v>88</v>
      </c>
      <c r="AV685" s="12" t="s">
        <v>88</v>
      </c>
      <c r="AW685" s="12" t="s">
        <v>33</v>
      </c>
      <c r="AX685" s="12" t="s">
        <v>86</v>
      </c>
      <c r="AY685" s="265" t="s">
        <v>163</v>
      </c>
    </row>
    <row r="686" spans="2:65" s="1" customFormat="1" ht="24" customHeight="1">
      <c r="B686" s="38"/>
      <c r="C686" s="232" t="s">
        <v>1050</v>
      </c>
      <c r="D686" s="232" t="s">
        <v>166</v>
      </c>
      <c r="E686" s="233" t="s">
        <v>1051</v>
      </c>
      <c r="F686" s="234" t="s">
        <v>1052</v>
      </c>
      <c r="G686" s="235" t="s">
        <v>349</v>
      </c>
      <c r="H686" s="236">
        <v>950.431</v>
      </c>
      <c r="I686" s="237"/>
      <c r="J686" s="238">
        <f>ROUND(I686*H686,2)</f>
        <v>0</v>
      </c>
      <c r="K686" s="234" t="s">
        <v>170</v>
      </c>
      <c r="L686" s="43"/>
      <c r="M686" s="239" t="s">
        <v>1</v>
      </c>
      <c r="N686" s="240" t="s">
        <v>43</v>
      </c>
      <c r="O686" s="86"/>
      <c r="P686" s="241">
        <f>O686*H686</f>
        <v>0</v>
      </c>
      <c r="Q686" s="241">
        <v>0</v>
      </c>
      <c r="R686" s="241">
        <f>Q686*H686</f>
        <v>0</v>
      </c>
      <c r="S686" s="241">
        <v>0.046</v>
      </c>
      <c r="T686" s="242">
        <f>S686*H686</f>
        <v>43.719826</v>
      </c>
      <c r="AR686" s="243" t="s">
        <v>181</v>
      </c>
      <c r="AT686" s="243" t="s">
        <v>166</v>
      </c>
      <c r="AU686" s="243" t="s">
        <v>88</v>
      </c>
      <c r="AY686" s="17" t="s">
        <v>163</v>
      </c>
      <c r="BE686" s="244">
        <f>IF(N686="základní",J686,0)</f>
        <v>0</v>
      </c>
      <c r="BF686" s="244">
        <f>IF(N686="snížená",J686,0)</f>
        <v>0</v>
      </c>
      <c r="BG686" s="244">
        <f>IF(N686="zákl. přenesená",J686,0)</f>
        <v>0</v>
      </c>
      <c r="BH686" s="244">
        <f>IF(N686="sníž. přenesená",J686,0)</f>
        <v>0</v>
      </c>
      <c r="BI686" s="244">
        <f>IF(N686="nulová",J686,0)</f>
        <v>0</v>
      </c>
      <c r="BJ686" s="17" t="s">
        <v>86</v>
      </c>
      <c r="BK686" s="244">
        <f>ROUND(I686*H686,2)</f>
        <v>0</v>
      </c>
      <c r="BL686" s="17" t="s">
        <v>181</v>
      </c>
      <c r="BM686" s="243" t="s">
        <v>1053</v>
      </c>
    </row>
    <row r="687" spans="2:51" s="14" customFormat="1" ht="12">
      <c r="B687" s="277"/>
      <c r="C687" s="278"/>
      <c r="D687" s="245" t="s">
        <v>309</v>
      </c>
      <c r="E687" s="279" t="s">
        <v>1</v>
      </c>
      <c r="F687" s="280" t="s">
        <v>1054</v>
      </c>
      <c r="G687" s="278"/>
      <c r="H687" s="279" t="s">
        <v>1</v>
      </c>
      <c r="I687" s="281"/>
      <c r="J687" s="278"/>
      <c r="K687" s="278"/>
      <c r="L687" s="282"/>
      <c r="M687" s="283"/>
      <c r="N687" s="284"/>
      <c r="O687" s="284"/>
      <c r="P687" s="284"/>
      <c r="Q687" s="284"/>
      <c r="R687" s="284"/>
      <c r="S687" s="284"/>
      <c r="T687" s="285"/>
      <c r="AT687" s="286" t="s">
        <v>309</v>
      </c>
      <c r="AU687" s="286" t="s">
        <v>88</v>
      </c>
      <c r="AV687" s="14" t="s">
        <v>86</v>
      </c>
      <c r="AW687" s="14" t="s">
        <v>33</v>
      </c>
      <c r="AX687" s="14" t="s">
        <v>78</v>
      </c>
      <c r="AY687" s="286" t="s">
        <v>163</v>
      </c>
    </row>
    <row r="688" spans="2:51" s="14" customFormat="1" ht="12">
      <c r="B688" s="277"/>
      <c r="C688" s="278"/>
      <c r="D688" s="245" t="s">
        <v>309</v>
      </c>
      <c r="E688" s="279" t="s">
        <v>1</v>
      </c>
      <c r="F688" s="280" t="s">
        <v>453</v>
      </c>
      <c r="G688" s="278"/>
      <c r="H688" s="279" t="s">
        <v>1</v>
      </c>
      <c r="I688" s="281"/>
      <c r="J688" s="278"/>
      <c r="K688" s="278"/>
      <c r="L688" s="282"/>
      <c r="M688" s="283"/>
      <c r="N688" s="284"/>
      <c r="O688" s="284"/>
      <c r="P688" s="284"/>
      <c r="Q688" s="284"/>
      <c r="R688" s="284"/>
      <c r="S688" s="284"/>
      <c r="T688" s="285"/>
      <c r="AT688" s="286" t="s">
        <v>309</v>
      </c>
      <c r="AU688" s="286" t="s">
        <v>88</v>
      </c>
      <c r="AV688" s="14" t="s">
        <v>86</v>
      </c>
      <c r="AW688" s="14" t="s">
        <v>33</v>
      </c>
      <c r="AX688" s="14" t="s">
        <v>78</v>
      </c>
      <c r="AY688" s="286" t="s">
        <v>163</v>
      </c>
    </row>
    <row r="689" spans="2:51" s="12" customFormat="1" ht="12">
      <c r="B689" s="255"/>
      <c r="C689" s="256"/>
      <c r="D689" s="245" t="s">
        <v>309</v>
      </c>
      <c r="E689" s="257" t="s">
        <v>1</v>
      </c>
      <c r="F689" s="258" t="s">
        <v>1055</v>
      </c>
      <c r="G689" s="256"/>
      <c r="H689" s="259">
        <v>2.475</v>
      </c>
      <c r="I689" s="260"/>
      <c r="J689" s="256"/>
      <c r="K689" s="256"/>
      <c r="L689" s="261"/>
      <c r="M689" s="262"/>
      <c r="N689" s="263"/>
      <c r="O689" s="263"/>
      <c r="P689" s="263"/>
      <c r="Q689" s="263"/>
      <c r="R689" s="263"/>
      <c r="S689" s="263"/>
      <c r="T689" s="264"/>
      <c r="AT689" s="265" t="s">
        <v>309</v>
      </c>
      <c r="AU689" s="265" t="s">
        <v>88</v>
      </c>
      <c r="AV689" s="12" t="s">
        <v>88</v>
      </c>
      <c r="AW689" s="12" t="s">
        <v>33</v>
      </c>
      <c r="AX689" s="12" t="s">
        <v>78</v>
      </c>
      <c r="AY689" s="265" t="s">
        <v>163</v>
      </c>
    </row>
    <row r="690" spans="2:51" s="12" customFormat="1" ht="12">
      <c r="B690" s="255"/>
      <c r="C690" s="256"/>
      <c r="D690" s="245" t="s">
        <v>309</v>
      </c>
      <c r="E690" s="257" t="s">
        <v>1</v>
      </c>
      <c r="F690" s="258" t="s">
        <v>1056</v>
      </c>
      <c r="G690" s="256"/>
      <c r="H690" s="259">
        <v>4.2</v>
      </c>
      <c r="I690" s="260"/>
      <c r="J690" s="256"/>
      <c r="K690" s="256"/>
      <c r="L690" s="261"/>
      <c r="M690" s="262"/>
      <c r="N690" s="263"/>
      <c r="O690" s="263"/>
      <c r="P690" s="263"/>
      <c r="Q690" s="263"/>
      <c r="R690" s="263"/>
      <c r="S690" s="263"/>
      <c r="T690" s="264"/>
      <c r="AT690" s="265" t="s">
        <v>309</v>
      </c>
      <c r="AU690" s="265" t="s">
        <v>88</v>
      </c>
      <c r="AV690" s="12" t="s">
        <v>88</v>
      </c>
      <c r="AW690" s="12" t="s">
        <v>33</v>
      </c>
      <c r="AX690" s="12" t="s">
        <v>78</v>
      </c>
      <c r="AY690" s="265" t="s">
        <v>163</v>
      </c>
    </row>
    <row r="691" spans="2:51" s="12" customFormat="1" ht="12">
      <c r="B691" s="255"/>
      <c r="C691" s="256"/>
      <c r="D691" s="245" t="s">
        <v>309</v>
      </c>
      <c r="E691" s="257" t="s">
        <v>1</v>
      </c>
      <c r="F691" s="258" t="s">
        <v>1057</v>
      </c>
      <c r="G691" s="256"/>
      <c r="H691" s="259">
        <v>13.28</v>
      </c>
      <c r="I691" s="260"/>
      <c r="J691" s="256"/>
      <c r="K691" s="256"/>
      <c r="L691" s="261"/>
      <c r="M691" s="262"/>
      <c r="N691" s="263"/>
      <c r="O691" s="263"/>
      <c r="P691" s="263"/>
      <c r="Q691" s="263"/>
      <c r="R691" s="263"/>
      <c r="S691" s="263"/>
      <c r="T691" s="264"/>
      <c r="AT691" s="265" t="s">
        <v>309</v>
      </c>
      <c r="AU691" s="265" t="s">
        <v>88</v>
      </c>
      <c r="AV691" s="12" t="s">
        <v>88</v>
      </c>
      <c r="AW691" s="12" t="s">
        <v>33</v>
      </c>
      <c r="AX691" s="12" t="s">
        <v>78</v>
      </c>
      <c r="AY691" s="265" t="s">
        <v>163</v>
      </c>
    </row>
    <row r="692" spans="2:51" s="12" customFormat="1" ht="12">
      <c r="B692" s="255"/>
      <c r="C692" s="256"/>
      <c r="D692" s="245" t="s">
        <v>309</v>
      </c>
      <c r="E692" s="257" t="s">
        <v>1</v>
      </c>
      <c r="F692" s="258" t="s">
        <v>1058</v>
      </c>
      <c r="G692" s="256"/>
      <c r="H692" s="259">
        <v>1.74</v>
      </c>
      <c r="I692" s="260"/>
      <c r="J692" s="256"/>
      <c r="K692" s="256"/>
      <c r="L692" s="261"/>
      <c r="M692" s="262"/>
      <c r="N692" s="263"/>
      <c r="O692" s="263"/>
      <c r="P692" s="263"/>
      <c r="Q692" s="263"/>
      <c r="R692" s="263"/>
      <c r="S692" s="263"/>
      <c r="T692" s="264"/>
      <c r="AT692" s="265" t="s">
        <v>309</v>
      </c>
      <c r="AU692" s="265" t="s">
        <v>88</v>
      </c>
      <c r="AV692" s="12" t="s">
        <v>88</v>
      </c>
      <c r="AW692" s="12" t="s">
        <v>33</v>
      </c>
      <c r="AX692" s="12" t="s">
        <v>78</v>
      </c>
      <c r="AY692" s="265" t="s">
        <v>163</v>
      </c>
    </row>
    <row r="693" spans="2:51" s="12" customFormat="1" ht="12">
      <c r="B693" s="255"/>
      <c r="C693" s="256"/>
      <c r="D693" s="245" t="s">
        <v>309</v>
      </c>
      <c r="E693" s="257" t="s">
        <v>1</v>
      </c>
      <c r="F693" s="258" t="s">
        <v>1059</v>
      </c>
      <c r="G693" s="256"/>
      <c r="H693" s="259">
        <v>3.3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AT693" s="265" t="s">
        <v>309</v>
      </c>
      <c r="AU693" s="265" t="s">
        <v>88</v>
      </c>
      <c r="AV693" s="12" t="s">
        <v>88</v>
      </c>
      <c r="AW693" s="12" t="s">
        <v>33</v>
      </c>
      <c r="AX693" s="12" t="s">
        <v>78</v>
      </c>
      <c r="AY693" s="265" t="s">
        <v>163</v>
      </c>
    </row>
    <row r="694" spans="2:51" s="12" customFormat="1" ht="12">
      <c r="B694" s="255"/>
      <c r="C694" s="256"/>
      <c r="D694" s="245" t="s">
        <v>309</v>
      </c>
      <c r="E694" s="257" t="s">
        <v>1</v>
      </c>
      <c r="F694" s="258" t="s">
        <v>1060</v>
      </c>
      <c r="G694" s="256"/>
      <c r="H694" s="259">
        <v>21.28</v>
      </c>
      <c r="I694" s="260"/>
      <c r="J694" s="256"/>
      <c r="K694" s="256"/>
      <c r="L694" s="261"/>
      <c r="M694" s="262"/>
      <c r="N694" s="263"/>
      <c r="O694" s="263"/>
      <c r="P694" s="263"/>
      <c r="Q694" s="263"/>
      <c r="R694" s="263"/>
      <c r="S694" s="263"/>
      <c r="T694" s="264"/>
      <c r="AT694" s="265" t="s">
        <v>309</v>
      </c>
      <c r="AU694" s="265" t="s">
        <v>88</v>
      </c>
      <c r="AV694" s="12" t="s">
        <v>88</v>
      </c>
      <c r="AW694" s="12" t="s">
        <v>33</v>
      </c>
      <c r="AX694" s="12" t="s">
        <v>78</v>
      </c>
      <c r="AY694" s="265" t="s">
        <v>163</v>
      </c>
    </row>
    <row r="695" spans="2:51" s="12" customFormat="1" ht="12">
      <c r="B695" s="255"/>
      <c r="C695" s="256"/>
      <c r="D695" s="245" t="s">
        <v>309</v>
      </c>
      <c r="E695" s="257" t="s">
        <v>1</v>
      </c>
      <c r="F695" s="258" t="s">
        <v>1061</v>
      </c>
      <c r="G695" s="256"/>
      <c r="H695" s="259">
        <v>0.8</v>
      </c>
      <c r="I695" s="260"/>
      <c r="J695" s="256"/>
      <c r="K695" s="256"/>
      <c r="L695" s="261"/>
      <c r="M695" s="262"/>
      <c r="N695" s="263"/>
      <c r="O695" s="263"/>
      <c r="P695" s="263"/>
      <c r="Q695" s="263"/>
      <c r="R695" s="263"/>
      <c r="S695" s="263"/>
      <c r="T695" s="264"/>
      <c r="AT695" s="265" t="s">
        <v>309</v>
      </c>
      <c r="AU695" s="265" t="s">
        <v>88</v>
      </c>
      <c r="AV695" s="12" t="s">
        <v>88</v>
      </c>
      <c r="AW695" s="12" t="s">
        <v>33</v>
      </c>
      <c r="AX695" s="12" t="s">
        <v>78</v>
      </c>
      <c r="AY695" s="265" t="s">
        <v>163</v>
      </c>
    </row>
    <row r="696" spans="2:51" s="14" customFormat="1" ht="12">
      <c r="B696" s="277"/>
      <c r="C696" s="278"/>
      <c r="D696" s="245" t="s">
        <v>309</v>
      </c>
      <c r="E696" s="279" t="s">
        <v>1</v>
      </c>
      <c r="F696" s="280" t="s">
        <v>455</v>
      </c>
      <c r="G696" s="278"/>
      <c r="H696" s="279" t="s">
        <v>1</v>
      </c>
      <c r="I696" s="281"/>
      <c r="J696" s="278"/>
      <c r="K696" s="278"/>
      <c r="L696" s="282"/>
      <c r="M696" s="283"/>
      <c r="N696" s="284"/>
      <c r="O696" s="284"/>
      <c r="P696" s="284"/>
      <c r="Q696" s="284"/>
      <c r="R696" s="284"/>
      <c r="S696" s="284"/>
      <c r="T696" s="285"/>
      <c r="AT696" s="286" t="s">
        <v>309</v>
      </c>
      <c r="AU696" s="286" t="s">
        <v>88</v>
      </c>
      <c r="AV696" s="14" t="s">
        <v>86</v>
      </c>
      <c r="AW696" s="14" t="s">
        <v>33</v>
      </c>
      <c r="AX696" s="14" t="s">
        <v>78</v>
      </c>
      <c r="AY696" s="286" t="s">
        <v>163</v>
      </c>
    </row>
    <row r="697" spans="2:51" s="12" customFormat="1" ht="12">
      <c r="B697" s="255"/>
      <c r="C697" s="256"/>
      <c r="D697" s="245" t="s">
        <v>309</v>
      </c>
      <c r="E697" s="257" t="s">
        <v>1</v>
      </c>
      <c r="F697" s="258" t="s">
        <v>1062</v>
      </c>
      <c r="G697" s="256"/>
      <c r="H697" s="259">
        <v>13.84</v>
      </c>
      <c r="I697" s="260"/>
      <c r="J697" s="256"/>
      <c r="K697" s="256"/>
      <c r="L697" s="261"/>
      <c r="M697" s="262"/>
      <c r="N697" s="263"/>
      <c r="O697" s="263"/>
      <c r="P697" s="263"/>
      <c r="Q697" s="263"/>
      <c r="R697" s="263"/>
      <c r="S697" s="263"/>
      <c r="T697" s="264"/>
      <c r="AT697" s="265" t="s">
        <v>309</v>
      </c>
      <c r="AU697" s="265" t="s">
        <v>88</v>
      </c>
      <c r="AV697" s="12" t="s">
        <v>88</v>
      </c>
      <c r="AW697" s="12" t="s">
        <v>33</v>
      </c>
      <c r="AX697" s="12" t="s">
        <v>78</v>
      </c>
      <c r="AY697" s="265" t="s">
        <v>163</v>
      </c>
    </row>
    <row r="698" spans="2:51" s="12" customFormat="1" ht="12">
      <c r="B698" s="255"/>
      <c r="C698" s="256"/>
      <c r="D698" s="245" t="s">
        <v>309</v>
      </c>
      <c r="E698" s="257" t="s">
        <v>1</v>
      </c>
      <c r="F698" s="258" t="s">
        <v>583</v>
      </c>
      <c r="G698" s="256"/>
      <c r="H698" s="259">
        <v>1.35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AT698" s="265" t="s">
        <v>309</v>
      </c>
      <c r="AU698" s="265" t="s">
        <v>88</v>
      </c>
      <c r="AV698" s="12" t="s">
        <v>88</v>
      </c>
      <c r="AW698" s="12" t="s">
        <v>33</v>
      </c>
      <c r="AX698" s="12" t="s">
        <v>78</v>
      </c>
      <c r="AY698" s="265" t="s">
        <v>163</v>
      </c>
    </row>
    <row r="699" spans="2:51" s="12" customFormat="1" ht="12">
      <c r="B699" s="255"/>
      <c r="C699" s="256"/>
      <c r="D699" s="245" t="s">
        <v>309</v>
      </c>
      <c r="E699" s="257" t="s">
        <v>1</v>
      </c>
      <c r="F699" s="258" t="s">
        <v>584</v>
      </c>
      <c r="G699" s="256"/>
      <c r="H699" s="259">
        <v>2.34</v>
      </c>
      <c r="I699" s="260"/>
      <c r="J699" s="256"/>
      <c r="K699" s="256"/>
      <c r="L699" s="261"/>
      <c r="M699" s="262"/>
      <c r="N699" s="263"/>
      <c r="O699" s="263"/>
      <c r="P699" s="263"/>
      <c r="Q699" s="263"/>
      <c r="R699" s="263"/>
      <c r="S699" s="263"/>
      <c r="T699" s="264"/>
      <c r="AT699" s="265" t="s">
        <v>309</v>
      </c>
      <c r="AU699" s="265" t="s">
        <v>88</v>
      </c>
      <c r="AV699" s="12" t="s">
        <v>88</v>
      </c>
      <c r="AW699" s="12" t="s">
        <v>33</v>
      </c>
      <c r="AX699" s="12" t="s">
        <v>78</v>
      </c>
      <c r="AY699" s="265" t="s">
        <v>163</v>
      </c>
    </row>
    <row r="700" spans="2:51" s="12" customFormat="1" ht="12">
      <c r="B700" s="255"/>
      <c r="C700" s="256"/>
      <c r="D700" s="245" t="s">
        <v>309</v>
      </c>
      <c r="E700" s="257" t="s">
        <v>1</v>
      </c>
      <c r="F700" s="258" t="s">
        <v>585</v>
      </c>
      <c r="G700" s="256"/>
      <c r="H700" s="259">
        <v>3.86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AT700" s="265" t="s">
        <v>309</v>
      </c>
      <c r="AU700" s="265" t="s">
        <v>88</v>
      </c>
      <c r="AV700" s="12" t="s">
        <v>88</v>
      </c>
      <c r="AW700" s="12" t="s">
        <v>33</v>
      </c>
      <c r="AX700" s="12" t="s">
        <v>78</v>
      </c>
      <c r="AY700" s="265" t="s">
        <v>163</v>
      </c>
    </row>
    <row r="701" spans="2:51" s="12" customFormat="1" ht="12">
      <c r="B701" s="255"/>
      <c r="C701" s="256"/>
      <c r="D701" s="245" t="s">
        <v>309</v>
      </c>
      <c r="E701" s="257" t="s">
        <v>1</v>
      </c>
      <c r="F701" s="258" t="s">
        <v>1063</v>
      </c>
      <c r="G701" s="256"/>
      <c r="H701" s="259">
        <v>2.429</v>
      </c>
      <c r="I701" s="260"/>
      <c r="J701" s="256"/>
      <c r="K701" s="256"/>
      <c r="L701" s="261"/>
      <c r="M701" s="262"/>
      <c r="N701" s="263"/>
      <c r="O701" s="263"/>
      <c r="P701" s="263"/>
      <c r="Q701" s="263"/>
      <c r="R701" s="263"/>
      <c r="S701" s="263"/>
      <c r="T701" s="264"/>
      <c r="AT701" s="265" t="s">
        <v>309</v>
      </c>
      <c r="AU701" s="265" t="s">
        <v>88</v>
      </c>
      <c r="AV701" s="12" t="s">
        <v>88</v>
      </c>
      <c r="AW701" s="12" t="s">
        <v>33</v>
      </c>
      <c r="AX701" s="12" t="s">
        <v>78</v>
      </c>
      <c r="AY701" s="265" t="s">
        <v>163</v>
      </c>
    </row>
    <row r="702" spans="2:51" s="14" customFormat="1" ht="12">
      <c r="B702" s="277"/>
      <c r="C702" s="278"/>
      <c r="D702" s="245" t="s">
        <v>309</v>
      </c>
      <c r="E702" s="279" t="s">
        <v>1</v>
      </c>
      <c r="F702" s="280" t="s">
        <v>588</v>
      </c>
      <c r="G702" s="278"/>
      <c r="H702" s="279" t="s">
        <v>1</v>
      </c>
      <c r="I702" s="281"/>
      <c r="J702" s="278"/>
      <c r="K702" s="278"/>
      <c r="L702" s="282"/>
      <c r="M702" s="283"/>
      <c r="N702" s="284"/>
      <c r="O702" s="284"/>
      <c r="P702" s="284"/>
      <c r="Q702" s="284"/>
      <c r="R702" s="284"/>
      <c r="S702" s="284"/>
      <c r="T702" s="285"/>
      <c r="AT702" s="286" t="s">
        <v>309</v>
      </c>
      <c r="AU702" s="286" t="s">
        <v>88</v>
      </c>
      <c r="AV702" s="14" t="s">
        <v>86</v>
      </c>
      <c r="AW702" s="14" t="s">
        <v>33</v>
      </c>
      <c r="AX702" s="14" t="s">
        <v>78</v>
      </c>
      <c r="AY702" s="286" t="s">
        <v>163</v>
      </c>
    </row>
    <row r="703" spans="2:51" s="12" customFormat="1" ht="12">
      <c r="B703" s="255"/>
      <c r="C703" s="256"/>
      <c r="D703" s="245" t="s">
        <v>309</v>
      </c>
      <c r="E703" s="257" t="s">
        <v>1</v>
      </c>
      <c r="F703" s="258" t="s">
        <v>589</v>
      </c>
      <c r="G703" s="256"/>
      <c r="H703" s="259">
        <v>5.6</v>
      </c>
      <c r="I703" s="260"/>
      <c r="J703" s="256"/>
      <c r="K703" s="256"/>
      <c r="L703" s="261"/>
      <c r="M703" s="262"/>
      <c r="N703" s="263"/>
      <c r="O703" s="263"/>
      <c r="P703" s="263"/>
      <c r="Q703" s="263"/>
      <c r="R703" s="263"/>
      <c r="S703" s="263"/>
      <c r="T703" s="264"/>
      <c r="AT703" s="265" t="s">
        <v>309</v>
      </c>
      <c r="AU703" s="265" t="s">
        <v>88</v>
      </c>
      <c r="AV703" s="12" t="s">
        <v>88</v>
      </c>
      <c r="AW703" s="12" t="s">
        <v>33</v>
      </c>
      <c r="AX703" s="12" t="s">
        <v>78</v>
      </c>
      <c r="AY703" s="265" t="s">
        <v>163</v>
      </c>
    </row>
    <row r="704" spans="2:51" s="15" customFormat="1" ht="12">
      <c r="B704" s="287"/>
      <c r="C704" s="288"/>
      <c r="D704" s="245" t="s">
        <v>309</v>
      </c>
      <c r="E704" s="289" t="s">
        <v>1</v>
      </c>
      <c r="F704" s="290" t="s">
        <v>321</v>
      </c>
      <c r="G704" s="288"/>
      <c r="H704" s="291">
        <v>76.494</v>
      </c>
      <c r="I704" s="292"/>
      <c r="J704" s="288"/>
      <c r="K704" s="288"/>
      <c r="L704" s="293"/>
      <c r="M704" s="294"/>
      <c r="N704" s="295"/>
      <c r="O704" s="295"/>
      <c r="P704" s="295"/>
      <c r="Q704" s="295"/>
      <c r="R704" s="295"/>
      <c r="S704" s="295"/>
      <c r="T704" s="296"/>
      <c r="AT704" s="297" t="s">
        <v>309</v>
      </c>
      <c r="AU704" s="297" t="s">
        <v>88</v>
      </c>
      <c r="AV704" s="15" t="s">
        <v>105</v>
      </c>
      <c r="AW704" s="15" t="s">
        <v>33</v>
      </c>
      <c r="AX704" s="15" t="s">
        <v>78</v>
      </c>
      <c r="AY704" s="297" t="s">
        <v>163</v>
      </c>
    </row>
    <row r="705" spans="2:51" s="14" customFormat="1" ht="12">
      <c r="B705" s="277"/>
      <c r="C705" s="278"/>
      <c r="D705" s="245" t="s">
        <v>309</v>
      </c>
      <c r="E705" s="279" t="s">
        <v>1</v>
      </c>
      <c r="F705" s="280" t="s">
        <v>1064</v>
      </c>
      <c r="G705" s="278"/>
      <c r="H705" s="279" t="s">
        <v>1</v>
      </c>
      <c r="I705" s="281"/>
      <c r="J705" s="278"/>
      <c r="K705" s="278"/>
      <c r="L705" s="282"/>
      <c r="M705" s="283"/>
      <c r="N705" s="284"/>
      <c r="O705" s="284"/>
      <c r="P705" s="284"/>
      <c r="Q705" s="284"/>
      <c r="R705" s="284"/>
      <c r="S705" s="284"/>
      <c r="T705" s="285"/>
      <c r="AT705" s="286" t="s">
        <v>309</v>
      </c>
      <c r="AU705" s="286" t="s">
        <v>88</v>
      </c>
      <c r="AV705" s="14" t="s">
        <v>86</v>
      </c>
      <c r="AW705" s="14" t="s">
        <v>33</v>
      </c>
      <c r="AX705" s="14" t="s">
        <v>78</v>
      </c>
      <c r="AY705" s="286" t="s">
        <v>163</v>
      </c>
    </row>
    <row r="706" spans="2:51" s="12" customFormat="1" ht="12">
      <c r="B706" s="255"/>
      <c r="C706" s="256"/>
      <c r="D706" s="245" t="s">
        <v>309</v>
      </c>
      <c r="E706" s="257" t="s">
        <v>1</v>
      </c>
      <c r="F706" s="258" t="s">
        <v>1065</v>
      </c>
      <c r="G706" s="256"/>
      <c r="H706" s="259">
        <v>48.24</v>
      </c>
      <c r="I706" s="260"/>
      <c r="J706" s="256"/>
      <c r="K706" s="256"/>
      <c r="L706" s="261"/>
      <c r="M706" s="262"/>
      <c r="N706" s="263"/>
      <c r="O706" s="263"/>
      <c r="P706" s="263"/>
      <c r="Q706" s="263"/>
      <c r="R706" s="263"/>
      <c r="S706" s="263"/>
      <c r="T706" s="264"/>
      <c r="AT706" s="265" t="s">
        <v>309</v>
      </c>
      <c r="AU706" s="265" t="s">
        <v>88</v>
      </c>
      <c r="AV706" s="12" t="s">
        <v>88</v>
      </c>
      <c r="AW706" s="12" t="s">
        <v>33</v>
      </c>
      <c r="AX706" s="12" t="s">
        <v>78</v>
      </c>
      <c r="AY706" s="265" t="s">
        <v>163</v>
      </c>
    </row>
    <row r="707" spans="2:51" s="12" customFormat="1" ht="12">
      <c r="B707" s="255"/>
      <c r="C707" s="256"/>
      <c r="D707" s="245" t="s">
        <v>309</v>
      </c>
      <c r="E707" s="257" t="s">
        <v>1</v>
      </c>
      <c r="F707" s="258" t="s">
        <v>1066</v>
      </c>
      <c r="G707" s="256"/>
      <c r="H707" s="259">
        <v>-3.24</v>
      </c>
      <c r="I707" s="260"/>
      <c r="J707" s="256"/>
      <c r="K707" s="256"/>
      <c r="L707" s="261"/>
      <c r="M707" s="262"/>
      <c r="N707" s="263"/>
      <c r="O707" s="263"/>
      <c r="P707" s="263"/>
      <c r="Q707" s="263"/>
      <c r="R707" s="263"/>
      <c r="S707" s="263"/>
      <c r="T707" s="264"/>
      <c r="AT707" s="265" t="s">
        <v>309</v>
      </c>
      <c r="AU707" s="265" t="s">
        <v>88</v>
      </c>
      <c r="AV707" s="12" t="s">
        <v>88</v>
      </c>
      <c r="AW707" s="12" t="s">
        <v>33</v>
      </c>
      <c r="AX707" s="12" t="s">
        <v>78</v>
      </c>
      <c r="AY707" s="265" t="s">
        <v>163</v>
      </c>
    </row>
    <row r="708" spans="2:51" s="12" customFormat="1" ht="12">
      <c r="B708" s="255"/>
      <c r="C708" s="256"/>
      <c r="D708" s="245" t="s">
        <v>309</v>
      </c>
      <c r="E708" s="257" t="s">
        <v>1</v>
      </c>
      <c r="F708" s="258" t="s">
        <v>1067</v>
      </c>
      <c r="G708" s="256"/>
      <c r="H708" s="259">
        <v>24.678</v>
      </c>
      <c r="I708" s="260"/>
      <c r="J708" s="256"/>
      <c r="K708" s="256"/>
      <c r="L708" s="261"/>
      <c r="M708" s="262"/>
      <c r="N708" s="263"/>
      <c r="O708" s="263"/>
      <c r="P708" s="263"/>
      <c r="Q708" s="263"/>
      <c r="R708" s="263"/>
      <c r="S708" s="263"/>
      <c r="T708" s="264"/>
      <c r="AT708" s="265" t="s">
        <v>309</v>
      </c>
      <c r="AU708" s="265" t="s">
        <v>88</v>
      </c>
      <c r="AV708" s="12" t="s">
        <v>88</v>
      </c>
      <c r="AW708" s="12" t="s">
        <v>33</v>
      </c>
      <c r="AX708" s="12" t="s">
        <v>78</v>
      </c>
      <c r="AY708" s="265" t="s">
        <v>163</v>
      </c>
    </row>
    <row r="709" spans="2:51" s="12" customFormat="1" ht="12">
      <c r="B709" s="255"/>
      <c r="C709" s="256"/>
      <c r="D709" s="245" t="s">
        <v>309</v>
      </c>
      <c r="E709" s="257" t="s">
        <v>1</v>
      </c>
      <c r="F709" s="258" t="s">
        <v>1068</v>
      </c>
      <c r="G709" s="256"/>
      <c r="H709" s="259">
        <v>-5.328</v>
      </c>
      <c r="I709" s="260"/>
      <c r="J709" s="256"/>
      <c r="K709" s="256"/>
      <c r="L709" s="261"/>
      <c r="M709" s="262"/>
      <c r="N709" s="263"/>
      <c r="O709" s="263"/>
      <c r="P709" s="263"/>
      <c r="Q709" s="263"/>
      <c r="R709" s="263"/>
      <c r="S709" s="263"/>
      <c r="T709" s="264"/>
      <c r="AT709" s="265" t="s">
        <v>309</v>
      </c>
      <c r="AU709" s="265" t="s">
        <v>88</v>
      </c>
      <c r="AV709" s="12" t="s">
        <v>88</v>
      </c>
      <c r="AW709" s="12" t="s">
        <v>33</v>
      </c>
      <c r="AX709" s="12" t="s">
        <v>78</v>
      </c>
      <c r="AY709" s="265" t="s">
        <v>163</v>
      </c>
    </row>
    <row r="710" spans="2:51" s="12" customFormat="1" ht="12">
      <c r="B710" s="255"/>
      <c r="C710" s="256"/>
      <c r="D710" s="245" t="s">
        <v>309</v>
      </c>
      <c r="E710" s="257" t="s">
        <v>1</v>
      </c>
      <c r="F710" s="258" t="s">
        <v>1069</v>
      </c>
      <c r="G710" s="256"/>
      <c r="H710" s="259">
        <v>4.674</v>
      </c>
      <c r="I710" s="260"/>
      <c r="J710" s="256"/>
      <c r="K710" s="256"/>
      <c r="L710" s="261"/>
      <c r="M710" s="262"/>
      <c r="N710" s="263"/>
      <c r="O710" s="263"/>
      <c r="P710" s="263"/>
      <c r="Q710" s="263"/>
      <c r="R710" s="263"/>
      <c r="S710" s="263"/>
      <c r="T710" s="264"/>
      <c r="AT710" s="265" t="s">
        <v>309</v>
      </c>
      <c r="AU710" s="265" t="s">
        <v>88</v>
      </c>
      <c r="AV710" s="12" t="s">
        <v>88</v>
      </c>
      <c r="AW710" s="12" t="s">
        <v>33</v>
      </c>
      <c r="AX710" s="12" t="s">
        <v>78</v>
      </c>
      <c r="AY710" s="265" t="s">
        <v>163</v>
      </c>
    </row>
    <row r="711" spans="2:51" s="12" customFormat="1" ht="12">
      <c r="B711" s="255"/>
      <c r="C711" s="256"/>
      <c r="D711" s="245" t="s">
        <v>309</v>
      </c>
      <c r="E711" s="257" t="s">
        <v>1</v>
      </c>
      <c r="F711" s="258" t="s">
        <v>1070</v>
      </c>
      <c r="G711" s="256"/>
      <c r="H711" s="259">
        <v>20.988</v>
      </c>
      <c r="I711" s="260"/>
      <c r="J711" s="256"/>
      <c r="K711" s="256"/>
      <c r="L711" s="261"/>
      <c r="M711" s="262"/>
      <c r="N711" s="263"/>
      <c r="O711" s="263"/>
      <c r="P711" s="263"/>
      <c r="Q711" s="263"/>
      <c r="R711" s="263"/>
      <c r="S711" s="263"/>
      <c r="T711" s="264"/>
      <c r="AT711" s="265" t="s">
        <v>309</v>
      </c>
      <c r="AU711" s="265" t="s">
        <v>88</v>
      </c>
      <c r="AV711" s="12" t="s">
        <v>88</v>
      </c>
      <c r="AW711" s="12" t="s">
        <v>33</v>
      </c>
      <c r="AX711" s="12" t="s">
        <v>78</v>
      </c>
      <c r="AY711" s="265" t="s">
        <v>163</v>
      </c>
    </row>
    <row r="712" spans="2:51" s="12" customFormat="1" ht="12">
      <c r="B712" s="255"/>
      <c r="C712" s="256"/>
      <c r="D712" s="245" t="s">
        <v>309</v>
      </c>
      <c r="E712" s="257" t="s">
        <v>1</v>
      </c>
      <c r="F712" s="258" t="s">
        <v>1071</v>
      </c>
      <c r="G712" s="256"/>
      <c r="H712" s="259">
        <v>-6.948</v>
      </c>
      <c r="I712" s="260"/>
      <c r="J712" s="256"/>
      <c r="K712" s="256"/>
      <c r="L712" s="261"/>
      <c r="M712" s="262"/>
      <c r="N712" s="263"/>
      <c r="O712" s="263"/>
      <c r="P712" s="263"/>
      <c r="Q712" s="263"/>
      <c r="R712" s="263"/>
      <c r="S712" s="263"/>
      <c r="T712" s="264"/>
      <c r="AT712" s="265" t="s">
        <v>309</v>
      </c>
      <c r="AU712" s="265" t="s">
        <v>88</v>
      </c>
      <c r="AV712" s="12" t="s">
        <v>88</v>
      </c>
      <c r="AW712" s="12" t="s">
        <v>33</v>
      </c>
      <c r="AX712" s="12" t="s">
        <v>78</v>
      </c>
      <c r="AY712" s="265" t="s">
        <v>163</v>
      </c>
    </row>
    <row r="713" spans="2:51" s="12" customFormat="1" ht="12">
      <c r="B713" s="255"/>
      <c r="C713" s="256"/>
      <c r="D713" s="245" t="s">
        <v>309</v>
      </c>
      <c r="E713" s="257" t="s">
        <v>1</v>
      </c>
      <c r="F713" s="258" t="s">
        <v>1072</v>
      </c>
      <c r="G713" s="256"/>
      <c r="H713" s="259">
        <v>2.7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AT713" s="265" t="s">
        <v>309</v>
      </c>
      <c r="AU713" s="265" t="s">
        <v>88</v>
      </c>
      <c r="AV713" s="12" t="s">
        <v>88</v>
      </c>
      <c r="AW713" s="12" t="s">
        <v>33</v>
      </c>
      <c r="AX713" s="12" t="s">
        <v>78</v>
      </c>
      <c r="AY713" s="265" t="s">
        <v>163</v>
      </c>
    </row>
    <row r="714" spans="2:51" s="12" customFormat="1" ht="12">
      <c r="B714" s="255"/>
      <c r="C714" s="256"/>
      <c r="D714" s="245" t="s">
        <v>309</v>
      </c>
      <c r="E714" s="257" t="s">
        <v>1</v>
      </c>
      <c r="F714" s="258" t="s">
        <v>1073</v>
      </c>
      <c r="G714" s="256"/>
      <c r="H714" s="259">
        <v>24.516</v>
      </c>
      <c r="I714" s="260"/>
      <c r="J714" s="256"/>
      <c r="K714" s="256"/>
      <c r="L714" s="261"/>
      <c r="M714" s="262"/>
      <c r="N714" s="263"/>
      <c r="O714" s="263"/>
      <c r="P714" s="263"/>
      <c r="Q714" s="263"/>
      <c r="R714" s="263"/>
      <c r="S714" s="263"/>
      <c r="T714" s="264"/>
      <c r="AT714" s="265" t="s">
        <v>309</v>
      </c>
      <c r="AU714" s="265" t="s">
        <v>88</v>
      </c>
      <c r="AV714" s="12" t="s">
        <v>88</v>
      </c>
      <c r="AW714" s="12" t="s">
        <v>33</v>
      </c>
      <c r="AX714" s="12" t="s">
        <v>78</v>
      </c>
      <c r="AY714" s="265" t="s">
        <v>163</v>
      </c>
    </row>
    <row r="715" spans="2:51" s="12" customFormat="1" ht="12">
      <c r="B715" s="255"/>
      <c r="C715" s="256"/>
      <c r="D715" s="245" t="s">
        <v>309</v>
      </c>
      <c r="E715" s="257" t="s">
        <v>1</v>
      </c>
      <c r="F715" s="258" t="s">
        <v>1074</v>
      </c>
      <c r="G715" s="256"/>
      <c r="H715" s="259">
        <v>-7.02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AT715" s="265" t="s">
        <v>309</v>
      </c>
      <c r="AU715" s="265" t="s">
        <v>88</v>
      </c>
      <c r="AV715" s="12" t="s">
        <v>88</v>
      </c>
      <c r="AW715" s="12" t="s">
        <v>33</v>
      </c>
      <c r="AX715" s="12" t="s">
        <v>78</v>
      </c>
      <c r="AY715" s="265" t="s">
        <v>163</v>
      </c>
    </row>
    <row r="716" spans="2:51" s="12" customFormat="1" ht="12">
      <c r="B716" s="255"/>
      <c r="C716" s="256"/>
      <c r="D716" s="245" t="s">
        <v>309</v>
      </c>
      <c r="E716" s="257" t="s">
        <v>1</v>
      </c>
      <c r="F716" s="258" t="s">
        <v>1075</v>
      </c>
      <c r="G716" s="256"/>
      <c r="H716" s="259">
        <v>2.724</v>
      </c>
      <c r="I716" s="260"/>
      <c r="J716" s="256"/>
      <c r="K716" s="256"/>
      <c r="L716" s="261"/>
      <c r="M716" s="262"/>
      <c r="N716" s="263"/>
      <c r="O716" s="263"/>
      <c r="P716" s="263"/>
      <c r="Q716" s="263"/>
      <c r="R716" s="263"/>
      <c r="S716" s="263"/>
      <c r="T716" s="264"/>
      <c r="AT716" s="265" t="s">
        <v>309</v>
      </c>
      <c r="AU716" s="265" t="s">
        <v>88</v>
      </c>
      <c r="AV716" s="12" t="s">
        <v>88</v>
      </c>
      <c r="AW716" s="12" t="s">
        <v>33</v>
      </c>
      <c r="AX716" s="12" t="s">
        <v>78</v>
      </c>
      <c r="AY716" s="265" t="s">
        <v>163</v>
      </c>
    </row>
    <row r="717" spans="2:51" s="12" customFormat="1" ht="12">
      <c r="B717" s="255"/>
      <c r="C717" s="256"/>
      <c r="D717" s="245" t="s">
        <v>309</v>
      </c>
      <c r="E717" s="257" t="s">
        <v>1</v>
      </c>
      <c r="F717" s="258" t="s">
        <v>1069</v>
      </c>
      <c r="G717" s="256"/>
      <c r="H717" s="259">
        <v>4.674</v>
      </c>
      <c r="I717" s="260"/>
      <c r="J717" s="256"/>
      <c r="K717" s="256"/>
      <c r="L717" s="261"/>
      <c r="M717" s="262"/>
      <c r="N717" s="263"/>
      <c r="O717" s="263"/>
      <c r="P717" s="263"/>
      <c r="Q717" s="263"/>
      <c r="R717" s="263"/>
      <c r="S717" s="263"/>
      <c r="T717" s="264"/>
      <c r="AT717" s="265" t="s">
        <v>309</v>
      </c>
      <c r="AU717" s="265" t="s">
        <v>88</v>
      </c>
      <c r="AV717" s="12" t="s">
        <v>88</v>
      </c>
      <c r="AW717" s="12" t="s">
        <v>33</v>
      </c>
      <c r="AX717" s="12" t="s">
        <v>78</v>
      </c>
      <c r="AY717" s="265" t="s">
        <v>163</v>
      </c>
    </row>
    <row r="718" spans="2:51" s="12" customFormat="1" ht="12">
      <c r="B718" s="255"/>
      <c r="C718" s="256"/>
      <c r="D718" s="245" t="s">
        <v>309</v>
      </c>
      <c r="E718" s="257" t="s">
        <v>1</v>
      </c>
      <c r="F718" s="258" t="s">
        <v>1076</v>
      </c>
      <c r="G718" s="256"/>
      <c r="H718" s="259">
        <v>21.366</v>
      </c>
      <c r="I718" s="260"/>
      <c r="J718" s="256"/>
      <c r="K718" s="256"/>
      <c r="L718" s="261"/>
      <c r="M718" s="262"/>
      <c r="N718" s="263"/>
      <c r="O718" s="263"/>
      <c r="P718" s="263"/>
      <c r="Q718" s="263"/>
      <c r="R718" s="263"/>
      <c r="S718" s="263"/>
      <c r="T718" s="264"/>
      <c r="AT718" s="265" t="s">
        <v>309</v>
      </c>
      <c r="AU718" s="265" t="s">
        <v>88</v>
      </c>
      <c r="AV718" s="12" t="s">
        <v>88</v>
      </c>
      <c r="AW718" s="12" t="s">
        <v>33</v>
      </c>
      <c r="AX718" s="12" t="s">
        <v>78</v>
      </c>
      <c r="AY718" s="265" t="s">
        <v>163</v>
      </c>
    </row>
    <row r="719" spans="2:51" s="12" customFormat="1" ht="12">
      <c r="B719" s="255"/>
      <c r="C719" s="256"/>
      <c r="D719" s="245" t="s">
        <v>309</v>
      </c>
      <c r="E719" s="257" t="s">
        <v>1</v>
      </c>
      <c r="F719" s="258" t="s">
        <v>1068</v>
      </c>
      <c r="G719" s="256"/>
      <c r="H719" s="259">
        <v>-5.328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AT719" s="265" t="s">
        <v>309</v>
      </c>
      <c r="AU719" s="265" t="s">
        <v>88</v>
      </c>
      <c r="AV719" s="12" t="s">
        <v>88</v>
      </c>
      <c r="AW719" s="12" t="s">
        <v>33</v>
      </c>
      <c r="AX719" s="12" t="s">
        <v>78</v>
      </c>
      <c r="AY719" s="265" t="s">
        <v>163</v>
      </c>
    </row>
    <row r="720" spans="2:51" s="15" customFormat="1" ht="12">
      <c r="B720" s="287"/>
      <c r="C720" s="288"/>
      <c r="D720" s="245" t="s">
        <v>309</v>
      </c>
      <c r="E720" s="289" t="s">
        <v>255</v>
      </c>
      <c r="F720" s="290" t="s">
        <v>321</v>
      </c>
      <c r="G720" s="288"/>
      <c r="H720" s="291">
        <v>126.696</v>
      </c>
      <c r="I720" s="292"/>
      <c r="J720" s="288"/>
      <c r="K720" s="288"/>
      <c r="L720" s="293"/>
      <c r="M720" s="294"/>
      <c r="N720" s="295"/>
      <c r="O720" s="295"/>
      <c r="P720" s="295"/>
      <c r="Q720" s="295"/>
      <c r="R720" s="295"/>
      <c r="S720" s="295"/>
      <c r="T720" s="296"/>
      <c r="AT720" s="297" t="s">
        <v>309</v>
      </c>
      <c r="AU720" s="297" t="s">
        <v>88</v>
      </c>
      <c r="AV720" s="15" t="s">
        <v>105</v>
      </c>
      <c r="AW720" s="15" t="s">
        <v>33</v>
      </c>
      <c r="AX720" s="15" t="s">
        <v>78</v>
      </c>
      <c r="AY720" s="297" t="s">
        <v>163</v>
      </c>
    </row>
    <row r="721" spans="2:51" s="14" customFormat="1" ht="12">
      <c r="B721" s="277"/>
      <c r="C721" s="278"/>
      <c r="D721" s="245" t="s">
        <v>309</v>
      </c>
      <c r="E721" s="279" t="s">
        <v>1</v>
      </c>
      <c r="F721" s="280" t="s">
        <v>1077</v>
      </c>
      <c r="G721" s="278"/>
      <c r="H721" s="279" t="s">
        <v>1</v>
      </c>
      <c r="I721" s="281"/>
      <c r="J721" s="278"/>
      <c r="K721" s="278"/>
      <c r="L721" s="282"/>
      <c r="M721" s="283"/>
      <c r="N721" s="284"/>
      <c r="O721" s="284"/>
      <c r="P721" s="284"/>
      <c r="Q721" s="284"/>
      <c r="R721" s="284"/>
      <c r="S721" s="284"/>
      <c r="T721" s="285"/>
      <c r="AT721" s="286" t="s">
        <v>309</v>
      </c>
      <c r="AU721" s="286" t="s">
        <v>88</v>
      </c>
      <c r="AV721" s="14" t="s">
        <v>86</v>
      </c>
      <c r="AW721" s="14" t="s">
        <v>33</v>
      </c>
      <c r="AX721" s="14" t="s">
        <v>78</v>
      </c>
      <c r="AY721" s="286" t="s">
        <v>163</v>
      </c>
    </row>
    <row r="722" spans="2:51" s="12" customFormat="1" ht="12">
      <c r="B722" s="255"/>
      <c r="C722" s="256"/>
      <c r="D722" s="245" t="s">
        <v>309</v>
      </c>
      <c r="E722" s="257" t="s">
        <v>1</v>
      </c>
      <c r="F722" s="258" t="s">
        <v>1078</v>
      </c>
      <c r="G722" s="256"/>
      <c r="H722" s="259">
        <v>19.305</v>
      </c>
      <c r="I722" s="260"/>
      <c r="J722" s="256"/>
      <c r="K722" s="256"/>
      <c r="L722" s="261"/>
      <c r="M722" s="262"/>
      <c r="N722" s="263"/>
      <c r="O722" s="263"/>
      <c r="P722" s="263"/>
      <c r="Q722" s="263"/>
      <c r="R722" s="263"/>
      <c r="S722" s="263"/>
      <c r="T722" s="264"/>
      <c r="AT722" s="265" t="s">
        <v>309</v>
      </c>
      <c r="AU722" s="265" t="s">
        <v>88</v>
      </c>
      <c r="AV722" s="12" t="s">
        <v>88</v>
      </c>
      <c r="AW722" s="12" t="s">
        <v>33</v>
      </c>
      <c r="AX722" s="12" t="s">
        <v>78</v>
      </c>
      <c r="AY722" s="265" t="s">
        <v>163</v>
      </c>
    </row>
    <row r="723" spans="2:51" s="12" customFormat="1" ht="12">
      <c r="B723" s="255"/>
      <c r="C723" s="256"/>
      <c r="D723" s="245" t="s">
        <v>309</v>
      </c>
      <c r="E723" s="257" t="s">
        <v>1</v>
      </c>
      <c r="F723" s="258" t="s">
        <v>1079</v>
      </c>
      <c r="G723" s="256"/>
      <c r="H723" s="259">
        <v>-4.2</v>
      </c>
      <c r="I723" s="260"/>
      <c r="J723" s="256"/>
      <c r="K723" s="256"/>
      <c r="L723" s="261"/>
      <c r="M723" s="262"/>
      <c r="N723" s="263"/>
      <c r="O723" s="263"/>
      <c r="P723" s="263"/>
      <c r="Q723" s="263"/>
      <c r="R723" s="263"/>
      <c r="S723" s="263"/>
      <c r="T723" s="264"/>
      <c r="AT723" s="265" t="s">
        <v>309</v>
      </c>
      <c r="AU723" s="265" t="s">
        <v>88</v>
      </c>
      <c r="AV723" s="12" t="s">
        <v>88</v>
      </c>
      <c r="AW723" s="12" t="s">
        <v>33</v>
      </c>
      <c r="AX723" s="12" t="s">
        <v>78</v>
      </c>
      <c r="AY723" s="265" t="s">
        <v>163</v>
      </c>
    </row>
    <row r="724" spans="2:51" s="12" customFormat="1" ht="12">
      <c r="B724" s="255"/>
      <c r="C724" s="256"/>
      <c r="D724" s="245" t="s">
        <v>309</v>
      </c>
      <c r="E724" s="257" t="s">
        <v>1</v>
      </c>
      <c r="F724" s="258" t="s">
        <v>1080</v>
      </c>
      <c r="G724" s="256"/>
      <c r="H724" s="259">
        <v>0.81</v>
      </c>
      <c r="I724" s="260"/>
      <c r="J724" s="256"/>
      <c r="K724" s="256"/>
      <c r="L724" s="261"/>
      <c r="M724" s="262"/>
      <c r="N724" s="263"/>
      <c r="O724" s="263"/>
      <c r="P724" s="263"/>
      <c r="Q724" s="263"/>
      <c r="R724" s="263"/>
      <c r="S724" s="263"/>
      <c r="T724" s="264"/>
      <c r="AT724" s="265" t="s">
        <v>309</v>
      </c>
      <c r="AU724" s="265" t="s">
        <v>88</v>
      </c>
      <c r="AV724" s="12" t="s">
        <v>88</v>
      </c>
      <c r="AW724" s="12" t="s">
        <v>33</v>
      </c>
      <c r="AX724" s="12" t="s">
        <v>78</v>
      </c>
      <c r="AY724" s="265" t="s">
        <v>163</v>
      </c>
    </row>
    <row r="725" spans="2:51" s="12" customFormat="1" ht="12">
      <c r="B725" s="255"/>
      <c r="C725" s="256"/>
      <c r="D725" s="245" t="s">
        <v>309</v>
      </c>
      <c r="E725" s="257" t="s">
        <v>1</v>
      </c>
      <c r="F725" s="258" t="s">
        <v>1081</v>
      </c>
      <c r="G725" s="256"/>
      <c r="H725" s="259">
        <v>55.205</v>
      </c>
      <c r="I725" s="260"/>
      <c r="J725" s="256"/>
      <c r="K725" s="256"/>
      <c r="L725" s="261"/>
      <c r="M725" s="262"/>
      <c r="N725" s="263"/>
      <c r="O725" s="263"/>
      <c r="P725" s="263"/>
      <c r="Q725" s="263"/>
      <c r="R725" s="263"/>
      <c r="S725" s="263"/>
      <c r="T725" s="264"/>
      <c r="AT725" s="265" t="s">
        <v>309</v>
      </c>
      <c r="AU725" s="265" t="s">
        <v>88</v>
      </c>
      <c r="AV725" s="12" t="s">
        <v>88</v>
      </c>
      <c r="AW725" s="12" t="s">
        <v>33</v>
      </c>
      <c r="AX725" s="12" t="s">
        <v>78</v>
      </c>
      <c r="AY725" s="265" t="s">
        <v>163</v>
      </c>
    </row>
    <row r="726" spans="2:51" s="12" customFormat="1" ht="12">
      <c r="B726" s="255"/>
      <c r="C726" s="256"/>
      <c r="D726" s="245" t="s">
        <v>309</v>
      </c>
      <c r="E726" s="257" t="s">
        <v>1</v>
      </c>
      <c r="F726" s="258" t="s">
        <v>1082</v>
      </c>
      <c r="G726" s="256"/>
      <c r="H726" s="259">
        <v>-20.194</v>
      </c>
      <c r="I726" s="260"/>
      <c r="J726" s="256"/>
      <c r="K726" s="256"/>
      <c r="L726" s="261"/>
      <c r="M726" s="262"/>
      <c r="N726" s="263"/>
      <c r="O726" s="263"/>
      <c r="P726" s="263"/>
      <c r="Q726" s="263"/>
      <c r="R726" s="263"/>
      <c r="S726" s="263"/>
      <c r="T726" s="264"/>
      <c r="AT726" s="265" t="s">
        <v>309</v>
      </c>
      <c r="AU726" s="265" t="s">
        <v>88</v>
      </c>
      <c r="AV726" s="12" t="s">
        <v>88</v>
      </c>
      <c r="AW726" s="12" t="s">
        <v>33</v>
      </c>
      <c r="AX726" s="12" t="s">
        <v>78</v>
      </c>
      <c r="AY726" s="265" t="s">
        <v>163</v>
      </c>
    </row>
    <row r="727" spans="2:51" s="12" customFormat="1" ht="12">
      <c r="B727" s="255"/>
      <c r="C727" s="256"/>
      <c r="D727" s="245" t="s">
        <v>309</v>
      </c>
      <c r="E727" s="257" t="s">
        <v>1</v>
      </c>
      <c r="F727" s="258" t="s">
        <v>1083</v>
      </c>
      <c r="G727" s="256"/>
      <c r="H727" s="259">
        <v>2.6</v>
      </c>
      <c r="I727" s="260"/>
      <c r="J727" s="256"/>
      <c r="K727" s="256"/>
      <c r="L727" s="261"/>
      <c r="M727" s="262"/>
      <c r="N727" s="263"/>
      <c r="O727" s="263"/>
      <c r="P727" s="263"/>
      <c r="Q727" s="263"/>
      <c r="R727" s="263"/>
      <c r="S727" s="263"/>
      <c r="T727" s="264"/>
      <c r="AT727" s="265" t="s">
        <v>309</v>
      </c>
      <c r="AU727" s="265" t="s">
        <v>88</v>
      </c>
      <c r="AV727" s="12" t="s">
        <v>88</v>
      </c>
      <c r="AW727" s="12" t="s">
        <v>33</v>
      </c>
      <c r="AX727" s="12" t="s">
        <v>78</v>
      </c>
      <c r="AY727" s="265" t="s">
        <v>163</v>
      </c>
    </row>
    <row r="728" spans="2:51" s="12" customFormat="1" ht="12">
      <c r="B728" s="255"/>
      <c r="C728" s="256"/>
      <c r="D728" s="245" t="s">
        <v>309</v>
      </c>
      <c r="E728" s="257" t="s">
        <v>1</v>
      </c>
      <c r="F728" s="258" t="s">
        <v>1084</v>
      </c>
      <c r="G728" s="256"/>
      <c r="H728" s="259">
        <v>3.26</v>
      </c>
      <c r="I728" s="260"/>
      <c r="J728" s="256"/>
      <c r="K728" s="256"/>
      <c r="L728" s="261"/>
      <c r="M728" s="262"/>
      <c r="N728" s="263"/>
      <c r="O728" s="263"/>
      <c r="P728" s="263"/>
      <c r="Q728" s="263"/>
      <c r="R728" s="263"/>
      <c r="S728" s="263"/>
      <c r="T728" s="264"/>
      <c r="AT728" s="265" t="s">
        <v>309</v>
      </c>
      <c r="AU728" s="265" t="s">
        <v>88</v>
      </c>
      <c r="AV728" s="12" t="s">
        <v>88</v>
      </c>
      <c r="AW728" s="12" t="s">
        <v>33</v>
      </c>
      <c r="AX728" s="12" t="s">
        <v>78</v>
      </c>
      <c r="AY728" s="265" t="s">
        <v>163</v>
      </c>
    </row>
    <row r="729" spans="2:51" s="12" customFormat="1" ht="12">
      <c r="B729" s="255"/>
      <c r="C729" s="256"/>
      <c r="D729" s="245" t="s">
        <v>309</v>
      </c>
      <c r="E729" s="257" t="s">
        <v>1</v>
      </c>
      <c r="F729" s="258" t="s">
        <v>1085</v>
      </c>
      <c r="G729" s="256"/>
      <c r="H729" s="259">
        <v>4.606</v>
      </c>
      <c r="I729" s="260"/>
      <c r="J729" s="256"/>
      <c r="K729" s="256"/>
      <c r="L729" s="261"/>
      <c r="M729" s="262"/>
      <c r="N729" s="263"/>
      <c r="O729" s="263"/>
      <c r="P729" s="263"/>
      <c r="Q729" s="263"/>
      <c r="R729" s="263"/>
      <c r="S729" s="263"/>
      <c r="T729" s="264"/>
      <c r="AT729" s="265" t="s">
        <v>309</v>
      </c>
      <c r="AU729" s="265" t="s">
        <v>88</v>
      </c>
      <c r="AV729" s="12" t="s">
        <v>88</v>
      </c>
      <c r="AW729" s="12" t="s">
        <v>33</v>
      </c>
      <c r="AX729" s="12" t="s">
        <v>78</v>
      </c>
      <c r="AY729" s="265" t="s">
        <v>163</v>
      </c>
    </row>
    <row r="730" spans="2:51" s="12" customFormat="1" ht="12">
      <c r="B730" s="255"/>
      <c r="C730" s="256"/>
      <c r="D730" s="245" t="s">
        <v>309</v>
      </c>
      <c r="E730" s="257" t="s">
        <v>1</v>
      </c>
      <c r="F730" s="258" t="s">
        <v>1086</v>
      </c>
      <c r="G730" s="256"/>
      <c r="H730" s="259">
        <v>3.965</v>
      </c>
      <c r="I730" s="260"/>
      <c r="J730" s="256"/>
      <c r="K730" s="256"/>
      <c r="L730" s="261"/>
      <c r="M730" s="262"/>
      <c r="N730" s="263"/>
      <c r="O730" s="263"/>
      <c r="P730" s="263"/>
      <c r="Q730" s="263"/>
      <c r="R730" s="263"/>
      <c r="S730" s="263"/>
      <c r="T730" s="264"/>
      <c r="AT730" s="265" t="s">
        <v>309</v>
      </c>
      <c r="AU730" s="265" t="s">
        <v>88</v>
      </c>
      <c r="AV730" s="12" t="s">
        <v>88</v>
      </c>
      <c r="AW730" s="12" t="s">
        <v>33</v>
      </c>
      <c r="AX730" s="12" t="s">
        <v>78</v>
      </c>
      <c r="AY730" s="265" t="s">
        <v>163</v>
      </c>
    </row>
    <row r="731" spans="2:51" s="12" customFormat="1" ht="12">
      <c r="B731" s="255"/>
      <c r="C731" s="256"/>
      <c r="D731" s="245" t="s">
        <v>309</v>
      </c>
      <c r="E731" s="257" t="s">
        <v>1</v>
      </c>
      <c r="F731" s="258" t="s">
        <v>1087</v>
      </c>
      <c r="G731" s="256"/>
      <c r="H731" s="259">
        <v>1.798</v>
      </c>
      <c r="I731" s="260"/>
      <c r="J731" s="256"/>
      <c r="K731" s="256"/>
      <c r="L731" s="261"/>
      <c r="M731" s="262"/>
      <c r="N731" s="263"/>
      <c r="O731" s="263"/>
      <c r="P731" s="263"/>
      <c r="Q731" s="263"/>
      <c r="R731" s="263"/>
      <c r="S731" s="263"/>
      <c r="T731" s="264"/>
      <c r="AT731" s="265" t="s">
        <v>309</v>
      </c>
      <c r="AU731" s="265" t="s">
        <v>88</v>
      </c>
      <c r="AV731" s="12" t="s">
        <v>88</v>
      </c>
      <c r="AW731" s="12" t="s">
        <v>33</v>
      </c>
      <c r="AX731" s="12" t="s">
        <v>78</v>
      </c>
      <c r="AY731" s="265" t="s">
        <v>163</v>
      </c>
    </row>
    <row r="732" spans="2:51" s="12" customFormat="1" ht="12">
      <c r="B732" s="255"/>
      <c r="C732" s="256"/>
      <c r="D732" s="245" t="s">
        <v>309</v>
      </c>
      <c r="E732" s="257" t="s">
        <v>1</v>
      </c>
      <c r="F732" s="258" t="s">
        <v>1088</v>
      </c>
      <c r="G732" s="256"/>
      <c r="H732" s="259">
        <v>49.842</v>
      </c>
      <c r="I732" s="260"/>
      <c r="J732" s="256"/>
      <c r="K732" s="256"/>
      <c r="L732" s="261"/>
      <c r="M732" s="262"/>
      <c r="N732" s="263"/>
      <c r="O732" s="263"/>
      <c r="P732" s="263"/>
      <c r="Q732" s="263"/>
      <c r="R732" s="263"/>
      <c r="S732" s="263"/>
      <c r="T732" s="264"/>
      <c r="AT732" s="265" t="s">
        <v>309</v>
      </c>
      <c r="AU732" s="265" t="s">
        <v>88</v>
      </c>
      <c r="AV732" s="12" t="s">
        <v>88</v>
      </c>
      <c r="AW732" s="12" t="s">
        <v>33</v>
      </c>
      <c r="AX732" s="12" t="s">
        <v>78</v>
      </c>
      <c r="AY732" s="265" t="s">
        <v>163</v>
      </c>
    </row>
    <row r="733" spans="2:51" s="12" customFormat="1" ht="12">
      <c r="B733" s="255"/>
      <c r="C733" s="256"/>
      <c r="D733" s="245" t="s">
        <v>309</v>
      </c>
      <c r="E733" s="257" t="s">
        <v>1</v>
      </c>
      <c r="F733" s="258" t="s">
        <v>1089</v>
      </c>
      <c r="G733" s="256"/>
      <c r="H733" s="259">
        <v>-8.233</v>
      </c>
      <c r="I733" s="260"/>
      <c r="J733" s="256"/>
      <c r="K733" s="256"/>
      <c r="L733" s="261"/>
      <c r="M733" s="262"/>
      <c r="N733" s="263"/>
      <c r="O733" s="263"/>
      <c r="P733" s="263"/>
      <c r="Q733" s="263"/>
      <c r="R733" s="263"/>
      <c r="S733" s="263"/>
      <c r="T733" s="264"/>
      <c r="AT733" s="265" t="s">
        <v>309</v>
      </c>
      <c r="AU733" s="265" t="s">
        <v>88</v>
      </c>
      <c r="AV733" s="12" t="s">
        <v>88</v>
      </c>
      <c r="AW733" s="12" t="s">
        <v>33</v>
      </c>
      <c r="AX733" s="12" t="s">
        <v>78</v>
      </c>
      <c r="AY733" s="265" t="s">
        <v>163</v>
      </c>
    </row>
    <row r="734" spans="2:51" s="12" customFormat="1" ht="12">
      <c r="B734" s="255"/>
      <c r="C734" s="256"/>
      <c r="D734" s="245" t="s">
        <v>309</v>
      </c>
      <c r="E734" s="257" t="s">
        <v>1</v>
      </c>
      <c r="F734" s="258" t="s">
        <v>1090</v>
      </c>
      <c r="G734" s="256"/>
      <c r="H734" s="259">
        <v>2.65</v>
      </c>
      <c r="I734" s="260"/>
      <c r="J734" s="256"/>
      <c r="K734" s="256"/>
      <c r="L734" s="261"/>
      <c r="M734" s="262"/>
      <c r="N734" s="263"/>
      <c r="O734" s="263"/>
      <c r="P734" s="263"/>
      <c r="Q734" s="263"/>
      <c r="R734" s="263"/>
      <c r="S734" s="263"/>
      <c r="T734" s="264"/>
      <c r="AT734" s="265" t="s">
        <v>309</v>
      </c>
      <c r="AU734" s="265" t="s">
        <v>88</v>
      </c>
      <c r="AV734" s="12" t="s">
        <v>88</v>
      </c>
      <c r="AW734" s="12" t="s">
        <v>33</v>
      </c>
      <c r="AX734" s="12" t="s">
        <v>78</v>
      </c>
      <c r="AY734" s="265" t="s">
        <v>163</v>
      </c>
    </row>
    <row r="735" spans="2:51" s="12" customFormat="1" ht="12">
      <c r="B735" s="255"/>
      <c r="C735" s="256"/>
      <c r="D735" s="245" t="s">
        <v>309</v>
      </c>
      <c r="E735" s="257" t="s">
        <v>1</v>
      </c>
      <c r="F735" s="258" t="s">
        <v>1091</v>
      </c>
      <c r="G735" s="256"/>
      <c r="H735" s="259">
        <v>1.825</v>
      </c>
      <c r="I735" s="260"/>
      <c r="J735" s="256"/>
      <c r="K735" s="256"/>
      <c r="L735" s="261"/>
      <c r="M735" s="262"/>
      <c r="N735" s="263"/>
      <c r="O735" s="263"/>
      <c r="P735" s="263"/>
      <c r="Q735" s="263"/>
      <c r="R735" s="263"/>
      <c r="S735" s="263"/>
      <c r="T735" s="264"/>
      <c r="AT735" s="265" t="s">
        <v>309</v>
      </c>
      <c r="AU735" s="265" t="s">
        <v>88</v>
      </c>
      <c r="AV735" s="12" t="s">
        <v>88</v>
      </c>
      <c r="AW735" s="12" t="s">
        <v>33</v>
      </c>
      <c r="AX735" s="12" t="s">
        <v>78</v>
      </c>
      <c r="AY735" s="265" t="s">
        <v>163</v>
      </c>
    </row>
    <row r="736" spans="2:51" s="12" customFormat="1" ht="12">
      <c r="B736" s="255"/>
      <c r="C736" s="256"/>
      <c r="D736" s="245" t="s">
        <v>309</v>
      </c>
      <c r="E736" s="257" t="s">
        <v>1</v>
      </c>
      <c r="F736" s="258" t="s">
        <v>1092</v>
      </c>
      <c r="G736" s="256"/>
      <c r="H736" s="259">
        <v>21.899</v>
      </c>
      <c r="I736" s="260"/>
      <c r="J736" s="256"/>
      <c r="K736" s="256"/>
      <c r="L736" s="261"/>
      <c r="M736" s="262"/>
      <c r="N736" s="263"/>
      <c r="O736" s="263"/>
      <c r="P736" s="263"/>
      <c r="Q736" s="263"/>
      <c r="R736" s="263"/>
      <c r="S736" s="263"/>
      <c r="T736" s="264"/>
      <c r="AT736" s="265" t="s">
        <v>309</v>
      </c>
      <c r="AU736" s="265" t="s">
        <v>88</v>
      </c>
      <c r="AV736" s="12" t="s">
        <v>88</v>
      </c>
      <c r="AW736" s="12" t="s">
        <v>33</v>
      </c>
      <c r="AX736" s="12" t="s">
        <v>78</v>
      </c>
      <c r="AY736" s="265" t="s">
        <v>163</v>
      </c>
    </row>
    <row r="737" spans="2:51" s="12" customFormat="1" ht="12">
      <c r="B737" s="255"/>
      <c r="C737" s="256"/>
      <c r="D737" s="245" t="s">
        <v>309</v>
      </c>
      <c r="E737" s="257" t="s">
        <v>1</v>
      </c>
      <c r="F737" s="258" t="s">
        <v>1093</v>
      </c>
      <c r="G737" s="256"/>
      <c r="H737" s="259">
        <v>61.915</v>
      </c>
      <c r="I737" s="260"/>
      <c r="J737" s="256"/>
      <c r="K737" s="256"/>
      <c r="L737" s="261"/>
      <c r="M737" s="262"/>
      <c r="N737" s="263"/>
      <c r="O737" s="263"/>
      <c r="P737" s="263"/>
      <c r="Q737" s="263"/>
      <c r="R737" s="263"/>
      <c r="S737" s="263"/>
      <c r="T737" s="264"/>
      <c r="AT737" s="265" t="s">
        <v>309</v>
      </c>
      <c r="AU737" s="265" t="s">
        <v>88</v>
      </c>
      <c r="AV737" s="12" t="s">
        <v>88</v>
      </c>
      <c r="AW737" s="12" t="s">
        <v>33</v>
      </c>
      <c r="AX737" s="12" t="s">
        <v>78</v>
      </c>
      <c r="AY737" s="265" t="s">
        <v>163</v>
      </c>
    </row>
    <row r="738" spans="2:51" s="12" customFormat="1" ht="12">
      <c r="B738" s="255"/>
      <c r="C738" s="256"/>
      <c r="D738" s="245" t="s">
        <v>309</v>
      </c>
      <c r="E738" s="257" t="s">
        <v>1</v>
      </c>
      <c r="F738" s="258" t="s">
        <v>1094</v>
      </c>
      <c r="G738" s="256"/>
      <c r="H738" s="259">
        <v>-11.139</v>
      </c>
      <c r="I738" s="260"/>
      <c r="J738" s="256"/>
      <c r="K738" s="256"/>
      <c r="L738" s="261"/>
      <c r="M738" s="262"/>
      <c r="N738" s="263"/>
      <c r="O738" s="263"/>
      <c r="P738" s="263"/>
      <c r="Q738" s="263"/>
      <c r="R738" s="263"/>
      <c r="S738" s="263"/>
      <c r="T738" s="264"/>
      <c r="AT738" s="265" t="s">
        <v>309</v>
      </c>
      <c r="AU738" s="265" t="s">
        <v>88</v>
      </c>
      <c r="AV738" s="12" t="s">
        <v>88</v>
      </c>
      <c r="AW738" s="12" t="s">
        <v>33</v>
      </c>
      <c r="AX738" s="12" t="s">
        <v>78</v>
      </c>
      <c r="AY738" s="265" t="s">
        <v>163</v>
      </c>
    </row>
    <row r="739" spans="2:51" s="12" customFormat="1" ht="12">
      <c r="B739" s="255"/>
      <c r="C739" s="256"/>
      <c r="D739" s="245" t="s">
        <v>309</v>
      </c>
      <c r="E739" s="257" t="s">
        <v>1</v>
      </c>
      <c r="F739" s="258" t="s">
        <v>1095</v>
      </c>
      <c r="G739" s="256"/>
      <c r="H739" s="259">
        <v>2.934</v>
      </c>
      <c r="I739" s="260"/>
      <c r="J739" s="256"/>
      <c r="K739" s="256"/>
      <c r="L739" s="261"/>
      <c r="M739" s="262"/>
      <c r="N739" s="263"/>
      <c r="O739" s="263"/>
      <c r="P739" s="263"/>
      <c r="Q739" s="263"/>
      <c r="R739" s="263"/>
      <c r="S739" s="263"/>
      <c r="T739" s="264"/>
      <c r="AT739" s="265" t="s">
        <v>309</v>
      </c>
      <c r="AU739" s="265" t="s">
        <v>88</v>
      </c>
      <c r="AV739" s="12" t="s">
        <v>88</v>
      </c>
      <c r="AW739" s="12" t="s">
        <v>33</v>
      </c>
      <c r="AX739" s="12" t="s">
        <v>78</v>
      </c>
      <c r="AY739" s="265" t="s">
        <v>163</v>
      </c>
    </row>
    <row r="740" spans="2:51" s="12" customFormat="1" ht="12">
      <c r="B740" s="255"/>
      <c r="C740" s="256"/>
      <c r="D740" s="245" t="s">
        <v>309</v>
      </c>
      <c r="E740" s="257" t="s">
        <v>1</v>
      </c>
      <c r="F740" s="258" t="s">
        <v>1096</v>
      </c>
      <c r="G740" s="256"/>
      <c r="H740" s="259">
        <v>2.31</v>
      </c>
      <c r="I740" s="260"/>
      <c r="J740" s="256"/>
      <c r="K740" s="256"/>
      <c r="L740" s="261"/>
      <c r="M740" s="262"/>
      <c r="N740" s="263"/>
      <c r="O740" s="263"/>
      <c r="P740" s="263"/>
      <c r="Q740" s="263"/>
      <c r="R740" s="263"/>
      <c r="S740" s="263"/>
      <c r="T740" s="264"/>
      <c r="AT740" s="265" t="s">
        <v>309</v>
      </c>
      <c r="AU740" s="265" t="s">
        <v>88</v>
      </c>
      <c r="AV740" s="12" t="s">
        <v>88</v>
      </c>
      <c r="AW740" s="12" t="s">
        <v>33</v>
      </c>
      <c r="AX740" s="12" t="s">
        <v>78</v>
      </c>
      <c r="AY740" s="265" t="s">
        <v>163</v>
      </c>
    </row>
    <row r="741" spans="2:51" s="12" customFormat="1" ht="12">
      <c r="B741" s="255"/>
      <c r="C741" s="256"/>
      <c r="D741" s="245" t="s">
        <v>309</v>
      </c>
      <c r="E741" s="257" t="s">
        <v>1</v>
      </c>
      <c r="F741" s="258" t="s">
        <v>1097</v>
      </c>
      <c r="G741" s="256"/>
      <c r="H741" s="259">
        <v>5.357</v>
      </c>
      <c r="I741" s="260"/>
      <c r="J741" s="256"/>
      <c r="K741" s="256"/>
      <c r="L741" s="261"/>
      <c r="M741" s="262"/>
      <c r="N741" s="263"/>
      <c r="O741" s="263"/>
      <c r="P741" s="263"/>
      <c r="Q741" s="263"/>
      <c r="R741" s="263"/>
      <c r="S741" s="263"/>
      <c r="T741" s="264"/>
      <c r="AT741" s="265" t="s">
        <v>309</v>
      </c>
      <c r="AU741" s="265" t="s">
        <v>88</v>
      </c>
      <c r="AV741" s="12" t="s">
        <v>88</v>
      </c>
      <c r="AW741" s="12" t="s">
        <v>33</v>
      </c>
      <c r="AX741" s="12" t="s">
        <v>78</v>
      </c>
      <c r="AY741" s="265" t="s">
        <v>163</v>
      </c>
    </row>
    <row r="742" spans="2:51" s="12" customFormat="1" ht="12">
      <c r="B742" s="255"/>
      <c r="C742" s="256"/>
      <c r="D742" s="245" t="s">
        <v>309</v>
      </c>
      <c r="E742" s="257" t="s">
        <v>1</v>
      </c>
      <c r="F742" s="258" t="s">
        <v>1098</v>
      </c>
      <c r="G742" s="256"/>
      <c r="H742" s="259">
        <v>38.43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AT742" s="265" t="s">
        <v>309</v>
      </c>
      <c r="AU742" s="265" t="s">
        <v>88</v>
      </c>
      <c r="AV742" s="12" t="s">
        <v>88</v>
      </c>
      <c r="AW742" s="12" t="s">
        <v>33</v>
      </c>
      <c r="AX742" s="12" t="s">
        <v>78</v>
      </c>
      <c r="AY742" s="265" t="s">
        <v>163</v>
      </c>
    </row>
    <row r="743" spans="2:51" s="12" customFormat="1" ht="12">
      <c r="B743" s="255"/>
      <c r="C743" s="256"/>
      <c r="D743" s="245" t="s">
        <v>309</v>
      </c>
      <c r="E743" s="257" t="s">
        <v>1</v>
      </c>
      <c r="F743" s="258" t="s">
        <v>1099</v>
      </c>
      <c r="G743" s="256"/>
      <c r="H743" s="259">
        <v>-5.773</v>
      </c>
      <c r="I743" s="260"/>
      <c r="J743" s="256"/>
      <c r="K743" s="256"/>
      <c r="L743" s="261"/>
      <c r="M743" s="262"/>
      <c r="N743" s="263"/>
      <c r="O743" s="263"/>
      <c r="P743" s="263"/>
      <c r="Q743" s="263"/>
      <c r="R743" s="263"/>
      <c r="S743" s="263"/>
      <c r="T743" s="264"/>
      <c r="AT743" s="265" t="s">
        <v>309</v>
      </c>
      <c r="AU743" s="265" t="s">
        <v>88</v>
      </c>
      <c r="AV743" s="12" t="s">
        <v>88</v>
      </c>
      <c r="AW743" s="12" t="s">
        <v>33</v>
      </c>
      <c r="AX743" s="12" t="s">
        <v>78</v>
      </c>
      <c r="AY743" s="265" t="s">
        <v>163</v>
      </c>
    </row>
    <row r="744" spans="2:51" s="12" customFormat="1" ht="12">
      <c r="B744" s="255"/>
      <c r="C744" s="256"/>
      <c r="D744" s="245" t="s">
        <v>309</v>
      </c>
      <c r="E744" s="257" t="s">
        <v>1</v>
      </c>
      <c r="F744" s="258" t="s">
        <v>1100</v>
      </c>
      <c r="G744" s="256"/>
      <c r="H744" s="259">
        <v>6.039</v>
      </c>
      <c r="I744" s="260"/>
      <c r="J744" s="256"/>
      <c r="K744" s="256"/>
      <c r="L744" s="261"/>
      <c r="M744" s="262"/>
      <c r="N744" s="263"/>
      <c r="O744" s="263"/>
      <c r="P744" s="263"/>
      <c r="Q744" s="263"/>
      <c r="R744" s="263"/>
      <c r="S744" s="263"/>
      <c r="T744" s="264"/>
      <c r="AT744" s="265" t="s">
        <v>309</v>
      </c>
      <c r="AU744" s="265" t="s">
        <v>88</v>
      </c>
      <c r="AV744" s="12" t="s">
        <v>88</v>
      </c>
      <c r="AW744" s="12" t="s">
        <v>33</v>
      </c>
      <c r="AX744" s="12" t="s">
        <v>78</v>
      </c>
      <c r="AY744" s="265" t="s">
        <v>163</v>
      </c>
    </row>
    <row r="745" spans="2:51" s="12" customFormat="1" ht="12">
      <c r="B745" s="255"/>
      <c r="C745" s="256"/>
      <c r="D745" s="245" t="s">
        <v>309</v>
      </c>
      <c r="E745" s="257" t="s">
        <v>1</v>
      </c>
      <c r="F745" s="258" t="s">
        <v>1101</v>
      </c>
      <c r="G745" s="256"/>
      <c r="H745" s="259">
        <v>6.253</v>
      </c>
      <c r="I745" s="260"/>
      <c r="J745" s="256"/>
      <c r="K745" s="256"/>
      <c r="L745" s="261"/>
      <c r="M745" s="262"/>
      <c r="N745" s="263"/>
      <c r="O745" s="263"/>
      <c r="P745" s="263"/>
      <c r="Q745" s="263"/>
      <c r="R745" s="263"/>
      <c r="S745" s="263"/>
      <c r="T745" s="264"/>
      <c r="AT745" s="265" t="s">
        <v>309</v>
      </c>
      <c r="AU745" s="265" t="s">
        <v>88</v>
      </c>
      <c r="AV745" s="12" t="s">
        <v>88</v>
      </c>
      <c r="AW745" s="12" t="s">
        <v>33</v>
      </c>
      <c r="AX745" s="12" t="s">
        <v>78</v>
      </c>
      <c r="AY745" s="265" t="s">
        <v>163</v>
      </c>
    </row>
    <row r="746" spans="2:51" s="12" customFormat="1" ht="12">
      <c r="B746" s="255"/>
      <c r="C746" s="256"/>
      <c r="D746" s="245" t="s">
        <v>309</v>
      </c>
      <c r="E746" s="257" t="s">
        <v>1</v>
      </c>
      <c r="F746" s="258" t="s">
        <v>1102</v>
      </c>
      <c r="G746" s="256"/>
      <c r="H746" s="259">
        <v>2.205</v>
      </c>
      <c r="I746" s="260"/>
      <c r="J746" s="256"/>
      <c r="K746" s="256"/>
      <c r="L746" s="261"/>
      <c r="M746" s="262"/>
      <c r="N746" s="263"/>
      <c r="O746" s="263"/>
      <c r="P746" s="263"/>
      <c r="Q746" s="263"/>
      <c r="R746" s="263"/>
      <c r="S746" s="263"/>
      <c r="T746" s="264"/>
      <c r="AT746" s="265" t="s">
        <v>309</v>
      </c>
      <c r="AU746" s="265" t="s">
        <v>88</v>
      </c>
      <c r="AV746" s="12" t="s">
        <v>88</v>
      </c>
      <c r="AW746" s="12" t="s">
        <v>33</v>
      </c>
      <c r="AX746" s="12" t="s">
        <v>78</v>
      </c>
      <c r="AY746" s="265" t="s">
        <v>163</v>
      </c>
    </row>
    <row r="747" spans="2:51" s="12" customFormat="1" ht="12">
      <c r="B747" s="255"/>
      <c r="C747" s="256"/>
      <c r="D747" s="245" t="s">
        <v>309</v>
      </c>
      <c r="E747" s="257" t="s">
        <v>1</v>
      </c>
      <c r="F747" s="258" t="s">
        <v>1103</v>
      </c>
      <c r="G747" s="256"/>
      <c r="H747" s="259">
        <v>8.075</v>
      </c>
      <c r="I747" s="260"/>
      <c r="J747" s="256"/>
      <c r="K747" s="256"/>
      <c r="L747" s="261"/>
      <c r="M747" s="262"/>
      <c r="N747" s="263"/>
      <c r="O747" s="263"/>
      <c r="P747" s="263"/>
      <c r="Q747" s="263"/>
      <c r="R747" s="263"/>
      <c r="S747" s="263"/>
      <c r="T747" s="264"/>
      <c r="AT747" s="265" t="s">
        <v>309</v>
      </c>
      <c r="AU747" s="265" t="s">
        <v>88</v>
      </c>
      <c r="AV747" s="12" t="s">
        <v>88</v>
      </c>
      <c r="AW747" s="12" t="s">
        <v>33</v>
      </c>
      <c r="AX747" s="12" t="s">
        <v>78</v>
      </c>
      <c r="AY747" s="265" t="s">
        <v>163</v>
      </c>
    </row>
    <row r="748" spans="2:51" s="12" customFormat="1" ht="12">
      <c r="B748" s="255"/>
      <c r="C748" s="256"/>
      <c r="D748" s="245" t="s">
        <v>309</v>
      </c>
      <c r="E748" s="257" t="s">
        <v>1</v>
      </c>
      <c r="F748" s="258" t="s">
        <v>1104</v>
      </c>
      <c r="G748" s="256"/>
      <c r="H748" s="259">
        <v>1.733</v>
      </c>
      <c r="I748" s="260"/>
      <c r="J748" s="256"/>
      <c r="K748" s="256"/>
      <c r="L748" s="261"/>
      <c r="M748" s="262"/>
      <c r="N748" s="263"/>
      <c r="O748" s="263"/>
      <c r="P748" s="263"/>
      <c r="Q748" s="263"/>
      <c r="R748" s="263"/>
      <c r="S748" s="263"/>
      <c r="T748" s="264"/>
      <c r="AT748" s="265" t="s">
        <v>309</v>
      </c>
      <c r="AU748" s="265" t="s">
        <v>88</v>
      </c>
      <c r="AV748" s="12" t="s">
        <v>88</v>
      </c>
      <c r="AW748" s="12" t="s">
        <v>33</v>
      </c>
      <c r="AX748" s="12" t="s">
        <v>78</v>
      </c>
      <c r="AY748" s="265" t="s">
        <v>163</v>
      </c>
    </row>
    <row r="749" spans="2:51" s="12" customFormat="1" ht="12">
      <c r="B749" s="255"/>
      <c r="C749" s="256"/>
      <c r="D749" s="245" t="s">
        <v>309</v>
      </c>
      <c r="E749" s="257" t="s">
        <v>1</v>
      </c>
      <c r="F749" s="258" t="s">
        <v>1105</v>
      </c>
      <c r="G749" s="256"/>
      <c r="H749" s="259">
        <v>11.172</v>
      </c>
      <c r="I749" s="260"/>
      <c r="J749" s="256"/>
      <c r="K749" s="256"/>
      <c r="L749" s="261"/>
      <c r="M749" s="262"/>
      <c r="N749" s="263"/>
      <c r="O749" s="263"/>
      <c r="P749" s="263"/>
      <c r="Q749" s="263"/>
      <c r="R749" s="263"/>
      <c r="S749" s="263"/>
      <c r="T749" s="264"/>
      <c r="AT749" s="265" t="s">
        <v>309</v>
      </c>
      <c r="AU749" s="265" t="s">
        <v>88</v>
      </c>
      <c r="AV749" s="12" t="s">
        <v>88</v>
      </c>
      <c r="AW749" s="12" t="s">
        <v>33</v>
      </c>
      <c r="AX749" s="12" t="s">
        <v>78</v>
      </c>
      <c r="AY749" s="265" t="s">
        <v>163</v>
      </c>
    </row>
    <row r="750" spans="2:51" s="12" customFormat="1" ht="12">
      <c r="B750" s="255"/>
      <c r="C750" s="256"/>
      <c r="D750" s="245" t="s">
        <v>309</v>
      </c>
      <c r="E750" s="257" t="s">
        <v>1</v>
      </c>
      <c r="F750" s="258" t="s">
        <v>1106</v>
      </c>
      <c r="G750" s="256"/>
      <c r="H750" s="259">
        <v>62.098</v>
      </c>
      <c r="I750" s="260"/>
      <c r="J750" s="256"/>
      <c r="K750" s="256"/>
      <c r="L750" s="261"/>
      <c r="M750" s="262"/>
      <c r="N750" s="263"/>
      <c r="O750" s="263"/>
      <c r="P750" s="263"/>
      <c r="Q750" s="263"/>
      <c r="R750" s="263"/>
      <c r="S750" s="263"/>
      <c r="T750" s="264"/>
      <c r="AT750" s="265" t="s">
        <v>309</v>
      </c>
      <c r="AU750" s="265" t="s">
        <v>88</v>
      </c>
      <c r="AV750" s="12" t="s">
        <v>88</v>
      </c>
      <c r="AW750" s="12" t="s">
        <v>33</v>
      </c>
      <c r="AX750" s="12" t="s">
        <v>78</v>
      </c>
      <c r="AY750" s="265" t="s">
        <v>163</v>
      </c>
    </row>
    <row r="751" spans="2:51" s="12" customFormat="1" ht="12">
      <c r="B751" s="255"/>
      <c r="C751" s="256"/>
      <c r="D751" s="245" t="s">
        <v>309</v>
      </c>
      <c r="E751" s="257" t="s">
        <v>1</v>
      </c>
      <c r="F751" s="258" t="s">
        <v>1107</v>
      </c>
      <c r="G751" s="256"/>
      <c r="H751" s="259">
        <v>-7.314</v>
      </c>
      <c r="I751" s="260"/>
      <c r="J751" s="256"/>
      <c r="K751" s="256"/>
      <c r="L751" s="261"/>
      <c r="M751" s="262"/>
      <c r="N751" s="263"/>
      <c r="O751" s="263"/>
      <c r="P751" s="263"/>
      <c r="Q751" s="263"/>
      <c r="R751" s="263"/>
      <c r="S751" s="263"/>
      <c r="T751" s="264"/>
      <c r="AT751" s="265" t="s">
        <v>309</v>
      </c>
      <c r="AU751" s="265" t="s">
        <v>88</v>
      </c>
      <c r="AV751" s="12" t="s">
        <v>88</v>
      </c>
      <c r="AW751" s="12" t="s">
        <v>33</v>
      </c>
      <c r="AX751" s="12" t="s">
        <v>78</v>
      </c>
      <c r="AY751" s="265" t="s">
        <v>163</v>
      </c>
    </row>
    <row r="752" spans="2:51" s="12" customFormat="1" ht="12">
      <c r="B752" s="255"/>
      <c r="C752" s="256"/>
      <c r="D752" s="245" t="s">
        <v>309</v>
      </c>
      <c r="E752" s="257" t="s">
        <v>1</v>
      </c>
      <c r="F752" s="258" t="s">
        <v>1108</v>
      </c>
      <c r="G752" s="256"/>
      <c r="H752" s="259">
        <v>5.162</v>
      </c>
      <c r="I752" s="260"/>
      <c r="J752" s="256"/>
      <c r="K752" s="256"/>
      <c r="L752" s="261"/>
      <c r="M752" s="262"/>
      <c r="N752" s="263"/>
      <c r="O752" s="263"/>
      <c r="P752" s="263"/>
      <c r="Q752" s="263"/>
      <c r="R752" s="263"/>
      <c r="S752" s="263"/>
      <c r="T752" s="264"/>
      <c r="AT752" s="265" t="s">
        <v>309</v>
      </c>
      <c r="AU752" s="265" t="s">
        <v>88</v>
      </c>
      <c r="AV752" s="12" t="s">
        <v>88</v>
      </c>
      <c r="AW752" s="12" t="s">
        <v>33</v>
      </c>
      <c r="AX752" s="12" t="s">
        <v>78</v>
      </c>
      <c r="AY752" s="265" t="s">
        <v>163</v>
      </c>
    </row>
    <row r="753" spans="2:51" s="12" customFormat="1" ht="12">
      <c r="B753" s="255"/>
      <c r="C753" s="256"/>
      <c r="D753" s="245" t="s">
        <v>309</v>
      </c>
      <c r="E753" s="257" t="s">
        <v>1</v>
      </c>
      <c r="F753" s="258" t="s">
        <v>1109</v>
      </c>
      <c r="G753" s="256"/>
      <c r="H753" s="259">
        <v>2.253</v>
      </c>
      <c r="I753" s="260"/>
      <c r="J753" s="256"/>
      <c r="K753" s="256"/>
      <c r="L753" s="261"/>
      <c r="M753" s="262"/>
      <c r="N753" s="263"/>
      <c r="O753" s="263"/>
      <c r="P753" s="263"/>
      <c r="Q753" s="263"/>
      <c r="R753" s="263"/>
      <c r="S753" s="263"/>
      <c r="T753" s="264"/>
      <c r="AT753" s="265" t="s">
        <v>309</v>
      </c>
      <c r="AU753" s="265" t="s">
        <v>88</v>
      </c>
      <c r="AV753" s="12" t="s">
        <v>88</v>
      </c>
      <c r="AW753" s="12" t="s">
        <v>33</v>
      </c>
      <c r="AX753" s="12" t="s">
        <v>78</v>
      </c>
      <c r="AY753" s="265" t="s">
        <v>163</v>
      </c>
    </row>
    <row r="754" spans="2:51" s="14" customFormat="1" ht="12">
      <c r="B754" s="277"/>
      <c r="C754" s="278"/>
      <c r="D754" s="245" t="s">
        <v>309</v>
      </c>
      <c r="E754" s="279" t="s">
        <v>1</v>
      </c>
      <c r="F754" s="280" t="s">
        <v>455</v>
      </c>
      <c r="G754" s="278"/>
      <c r="H754" s="279" t="s">
        <v>1</v>
      </c>
      <c r="I754" s="281"/>
      <c r="J754" s="278"/>
      <c r="K754" s="278"/>
      <c r="L754" s="282"/>
      <c r="M754" s="283"/>
      <c r="N754" s="284"/>
      <c r="O754" s="284"/>
      <c r="P754" s="284"/>
      <c r="Q754" s="284"/>
      <c r="R754" s="284"/>
      <c r="S754" s="284"/>
      <c r="T754" s="285"/>
      <c r="AT754" s="286" t="s">
        <v>309</v>
      </c>
      <c r="AU754" s="286" t="s">
        <v>88</v>
      </c>
      <c r="AV754" s="14" t="s">
        <v>86</v>
      </c>
      <c r="AW754" s="14" t="s">
        <v>33</v>
      </c>
      <c r="AX754" s="14" t="s">
        <v>78</v>
      </c>
      <c r="AY754" s="286" t="s">
        <v>163</v>
      </c>
    </row>
    <row r="755" spans="2:51" s="12" customFormat="1" ht="12">
      <c r="B755" s="255"/>
      <c r="C755" s="256"/>
      <c r="D755" s="245" t="s">
        <v>309</v>
      </c>
      <c r="E755" s="257" t="s">
        <v>1</v>
      </c>
      <c r="F755" s="258" t="s">
        <v>1110</v>
      </c>
      <c r="G755" s="256"/>
      <c r="H755" s="259">
        <v>57.622</v>
      </c>
      <c r="I755" s="260"/>
      <c r="J755" s="256"/>
      <c r="K755" s="256"/>
      <c r="L755" s="261"/>
      <c r="M755" s="262"/>
      <c r="N755" s="263"/>
      <c r="O755" s="263"/>
      <c r="P755" s="263"/>
      <c r="Q755" s="263"/>
      <c r="R755" s="263"/>
      <c r="S755" s="263"/>
      <c r="T755" s="264"/>
      <c r="AT755" s="265" t="s">
        <v>309</v>
      </c>
      <c r="AU755" s="265" t="s">
        <v>88</v>
      </c>
      <c r="AV755" s="12" t="s">
        <v>88</v>
      </c>
      <c r="AW755" s="12" t="s">
        <v>33</v>
      </c>
      <c r="AX755" s="12" t="s">
        <v>78</v>
      </c>
      <c r="AY755" s="265" t="s">
        <v>163</v>
      </c>
    </row>
    <row r="756" spans="2:51" s="12" customFormat="1" ht="12">
      <c r="B756" s="255"/>
      <c r="C756" s="256"/>
      <c r="D756" s="245" t="s">
        <v>309</v>
      </c>
      <c r="E756" s="257" t="s">
        <v>1</v>
      </c>
      <c r="F756" s="258" t="s">
        <v>1111</v>
      </c>
      <c r="G756" s="256"/>
      <c r="H756" s="259">
        <v>20.352</v>
      </c>
      <c r="I756" s="260"/>
      <c r="J756" s="256"/>
      <c r="K756" s="256"/>
      <c r="L756" s="261"/>
      <c r="M756" s="262"/>
      <c r="N756" s="263"/>
      <c r="O756" s="263"/>
      <c r="P756" s="263"/>
      <c r="Q756" s="263"/>
      <c r="R756" s="263"/>
      <c r="S756" s="263"/>
      <c r="T756" s="264"/>
      <c r="AT756" s="265" t="s">
        <v>309</v>
      </c>
      <c r="AU756" s="265" t="s">
        <v>88</v>
      </c>
      <c r="AV756" s="12" t="s">
        <v>88</v>
      </c>
      <c r="AW756" s="12" t="s">
        <v>33</v>
      </c>
      <c r="AX756" s="12" t="s">
        <v>78</v>
      </c>
      <c r="AY756" s="265" t="s">
        <v>163</v>
      </c>
    </row>
    <row r="757" spans="2:51" s="12" customFormat="1" ht="12">
      <c r="B757" s="255"/>
      <c r="C757" s="256"/>
      <c r="D757" s="245" t="s">
        <v>309</v>
      </c>
      <c r="E757" s="257" t="s">
        <v>1</v>
      </c>
      <c r="F757" s="258" t="s">
        <v>1112</v>
      </c>
      <c r="G757" s="256"/>
      <c r="H757" s="259">
        <v>2.85</v>
      </c>
      <c r="I757" s="260"/>
      <c r="J757" s="256"/>
      <c r="K757" s="256"/>
      <c r="L757" s="261"/>
      <c r="M757" s="262"/>
      <c r="N757" s="263"/>
      <c r="O757" s="263"/>
      <c r="P757" s="263"/>
      <c r="Q757" s="263"/>
      <c r="R757" s="263"/>
      <c r="S757" s="263"/>
      <c r="T757" s="264"/>
      <c r="AT757" s="265" t="s">
        <v>309</v>
      </c>
      <c r="AU757" s="265" t="s">
        <v>88</v>
      </c>
      <c r="AV757" s="12" t="s">
        <v>88</v>
      </c>
      <c r="AW757" s="12" t="s">
        <v>33</v>
      </c>
      <c r="AX757" s="12" t="s">
        <v>78</v>
      </c>
      <c r="AY757" s="265" t="s">
        <v>163</v>
      </c>
    </row>
    <row r="758" spans="2:51" s="12" customFormat="1" ht="12">
      <c r="B758" s="255"/>
      <c r="C758" s="256"/>
      <c r="D758" s="245" t="s">
        <v>309</v>
      </c>
      <c r="E758" s="257" t="s">
        <v>1</v>
      </c>
      <c r="F758" s="258" t="s">
        <v>1113</v>
      </c>
      <c r="G758" s="256"/>
      <c r="H758" s="259">
        <v>-6.706</v>
      </c>
      <c r="I758" s="260"/>
      <c r="J758" s="256"/>
      <c r="K758" s="256"/>
      <c r="L758" s="261"/>
      <c r="M758" s="262"/>
      <c r="N758" s="263"/>
      <c r="O758" s="263"/>
      <c r="P758" s="263"/>
      <c r="Q758" s="263"/>
      <c r="R758" s="263"/>
      <c r="S758" s="263"/>
      <c r="T758" s="264"/>
      <c r="AT758" s="265" t="s">
        <v>309</v>
      </c>
      <c r="AU758" s="265" t="s">
        <v>88</v>
      </c>
      <c r="AV758" s="12" t="s">
        <v>88</v>
      </c>
      <c r="AW758" s="12" t="s">
        <v>33</v>
      </c>
      <c r="AX758" s="12" t="s">
        <v>78</v>
      </c>
      <c r="AY758" s="265" t="s">
        <v>163</v>
      </c>
    </row>
    <row r="759" spans="2:51" s="12" customFormat="1" ht="12">
      <c r="B759" s="255"/>
      <c r="C759" s="256"/>
      <c r="D759" s="245" t="s">
        <v>309</v>
      </c>
      <c r="E759" s="257" t="s">
        <v>1</v>
      </c>
      <c r="F759" s="258" t="s">
        <v>1114</v>
      </c>
      <c r="G759" s="256"/>
      <c r="H759" s="259">
        <v>1.743</v>
      </c>
      <c r="I759" s="260"/>
      <c r="J759" s="256"/>
      <c r="K759" s="256"/>
      <c r="L759" s="261"/>
      <c r="M759" s="262"/>
      <c r="N759" s="263"/>
      <c r="O759" s="263"/>
      <c r="P759" s="263"/>
      <c r="Q759" s="263"/>
      <c r="R759" s="263"/>
      <c r="S759" s="263"/>
      <c r="T759" s="264"/>
      <c r="AT759" s="265" t="s">
        <v>309</v>
      </c>
      <c r="AU759" s="265" t="s">
        <v>88</v>
      </c>
      <c r="AV759" s="12" t="s">
        <v>88</v>
      </c>
      <c r="AW759" s="12" t="s">
        <v>33</v>
      </c>
      <c r="AX759" s="12" t="s">
        <v>78</v>
      </c>
      <c r="AY759" s="265" t="s">
        <v>163</v>
      </c>
    </row>
    <row r="760" spans="2:51" s="12" customFormat="1" ht="12">
      <c r="B760" s="255"/>
      <c r="C760" s="256"/>
      <c r="D760" s="245" t="s">
        <v>309</v>
      </c>
      <c r="E760" s="257" t="s">
        <v>1</v>
      </c>
      <c r="F760" s="258" t="s">
        <v>1115</v>
      </c>
      <c r="G760" s="256"/>
      <c r="H760" s="259">
        <v>1.461</v>
      </c>
      <c r="I760" s="260"/>
      <c r="J760" s="256"/>
      <c r="K760" s="256"/>
      <c r="L760" s="261"/>
      <c r="M760" s="262"/>
      <c r="N760" s="263"/>
      <c r="O760" s="263"/>
      <c r="P760" s="263"/>
      <c r="Q760" s="263"/>
      <c r="R760" s="263"/>
      <c r="S760" s="263"/>
      <c r="T760" s="264"/>
      <c r="AT760" s="265" t="s">
        <v>309</v>
      </c>
      <c r="AU760" s="265" t="s">
        <v>88</v>
      </c>
      <c r="AV760" s="12" t="s">
        <v>88</v>
      </c>
      <c r="AW760" s="12" t="s">
        <v>33</v>
      </c>
      <c r="AX760" s="12" t="s">
        <v>78</v>
      </c>
      <c r="AY760" s="265" t="s">
        <v>163</v>
      </c>
    </row>
    <row r="761" spans="2:51" s="12" customFormat="1" ht="12">
      <c r="B761" s="255"/>
      <c r="C761" s="256"/>
      <c r="D761" s="245" t="s">
        <v>309</v>
      </c>
      <c r="E761" s="257" t="s">
        <v>1</v>
      </c>
      <c r="F761" s="258" t="s">
        <v>1116</v>
      </c>
      <c r="G761" s="256"/>
      <c r="H761" s="259">
        <v>0.55</v>
      </c>
      <c r="I761" s="260"/>
      <c r="J761" s="256"/>
      <c r="K761" s="256"/>
      <c r="L761" s="261"/>
      <c r="M761" s="262"/>
      <c r="N761" s="263"/>
      <c r="O761" s="263"/>
      <c r="P761" s="263"/>
      <c r="Q761" s="263"/>
      <c r="R761" s="263"/>
      <c r="S761" s="263"/>
      <c r="T761" s="264"/>
      <c r="AT761" s="265" t="s">
        <v>309</v>
      </c>
      <c r="AU761" s="265" t="s">
        <v>88</v>
      </c>
      <c r="AV761" s="12" t="s">
        <v>88</v>
      </c>
      <c r="AW761" s="12" t="s">
        <v>33</v>
      </c>
      <c r="AX761" s="12" t="s">
        <v>78</v>
      </c>
      <c r="AY761" s="265" t="s">
        <v>163</v>
      </c>
    </row>
    <row r="762" spans="2:51" s="12" customFormat="1" ht="12">
      <c r="B762" s="255"/>
      <c r="C762" s="256"/>
      <c r="D762" s="245" t="s">
        <v>309</v>
      </c>
      <c r="E762" s="257" t="s">
        <v>1</v>
      </c>
      <c r="F762" s="258" t="s">
        <v>1117</v>
      </c>
      <c r="G762" s="256"/>
      <c r="H762" s="259">
        <v>7.37</v>
      </c>
      <c r="I762" s="260"/>
      <c r="J762" s="256"/>
      <c r="K762" s="256"/>
      <c r="L762" s="261"/>
      <c r="M762" s="262"/>
      <c r="N762" s="263"/>
      <c r="O762" s="263"/>
      <c r="P762" s="263"/>
      <c r="Q762" s="263"/>
      <c r="R762" s="263"/>
      <c r="S762" s="263"/>
      <c r="T762" s="264"/>
      <c r="AT762" s="265" t="s">
        <v>309</v>
      </c>
      <c r="AU762" s="265" t="s">
        <v>88</v>
      </c>
      <c r="AV762" s="12" t="s">
        <v>88</v>
      </c>
      <c r="AW762" s="12" t="s">
        <v>33</v>
      </c>
      <c r="AX762" s="12" t="s">
        <v>78</v>
      </c>
      <c r="AY762" s="265" t="s">
        <v>163</v>
      </c>
    </row>
    <row r="763" spans="2:51" s="12" customFormat="1" ht="12">
      <c r="B763" s="255"/>
      <c r="C763" s="256"/>
      <c r="D763" s="245" t="s">
        <v>309</v>
      </c>
      <c r="E763" s="257" t="s">
        <v>1</v>
      </c>
      <c r="F763" s="258" t="s">
        <v>1118</v>
      </c>
      <c r="G763" s="256"/>
      <c r="H763" s="259">
        <v>53.239</v>
      </c>
      <c r="I763" s="260"/>
      <c r="J763" s="256"/>
      <c r="K763" s="256"/>
      <c r="L763" s="261"/>
      <c r="M763" s="262"/>
      <c r="N763" s="263"/>
      <c r="O763" s="263"/>
      <c r="P763" s="263"/>
      <c r="Q763" s="263"/>
      <c r="R763" s="263"/>
      <c r="S763" s="263"/>
      <c r="T763" s="264"/>
      <c r="AT763" s="265" t="s">
        <v>309</v>
      </c>
      <c r="AU763" s="265" t="s">
        <v>88</v>
      </c>
      <c r="AV763" s="12" t="s">
        <v>88</v>
      </c>
      <c r="AW763" s="12" t="s">
        <v>33</v>
      </c>
      <c r="AX763" s="12" t="s">
        <v>78</v>
      </c>
      <c r="AY763" s="265" t="s">
        <v>163</v>
      </c>
    </row>
    <row r="764" spans="2:51" s="12" customFormat="1" ht="12">
      <c r="B764" s="255"/>
      <c r="C764" s="256"/>
      <c r="D764" s="245" t="s">
        <v>309</v>
      </c>
      <c r="E764" s="257" t="s">
        <v>1</v>
      </c>
      <c r="F764" s="258" t="s">
        <v>1119</v>
      </c>
      <c r="G764" s="256"/>
      <c r="H764" s="259">
        <v>-4.848</v>
      </c>
      <c r="I764" s="260"/>
      <c r="J764" s="256"/>
      <c r="K764" s="256"/>
      <c r="L764" s="261"/>
      <c r="M764" s="262"/>
      <c r="N764" s="263"/>
      <c r="O764" s="263"/>
      <c r="P764" s="263"/>
      <c r="Q764" s="263"/>
      <c r="R764" s="263"/>
      <c r="S764" s="263"/>
      <c r="T764" s="264"/>
      <c r="AT764" s="265" t="s">
        <v>309</v>
      </c>
      <c r="AU764" s="265" t="s">
        <v>88</v>
      </c>
      <c r="AV764" s="12" t="s">
        <v>88</v>
      </c>
      <c r="AW764" s="12" t="s">
        <v>33</v>
      </c>
      <c r="AX764" s="12" t="s">
        <v>78</v>
      </c>
      <c r="AY764" s="265" t="s">
        <v>163</v>
      </c>
    </row>
    <row r="765" spans="2:51" s="12" customFormat="1" ht="12">
      <c r="B765" s="255"/>
      <c r="C765" s="256"/>
      <c r="D765" s="245" t="s">
        <v>309</v>
      </c>
      <c r="E765" s="257" t="s">
        <v>1</v>
      </c>
      <c r="F765" s="258" t="s">
        <v>1120</v>
      </c>
      <c r="G765" s="256"/>
      <c r="H765" s="259">
        <v>2.192</v>
      </c>
      <c r="I765" s="260"/>
      <c r="J765" s="256"/>
      <c r="K765" s="256"/>
      <c r="L765" s="261"/>
      <c r="M765" s="262"/>
      <c r="N765" s="263"/>
      <c r="O765" s="263"/>
      <c r="P765" s="263"/>
      <c r="Q765" s="263"/>
      <c r="R765" s="263"/>
      <c r="S765" s="263"/>
      <c r="T765" s="264"/>
      <c r="AT765" s="265" t="s">
        <v>309</v>
      </c>
      <c r="AU765" s="265" t="s">
        <v>88</v>
      </c>
      <c r="AV765" s="12" t="s">
        <v>88</v>
      </c>
      <c r="AW765" s="12" t="s">
        <v>33</v>
      </c>
      <c r="AX765" s="12" t="s">
        <v>78</v>
      </c>
      <c r="AY765" s="265" t="s">
        <v>163</v>
      </c>
    </row>
    <row r="766" spans="2:51" s="12" customFormat="1" ht="12">
      <c r="B766" s="255"/>
      <c r="C766" s="256"/>
      <c r="D766" s="245" t="s">
        <v>309</v>
      </c>
      <c r="E766" s="257" t="s">
        <v>1</v>
      </c>
      <c r="F766" s="258" t="s">
        <v>1121</v>
      </c>
      <c r="G766" s="256"/>
      <c r="H766" s="259">
        <v>64.825</v>
      </c>
      <c r="I766" s="260"/>
      <c r="J766" s="256"/>
      <c r="K766" s="256"/>
      <c r="L766" s="261"/>
      <c r="M766" s="262"/>
      <c r="N766" s="263"/>
      <c r="O766" s="263"/>
      <c r="P766" s="263"/>
      <c r="Q766" s="263"/>
      <c r="R766" s="263"/>
      <c r="S766" s="263"/>
      <c r="T766" s="264"/>
      <c r="AT766" s="265" t="s">
        <v>309</v>
      </c>
      <c r="AU766" s="265" t="s">
        <v>88</v>
      </c>
      <c r="AV766" s="12" t="s">
        <v>88</v>
      </c>
      <c r="AW766" s="12" t="s">
        <v>33</v>
      </c>
      <c r="AX766" s="12" t="s">
        <v>78</v>
      </c>
      <c r="AY766" s="265" t="s">
        <v>163</v>
      </c>
    </row>
    <row r="767" spans="2:51" s="12" customFormat="1" ht="12">
      <c r="B767" s="255"/>
      <c r="C767" s="256"/>
      <c r="D767" s="245" t="s">
        <v>309</v>
      </c>
      <c r="E767" s="257" t="s">
        <v>1</v>
      </c>
      <c r="F767" s="258" t="s">
        <v>1122</v>
      </c>
      <c r="G767" s="256"/>
      <c r="H767" s="259">
        <v>-5.531</v>
      </c>
      <c r="I767" s="260"/>
      <c r="J767" s="256"/>
      <c r="K767" s="256"/>
      <c r="L767" s="261"/>
      <c r="M767" s="262"/>
      <c r="N767" s="263"/>
      <c r="O767" s="263"/>
      <c r="P767" s="263"/>
      <c r="Q767" s="263"/>
      <c r="R767" s="263"/>
      <c r="S767" s="263"/>
      <c r="T767" s="264"/>
      <c r="AT767" s="265" t="s">
        <v>309</v>
      </c>
      <c r="AU767" s="265" t="s">
        <v>88</v>
      </c>
      <c r="AV767" s="12" t="s">
        <v>88</v>
      </c>
      <c r="AW767" s="12" t="s">
        <v>33</v>
      </c>
      <c r="AX767" s="12" t="s">
        <v>78</v>
      </c>
      <c r="AY767" s="265" t="s">
        <v>163</v>
      </c>
    </row>
    <row r="768" spans="2:51" s="12" customFormat="1" ht="12">
      <c r="B768" s="255"/>
      <c r="C768" s="256"/>
      <c r="D768" s="245" t="s">
        <v>309</v>
      </c>
      <c r="E768" s="257" t="s">
        <v>1</v>
      </c>
      <c r="F768" s="258" t="s">
        <v>1123</v>
      </c>
      <c r="G768" s="256"/>
      <c r="H768" s="259">
        <v>1.988</v>
      </c>
      <c r="I768" s="260"/>
      <c r="J768" s="256"/>
      <c r="K768" s="256"/>
      <c r="L768" s="261"/>
      <c r="M768" s="262"/>
      <c r="N768" s="263"/>
      <c r="O768" s="263"/>
      <c r="P768" s="263"/>
      <c r="Q768" s="263"/>
      <c r="R768" s="263"/>
      <c r="S768" s="263"/>
      <c r="T768" s="264"/>
      <c r="AT768" s="265" t="s">
        <v>309</v>
      </c>
      <c r="AU768" s="265" t="s">
        <v>88</v>
      </c>
      <c r="AV768" s="12" t="s">
        <v>88</v>
      </c>
      <c r="AW768" s="12" t="s">
        <v>33</v>
      </c>
      <c r="AX768" s="12" t="s">
        <v>78</v>
      </c>
      <c r="AY768" s="265" t="s">
        <v>163</v>
      </c>
    </row>
    <row r="769" spans="2:51" s="12" customFormat="1" ht="12">
      <c r="B769" s="255"/>
      <c r="C769" s="256"/>
      <c r="D769" s="245" t="s">
        <v>309</v>
      </c>
      <c r="E769" s="257" t="s">
        <v>1</v>
      </c>
      <c r="F769" s="258" t="s">
        <v>1124</v>
      </c>
      <c r="G769" s="256"/>
      <c r="H769" s="259">
        <v>1.705</v>
      </c>
      <c r="I769" s="260"/>
      <c r="J769" s="256"/>
      <c r="K769" s="256"/>
      <c r="L769" s="261"/>
      <c r="M769" s="262"/>
      <c r="N769" s="263"/>
      <c r="O769" s="263"/>
      <c r="P769" s="263"/>
      <c r="Q769" s="263"/>
      <c r="R769" s="263"/>
      <c r="S769" s="263"/>
      <c r="T769" s="264"/>
      <c r="AT769" s="265" t="s">
        <v>309</v>
      </c>
      <c r="AU769" s="265" t="s">
        <v>88</v>
      </c>
      <c r="AV769" s="12" t="s">
        <v>88</v>
      </c>
      <c r="AW769" s="12" t="s">
        <v>33</v>
      </c>
      <c r="AX769" s="12" t="s">
        <v>78</v>
      </c>
      <c r="AY769" s="265" t="s">
        <v>163</v>
      </c>
    </row>
    <row r="770" spans="2:51" s="12" customFormat="1" ht="12">
      <c r="B770" s="255"/>
      <c r="C770" s="256"/>
      <c r="D770" s="245" t="s">
        <v>309</v>
      </c>
      <c r="E770" s="257" t="s">
        <v>1</v>
      </c>
      <c r="F770" s="258" t="s">
        <v>1125</v>
      </c>
      <c r="G770" s="256"/>
      <c r="H770" s="259">
        <v>45.086</v>
      </c>
      <c r="I770" s="260"/>
      <c r="J770" s="256"/>
      <c r="K770" s="256"/>
      <c r="L770" s="261"/>
      <c r="M770" s="262"/>
      <c r="N770" s="263"/>
      <c r="O770" s="263"/>
      <c r="P770" s="263"/>
      <c r="Q770" s="263"/>
      <c r="R770" s="263"/>
      <c r="S770" s="263"/>
      <c r="T770" s="264"/>
      <c r="AT770" s="265" t="s">
        <v>309</v>
      </c>
      <c r="AU770" s="265" t="s">
        <v>88</v>
      </c>
      <c r="AV770" s="12" t="s">
        <v>88</v>
      </c>
      <c r="AW770" s="12" t="s">
        <v>33</v>
      </c>
      <c r="AX770" s="12" t="s">
        <v>78</v>
      </c>
      <c r="AY770" s="265" t="s">
        <v>163</v>
      </c>
    </row>
    <row r="771" spans="2:51" s="12" customFormat="1" ht="12">
      <c r="B771" s="255"/>
      <c r="C771" s="256"/>
      <c r="D771" s="245" t="s">
        <v>309</v>
      </c>
      <c r="E771" s="257" t="s">
        <v>1</v>
      </c>
      <c r="F771" s="258" t="s">
        <v>1126</v>
      </c>
      <c r="G771" s="256"/>
      <c r="H771" s="259">
        <v>-3.554</v>
      </c>
      <c r="I771" s="260"/>
      <c r="J771" s="256"/>
      <c r="K771" s="256"/>
      <c r="L771" s="261"/>
      <c r="M771" s="262"/>
      <c r="N771" s="263"/>
      <c r="O771" s="263"/>
      <c r="P771" s="263"/>
      <c r="Q771" s="263"/>
      <c r="R771" s="263"/>
      <c r="S771" s="263"/>
      <c r="T771" s="264"/>
      <c r="AT771" s="265" t="s">
        <v>309</v>
      </c>
      <c r="AU771" s="265" t="s">
        <v>88</v>
      </c>
      <c r="AV771" s="12" t="s">
        <v>88</v>
      </c>
      <c r="AW771" s="12" t="s">
        <v>33</v>
      </c>
      <c r="AX771" s="12" t="s">
        <v>78</v>
      </c>
      <c r="AY771" s="265" t="s">
        <v>163</v>
      </c>
    </row>
    <row r="772" spans="2:51" s="12" customFormat="1" ht="12">
      <c r="B772" s="255"/>
      <c r="C772" s="256"/>
      <c r="D772" s="245" t="s">
        <v>309</v>
      </c>
      <c r="E772" s="257" t="s">
        <v>1</v>
      </c>
      <c r="F772" s="258" t="s">
        <v>1124</v>
      </c>
      <c r="G772" s="256"/>
      <c r="H772" s="259">
        <v>1.705</v>
      </c>
      <c r="I772" s="260"/>
      <c r="J772" s="256"/>
      <c r="K772" s="256"/>
      <c r="L772" s="261"/>
      <c r="M772" s="262"/>
      <c r="N772" s="263"/>
      <c r="O772" s="263"/>
      <c r="P772" s="263"/>
      <c r="Q772" s="263"/>
      <c r="R772" s="263"/>
      <c r="S772" s="263"/>
      <c r="T772" s="264"/>
      <c r="AT772" s="265" t="s">
        <v>309</v>
      </c>
      <c r="AU772" s="265" t="s">
        <v>88</v>
      </c>
      <c r="AV772" s="12" t="s">
        <v>88</v>
      </c>
      <c r="AW772" s="12" t="s">
        <v>33</v>
      </c>
      <c r="AX772" s="12" t="s">
        <v>78</v>
      </c>
      <c r="AY772" s="265" t="s">
        <v>163</v>
      </c>
    </row>
    <row r="773" spans="2:51" s="12" customFormat="1" ht="12">
      <c r="B773" s="255"/>
      <c r="C773" s="256"/>
      <c r="D773" s="245" t="s">
        <v>309</v>
      </c>
      <c r="E773" s="257" t="s">
        <v>1</v>
      </c>
      <c r="F773" s="258" t="s">
        <v>1127</v>
      </c>
      <c r="G773" s="256"/>
      <c r="H773" s="259">
        <v>1.645</v>
      </c>
      <c r="I773" s="260"/>
      <c r="J773" s="256"/>
      <c r="K773" s="256"/>
      <c r="L773" s="261"/>
      <c r="M773" s="262"/>
      <c r="N773" s="263"/>
      <c r="O773" s="263"/>
      <c r="P773" s="263"/>
      <c r="Q773" s="263"/>
      <c r="R773" s="263"/>
      <c r="S773" s="263"/>
      <c r="T773" s="264"/>
      <c r="AT773" s="265" t="s">
        <v>309</v>
      </c>
      <c r="AU773" s="265" t="s">
        <v>88</v>
      </c>
      <c r="AV773" s="12" t="s">
        <v>88</v>
      </c>
      <c r="AW773" s="12" t="s">
        <v>33</v>
      </c>
      <c r="AX773" s="12" t="s">
        <v>78</v>
      </c>
      <c r="AY773" s="265" t="s">
        <v>163</v>
      </c>
    </row>
    <row r="774" spans="2:51" s="12" customFormat="1" ht="12">
      <c r="B774" s="255"/>
      <c r="C774" s="256"/>
      <c r="D774" s="245" t="s">
        <v>309</v>
      </c>
      <c r="E774" s="257" t="s">
        <v>1</v>
      </c>
      <c r="F774" s="258" t="s">
        <v>1128</v>
      </c>
      <c r="G774" s="256"/>
      <c r="H774" s="259">
        <v>64.089</v>
      </c>
      <c r="I774" s="260"/>
      <c r="J774" s="256"/>
      <c r="K774" s="256"/>
      <c r="L774" s="261"/>
      <c r="M774" s="262"/>
      <c r="N774" s="263"/>
      <c r="O774" s="263"/>
      <c r="P774" s="263"/>
      <c r="Q774" s="263"/>
      <c r="R774" s="263"/>
      <c r="S774" s="263"/>
      <c r="T774" s="264"/>
      <c r="AT774" s="265" t="s">
        <v>309</v>
      </c>
      <c r="AU774" s="265" t="s">
        <v>88</v>
      </c>
      <c r="AV774" s="12" t="s">
        <v>88</v>
      </c>
      <c r="AW774" s="12" t="s">
        <v>33</v>
      </c>
      <c r="AX774" s="12" t="s">
        <v>78</v>
      </c>
      <c r="AY774" s="265" t="s">
        <v>163</v>
      </c>
    </row>
    <row r="775" spans="2:51" s="12" customFormat="1" ht="12">
      <c r="B775" s="255"/>
      <c r="C775" s="256"/>
      <c r="D775" s="245" t="s">
        <v>309</v>
      </c>
      <c r="E775" s="257" t="s">
        <v>1</v>
      </c>
      <c r="F775" s="258" t="s">
        <v>1129</v>
      </c>
      <c r="G775" s="256"/>
      <c r="H775" s="259">
        <v>-7.955</v>
      </c>
      <c r="I775" s="260"/>
      <c r="J775" s="256"/>
      <c r="K775" s="256"/>
      <c r="L775" s="261"/>
      <c r="M775" s="262"/>
      <c r="N775" s="263"/>
      <c r="O775" s="263"/>
      <c r="P775" s="263"/>
      <c r="Q775" s="263"/>
      <c r="R775" s="263"/>
      <c r="S775" s="263"/>
      <c r="T775" s="264"/>
      <c r="AT775" s="265" t="s">
        <v>309</v>
      </c>
      <c r="AU775" s="265" t="s">
        <v>88</v>
      </c>
      <c r="AV775" s="12" t="s">
        <v>88</v>
      </c>
      <c r="AW775" s="12" t="s">
        <v>33</v>
      </c>
      <c r="AX775" s="12" t="s">
        <v>78</v>
      </c>
      <c r="AY775" s="265" t="s">
        <v>163</v>
      </c>
    </row>
    <row r="776" spans="2:51" s="12" customFormat="1" ht="12">
      <c r="B776" s="255"/>
      <c r="C776" s="256"/>
      <c r="D776" s="245" t="s">
        <v>309</v>
      </c>
      <c r="E776" s="257" t="s">
        <v>1</v>
      </c>
      <c r="F776" s="258" t="s">
        <v>1130</v>
      </c>
      <c r="G776" s="256"/>
      <c r="H776" s="259">
        <v>3.451</v>
      </c>
      <c r="I776" s="260"/>
      <c r="J776" s="256"/>
      <c r="K776" s="256"/>
      <c r="L776" s="261"/>
      <c r="M776" s="262"/>
      <c r="N776" s="263"/>
      <c r="O776" s="263"/>
      <c r="P776" s="263"/>
      <c r="Q776" s="263"/>
      <c r="R776" s="263"/>
      <c r="S776" s="263"/>
      <c r="T776" s="264"/>
      <c r="AT776" s="265" t="s">
        <v>309</v>
      </c>
      <c r="AU776" s="265" t="s">
        <v>88</v>
      </c>
      <c r="AV776" s="12" t="s">
        <v>88</v>
      </c>
      <c r="AW776" s="12" t="s">
        <v>33</v>
      </c>
      <c r="AX776" s="12" t="s">
        <v>78</v>
      </c>
      <c r="AY776" s="265" t="s">
        <v>163</v>
      </c>
    </row>
    <row r="777" spans="2:51" s="12" customFormat="1" ht="12">
      <c r="B777" s="255"/>
      <c r="C777" s="256"/>
      <c r="D777" s="245" t="s">
        <v>309</v>
      </c>
      <c r="E777" s="257" t="s">
        <v>1</v>
      </c>
      <c r="F777" s="258" t="s">
        <v>1131</v>
      </c>
      <c r="G777" s="256"/>
      <c r="H777" s="259">
        <v>2.358</v>
      </c>
      <c r="I777" s="260"/>
      <c r="J777" s="256"/>
      <c r="K777" s="256"/>
      <c r="L777" s="261"/>
      <c r="M777" s="262"/>
      <c r="N777" s="263"/>
      <c r="O777" s="263"/>
      <c r="P777" s="263"/>
      <c r="Q777" s="263"/>
      <c r="R777" s="263"/>
      <c r="S777" s="263"/>
      <c r="T777" s="264"/>
      <c r="AT777" s="265" t="s">
        <v>309</v>
      </c>
      <c r="AU777" s="265" t="s">
        <v>88</v>
      </c>
      <c r="AV777" s="12" t="s">
        <v>88</v>
      </c>
      <c r="AW777" s="12" t="s">
        <v>33</v>
      </c>
      <c r="AX777" s="12" t="s">
        <v>78</v>
      </c>
      <c r="AY777" s="265" t="s">
        <v>163</v>
      </c>
    </row>
    <row r="778" spans="2:51" s="12" customFormat="1" ht="12">
      <c r="B778" s="255"/>
      <c r="C778" s="256"/>
      <c r="D778" s="245" t="s">
        <v>309</v>
      </c>
      <c r="E778" s="257" t="s">
        <v>1</v>
      </c>
      <c r="F778" s="258" t="s">
        <v>1132</v>
      </c>
      <c r="G778" s="256"/>
      <c r="H778" s="259">
        <v>34.282</v>
      </c>
      <c r="I778" s="260"/>
      <c r="J778" s="256"/>
      <c r="K778" s="256"/>
      <c r="L778" s="261"/>
      <c r="M778" s="262"/>
      <c r="N778" s="263"/>
      <c r="O778" s="263"/>
      <c r="P778" s="263"/>
      <c r="Q778" s="263"/>
      <c r="R778" s="263"/>
      <c r="S778" s="263"/>
      <c r="T778" s="264"/>
      <c r="AT778" s="265" t="s">
        <v>309</v>
      </c>
      <c r="AU778" s="265" t="s">
        <v>88</v>
      </c>
      <c r="AV778" s="12" t="s">
        <v>88</v>
      </c>
      <c r="AW778" s="12" t="s">
        <v>33</v>
      </c>
      <c r="AX778" s="12" t="s">
        <v>78</v>
      </c>
      <c r="AY778" s="265" t="s">
        <v>163</v>
      </c>
    </row>
    <row r="779" spans="2:51" s="12" customFormat="1" ht="12">
      <c r="B779" s="255"/>
      <c r="C779" s="256"/>
      <c r="D779" s="245" t="s">
        <v>309</v>
      </c>
      <c r="E779" s="257" t="s">
        <v>1</v>
      </c>
      <c r="F779" s="258" t="s">
        <v>1133</v>
      </c>
      <c r="G779" s="256"/>
      <c r="H779" s="259">
        <v>-3.876</v>
      </c>
      <c r="I779" s="260"/>
      <c r="J779" s="256"/>
      <c r="K779" s="256"/>
      <c r="L779" s="261"/>
      <c r="M779" s="262"/>
      <c r="N779" s="263"/>
      <c r="O779" s="263"/>
      <c r="P779" s="263"/>
      <c r="Q779" s="263"/>
      <c r="R779" s="263"/>
      <c r="S779" s="263"/>
      <c r="T779" s="264"/>
      <c r="AT779" s="265" t="s">
        <v>309</v>
      </c>
      <c r="AU779" s="265" t="s">
        <v>88</v>
      </c>
      <c r="AV779" s="12" t="s">
        <v>88</v>
      </c>
      <c r="AW779" s="12" t="s">
        <v>33</v>
      </c>
      <c r="AX779" s="12" t="s">
        <v>78</v>
      </c>
      <c r="AY779" s="265" t="s">
        <v>163</v>
      </c>
    </row>
    <row r="780" spans="2:51" s="12" customFormat="1" ht="12">
      <c r="B780" s="255"/>
      <c r="C780" s="256"/>
      <c r="D780" s="245" t="s">
        <v>309</v>
      </c>
      <c r="E780" s="257" t="s">
        <v>1</v>
      </c>
      <c r="F780" s="258" t="s">
        <v>1134</v>
      </c>
      <c r="G780" s="256"/>
      <c r="H780" s="259">
        <v>1.948</v>
      </c>
      <c r="I780" s="260"/>
      <c r="J780" s="256"/>
      <c r="K780" s="256"/>
      <c r="L780" s="261"/>
      <c r="M780" s="262"/>
      <c r="N780" s="263"/>
      <c r="O780" s="263"/>
      <c r="P780" s="263"/>
      <c r="Q780" s="263"/>
      <c r="R780" s="263"/>
      <c r="S780" s="263"/>
      <c r="T780" s="264"/>
      <c r="AT780" s="265" t="s">
        <v>309</v>
      </c>
      <c r="AU780" s="265" t="s">
        <v>88</v>
      </c>
      <c r="AV780" s="12" t="s">
        <v>88</v>
      </c>
      <c r="AW780" s="12" t="s">
        <v>33</v>
      </c>
      <c r="AX780" s="12" t="s">
        <v>78</v>
      </c>
      <c r="AY780" s="265" t="s">
        <v>163</v>
      </c>
    </row>
    <row r="781" spans="2:51" s="12" customFormat="1" ht="12">
      <c r="B781" s="255"/>
      <c r="C781" s="256"/>
      <c r="D781" s="245" t="s">
        <v>309</v>
      </c>
      <c r="E781" s="257" t="s">
        <v>1</v>
      </c>
      <c r="F781" s="258" t="s">
        <v>1135</v>
      </c>
      <c r="G781" s="256"/>
      <c r="H781" s="259">
        <v>16.934</v>
      </c>
      <c r="I781" s="260"/>
      <c r="J781" s="256"/>
      <c r="K781" s="256"/>
      <c r="L781" s="261"/>
      <c r="M781" s="262"/>
      <c r="N781" s="263"/>
      <c r="O781" s="263"/>
      <c r="P781" s="263"/>
      <c r="Q781" s="263"/>
      <c r="R781" s="263"/>
      <c r="S781" s="263"/>
      <c r="T781" s="264"/>
      <c r="AT781" s="265" t="s">
        <v>309</v>
      </c>
      <c r="AU781" s="265" t="s">
        <v>88</v>
      </c>
      <c r="AV781" s="12" t="s">
        <v>88</v>
      </c>
      <c r="AW781" s="12" t="s">
        <v>33</v>
      </c>
      <c r="AX781" s="12" t="s">
        <v>78</v>
      </c>
      <c r="AY781" s="265" t="s">
        <v>163</v>
      </c>
    </row>
    <row r="782" spans="2:51" s="12" customFormat="1" ht="12">
      <c r="B782" s="255"/>
      <c r="C782" s="256"/>
      <c r="D782" s="245" t="s">
        <v>309</v>
      </c>
      <c r="E782" s="257" t="s">
        <v>1</v>
      </c>
      <c r="F782" s="258" t="s">
        <v>1136</v>
      </c>
      <c r="G782" s="256"/>
      <c r="H782" s="259">
        <v>-1.948</v>
      </c>
      <c r="I782" s="260"/>
      <c r="J782" s="256"/>
      <c r="K782" s="256"/>
      <c r="L782" s="261"/>
      <c r="M782" s="262"/>
      <c r="N782" s="263"/>
      <c r="O782" s="263"/>
      <c r="P782" s="263"/>
      <c r="Q782" s="263"/>
      <c r="R782" s="263"/>
      <c r="S782" s="263"/>
      <c r="T782" s="264"/>
      <c r="AT782" s="265" t="s">
        <v>309</v>
      </c>
      <c r="AU782" s="265" t="s">
        <v>88</v>
      </c>
      <c r="AV782" s="12" t="s">
        <v>88</v>
      </c>
      <c r="AW782" s="12" t="s">
        <v>33</v>
      </c>
      <c r="AX782" s="12" t="s">
        <v>78</v>
      </c>
      <c r="AY782" s="265" t="s">
        <v>163</v>
      </c>
    </row>
    <row r="783" spans="2:51" s="14" customFormat="1" ht="12">
      <c r="B783" s="277"/>
      <c r="C783" s="278"/>
      <c r="D783" s="245" t="s">
        <v>309</v>
      </c>
      <c r="E783" s="279" t="s">
        <v>1</v>
      </c>
      <c r="F783" s="280" t="s">
        <v>588</v>
      </c>
      <c r="G783" s="278"/>
      <c r="H783" s="279" t="s">
        <v>1</v>
      </c>
      <c r="I783" s="281"/>
      <c r="J783" s="278"/>
      <c r="K783" s="278"/>
      <c r="L783" s="282"/>
      <c r="M783" s="283"/>
      <c r="N783" s="284"/>
      <c r="O783" s="284"/>
      <c r="P783" s="284"/>
      <c r="Q783" s="284"/>
      <c r="R783" s="284"/>
      <c r="S783" s="284"/>
      <c r="T783" s="285"/>
      <c r="AT783" s="286" t="s">
        <v>309</v>
      </c>
      <c r="AU783" s="286" t="s">
        <v>88</v>
      </c>
      <c r="AV783" s="14" t="s">
        <v>86</v>
      </c>
      <c r="AW783" s="14" t="s">
        <v>33</v>
      </c>
      <c r="AX783" s="14" t="s">
        <v>78</v>
      </c>
      <c r="AY783" s="286" t="s">
        <v>163</v>
      </c>
    </row>
    <row r="784" spans="2:51" s="12" customFormat="1" ht="12">
      <c r="B784" s="255"/>
      <c r="C784" s="256"/>
      <c r="D784" s="245" t="s">
        <v>309</v>
      </c>
      <c r="E784" s="257" t="s">
        <v>1</v>
      </c>
      <c r="F784" s="258" t="s">
        <v>1137</v>
      </c>
      <c r="G784" s="256"/>
      <c r="H784" s="259">
        <v>56.16</v>
      </c>
      <c r="I784" s="260"/>
      <c r="J784" s="256"/>
      <c r="K784" s="256"/>
      <c r="L784" s="261"/>
      <c r="M784" s="262"/>
      <c r="N784" s="263"/>
      <c r="O784" s="263"/>
      <c r="P784" s="263"/>
      <c r="Q784" s="263"/>
      <c r="R784" s="263"/>
      <c r="S784" s="263"/>
      <c r="T784" s="264"/>
      <c r="AT784" s="265" t="s">
        <v>309</v>
      </c>
      <c r="AU784" s="265" t="s">
        <v>88</v>
      </c>
      <c r="AV784" s="12" t="s">
        <v>88</v>
      </c>
      <c r="AW784" s="12" t="s">
        <v>33</v>
      </c>
      <c r="AX784" s="12" t="s">
        <v>78</v>
      </c>
      <c r="AY784" s="265" t="s">
        <v>163</v>
      </c>
    </row>
    <row r="785" spans="2:51" s="12" customFormat="1" ht="12">
      <c r="B785" s="255"/>
      <c r="C785" s="256"/>
      <c r="D785" s="245" t="s">
        <v>309</v>
      </c>
      <c r="E785" s="257" t="s">
        <v>1</v>
      </c>
      <c r="F785" s="258" t="s">
        <v>1138</v>
      </c>
      <c r="G785" s="256"/>
      <c r="H785" s="259">
        <v>3.528</v>
      </c>
      <c r="I785" s="260"/>
      <c r="J785" s="256"/>
      <c r="K785" s="256"/>
      <c r="L785" s="261"/>
      <c r="M785" s="262"/>
      <c r="N785" s="263"/>
      <c r="O785" s="263"/>
      <c r="P785" s="263"/>
      <c r="Q785" s="263"/>
      <c r="R785" s="263"/>
      <c r="S785" s="263"/>
      <c r="T785" s="264"/>
      <c r="AT785" s="265" t="s">
        <v>309</v>
      </c>
      <c r="AU785" s="265" t="s">
        <v>88</v>
      </c>
      <c r="AV785" s="12" t="s">
        <v>88</v>
      </c>
      <c r="AW785" s="12" t="s">
        <v>33</v>
      </c>
      <c r="AX785" s="12" t="s">
        <v>78</v>
      </c>
      <c r="AY785" s="265" t="s">
        <v>163</v>
      </c>
    </row>
    <row r="786" spans="2:51" s="12" customFormat="1" ht="12">
      <c r="B786" s="255"/>
      <c r="C786" s="256"/>
      <c r="D786" s="245" t="s">
        <v>309</v>
      </c>
      <c r="E786" s="257" t="s">
        <v>1</v>
      </c>
      <c r="F786" s="258" t="s">
        <v>1139</v>
      </c>
      <c r="G786" s="256"/>
      <c r="H786" s="259">
        <v>7.728</v>
      </c>
      <c r="I786" s="260"/>
      <c r="J786" s="256"/>
      <c r="K786" s="256"/>
      <c r="L786" s="261"/>
      <c r="M786" s="262"/>
      <c r="N786" s="263"/>
      <c r="O786" s="263"/>
      <c r="P786" s="263"/>
      <c r="Q786" s="263"/>
      <c r="R786" s="263"/>
      <c r="S786" s="263"/>
      <c r="T786" s="264"/>
      <c r="AT786" s="265" t="s">
        <v>309</v>
      </c>
      <c r="AU786" s="265" t="s">
        <v>88</v>
      </c>
      <c r="AV786" s="12" t="s">
        <v>88</v>
      </c>
      <c r="AW786" s="12" t="s">
        <v>33</v>
      </c>
      <c r="AX786" s="12" t="s">
        <v>78</v>
      </c>
      <c r="AY786" s="265" t="s">
        <v>163</v>
      </c>
    </row>
    <row r="787" spans="2:51" s="15" customFormat="1" ht="12">
      <c r="B787" s="287"/>
      <c r="C787" s="288"/>
      <c r="D787" s="245" t="s">
        <v>309</v>
      </c>
      <c r="E787" s="289" t="s">
        <v>257</v>
      </c>
      <c r="F787" s="290" t="s">
        <v>321</v>
      </c>
      <c r="G787" s="288"/>
      <c r="H787" s="291">
        <v>747.241</v>
      </c>
      <c r="I787" s="292"/>
      <c r="J787" s="288"/>
      <c r="K787" s="288"/>
      <c r="L787" s="293"/>
      <c r="M787" s="294"/>
      <c r="N787" s="295"/>
      <c r="O787" s="295"/>
      <c r="P787" s="295"/>
      <c r="Q787" s="295"/>
      <c r="R787" s="295"/>
      <c r="S787" s="295"/>
      <c r="T787" s="296"/>
      <c r="AT787" s="297" t="s">
        <v>309</v>
      </c>
      <c r="AU787" s="297" t="s">
        <v>88</v>
      </c>
      <c r="AV787" s="15" t="s">
        <v>105</v>
      </c>
      <c r="AW787" s="15" t="s">
        <v>33</v>
      </c>
      <c r="AX787" s="15" t="s">
        <v>78</v>
      </c>
      <c r="AY787" s="297" t="s">
        <v>163</v>
      </c>
    </row>
    <row r="788" spans="2:51" s="13" customFormat="1" ht="12">
      <c r="B788" s="266"/>
      <c r="C788" s="267"/>
      <c r="D788" s="245" t="s">
        <v>309</v>
      </c>
      <c r="E788" s="268" t="s">
        <v>1</v>
      </c>
      <c r="F788" s="269" t="s">
        <v>311</v>
      </c>
      <c r="G788" s="267"/>
      <c r="H788" s="270">
        <v>950.431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AT788" s="276" t="s">
        <v>309</v>
      </c>
      <c r="AU788" s="276" t="s">
        <v>88</v>
      </c>
      <c r="AV788" s="13" t="s">
        <v>181</v>
      </c>
      <c r="AW788" s="13" t="s">
        <v>33</v>
      </c>
      <c r="AX788" s="13" t="s">
        <v>86</v>
      </c>
      <c r="AY788" s="276" t="s">
        <v>163</v>
      </c>
    </row>
    <row r="789" spans="2:65" s="1" customFormat="1" ht="36" customHeight="1">
      <c r="B789" s="38"/>
      <c r="C789" s="232" t="s">
        <v>1140</v>
      </c>
      <c r="D789" s="232" t="s">
        <v>166</v>
      </c>
      <c r="E789" s="233" t="s">
        <v>1141</v>
      </c>
      <c r="F789" s="234" t="s">
        <v>1142</v>
      </c>
      <c r="G789" s="235" t="s">
        <v>349</v>
      </c>
      <c r="H789" s="236">
        <v>352.266</v>
      </c>
      <c r="I789" s="237"/>
      <c r="J789" s="238">
        <f>ROUND(I789*H789,2)</f>
        <v>0</v>
      </c>
      <c r="K789" s="234" t="s">
        <v>170</v>
      </c>
      <c r="L789" s="43"/>
      <c r="M789" s="239" t="s">
        <v>1</v>
      </c>
      <c r="N789" s="240" t="s">
        <v>43</v>
      </c>
      <c r="O789" s="86"/>
      <c r="P789" s="241">
        <f>O789*H789</f>
        <v>0</v>
      </c>
      <c r="Q789" s="241">
        <v>0</v>
      </c>
      <c r="R789" s="241">
        <f>Q789*H789</f>
        <v>0</v>
      </c>
      <c r="S789" s="241">
        <v>0.016</v>
      </c>
      <c r="T789" s="242">
        <f>S789*H789</f>
        <v>5.636256</v>
      </c>
      <c r="AR789" s="243" t="s">
        <v>181</v>
      </c>
      <c r="AT789" s="243" t="s">
        <v>166</v>
      </c>
      <c r="AU789" s="243" t="s">
        <v>88</v>
      </c>
      <c r="AY789" s="17" t="s">
        <v>163</v>
      </c>
      <c r="BE789" s="244">
        <f>IF(N789="základní",J789,0)</f>
        <v>0</v>
      </c>
      <c r="BF789" s="244">
        <f>IF(N789="snížená",J789,0)</f>
        <v>0</v>
      </c>
      <c r="BG789" s="244">
        <f>IF(N789="zákl. přenesená",J789,0)</f>
        <v>0</v>
      </c>
      <c r="BH789" s="244">
        <f>IF(N789="sníž. přenesená",J789,0)</f>
        <v>0</v>
      </c>
      <c r="BI789" s="244">
        <f>IF(N789="nulová",J789,0)</f>
        <v>0</v>
      </c>
      <c r="BJ789" s="17" t="s">
        <v>86</v>
      </c>
      <c r="BK789" s="244">
        <f>ROUND(I789*H789,2)</f>
        <v>0</v>
      </c>
      <c r="BL789" s="17" t="s">
        <v>181</v>
      </c>
      <c r="BM789" s="243" t="s">
        <v>1143</v>
      </c>
    </row>
    <row r="790" spans="2:51" s="12" customFormat="1" ht="12">
      <c r="B790" s="255"/>
      <c r="C790" s="256"/>
      <c r="D790" s="245" t="s">
        <v>309</v>
      </c>
      <c r="E790" s="257" t="s">
        <v>1</v>
      </c>
      <c r="F790" s="258" t="s">
        <v>202</v>
      </c>
      <c r="G790" s="256"/>
      <c r="H790" s="259">
        <v>352.266</v>
      </c>
      <c r="I790" s="260"/>
      <c r="J790" s="256"/>
      <c r="K790" s="256"/>
      <c r="L790" s="261"/>
      <c r="M790" s="262"/>
      <c r="N790" s="263"/>
      <c r="O790" s="263"/>
      <c r="P790" s="263"/>
      <c r="Q790" s="263"/>
      <c r="R790" s="263"/>
      <c r="S790" s="263"/>
      <c r="T790" s="264"/>
      <c r="AT790" s="265" t="s">
        <v>309</v>
      </c>
      <c r="AU790" s="265" t="s">
        <v>88</v>
      </c>
      <c r="AV790" s="12" t="s">
        <v>88</v>
      </c>
      <c r="AW790" s="12" t="s">
        <v>33</v>
      </c>
      <c r="AX790" s="12" t="s">
        <v>86</v>
      </c>
      <c r="AY790" s="265" t="s">
        <v>163</v>
      </c>
    </row>
    <row r="791" spans="2:65" s="1" customFormat="1" ht="36" customHeight="1">
      <c r="B791" s="38"/>
      <c r="C791" s="232" t="s">
        <v>1144</v>
      </c>
      <c r="D791" s="232" t="s">
        <v>166</v>
      </c>
      <c r="E791" s="233" t="s">
        <v>1145</v>
      </c>
      <c r="F791" s="234" t="s">
        <v>1146</v>
      </c>
      <c r="G791" s="235" t="s">
        <v>349</v>
      </c>
      <c r="H791" s="236">
        <v>110.051</v>
      </c>
      <c r="I791" s="237"/>
      <c r="J791" s="238">
        <f>ROUND(I791*H791,2)</f>
        <v>0</v>
      </c>
      <c r="K791" s="234" t="s">
        <v>170</v>
      </c>
      <c r="L791" s="43"/>
      <c r="M791" s="239" t="s">
        <v>1</v>
      </c>
      <c r="N791" s="240" t="s">
        <v>43</v>
      </c>
      <c r="O791" s="86"/>
      <c r="P791" s="241">
        <f>O791*H791</f>
        <v>0</v>
      </c>
      <c r="Q791" s="241">
        <v>0</v>
      </c>
      <c r="R791" s="241">
        <f>Q791*H791</f>
        <v>0</v>
      </c>
      <c r="S791" s="241">
        <v>0.057</v>
      </c>
      <c r="T791" s="242">
        <f>S791*H791</f>
        <v>6.272907</v>
      </c>
      <c r="AR791" s="243" t="s">
        <v>181</v>
      </c>
      <c r="AT791" s="243" t="s">
        <v>166</v>
      </c>
      <c r="AU791" s="243" t="s">
        <v>88</v>
      </c>
      <c r="AY791" s="17" t="s">
        <v>163</v>
      </c>
      <c r="BE791" s="244">
        <f>IF(N791="základní",J791,0)</f>
        <v>0</v>
      </c>
      <c r="BF791" s="244">
        <f>IF(N791="snížená",J791,0)</f>
        <v>0</v>
      </c>
      <c r="BG791" s="244">
        <f>IF(N791="zákl. přenesená",J791,0)</f>
        <v>0</v>
      </c>
      <c r="BH791" s="244">
        <f>IF(N791="sníž. přenesená",J791,0)</f>
        <v>0</v>
      </c>
      <c r="BI791" s="244">
        <f>IF(N791="nulová",J791,0)</f>
        <v>0</v>
      </c>
      <c r="BJ791" s="17" t="s">
        <v>86</v>
      </c>
      <c r="BK791" s="244">
        <f>ROUND(I791*H791,2)</f>
        <v>0</v>
      </c>
      <c r="BL791" s="17" t="s">
        <v>181</v>
      </c>
      <c r="BM791" s="243" t="s">
        <v>1147</v>
      </c>
    </row>
    <row r="792" spans="2:51" s="12" customFormat="1" ht="12">
      <c r="B792" s="255"/>
      <c r="C792" s="256"/>
      <c r="D792" s="245" t="s">
        <v>309</v>
      </c>
      <c r="E792" s="257" t="s">
        <v>1</v>
      </c>
      <c r="F792" s="258" t="s">
        <v>200</v>
      </c>
      <c r="G792" s="256"/>
      <c r="H792" s="259">
        <v>110.051</v>
      </c>
      <c r="I792" s="260"/>
      <c r="J792" s="256"/>
      <c r="K792" s="256"/>
      <c r="L792" s="261"/>
      <c r="M792" s="262"/>
      <c r="N792" s="263"/>
      <c r="O792" s="263"/>
      <c r="P792" s="263"/>
      <c r="Q792" s="263"/>
      <c r="R792" s="263"/>
      <c r="S792" s="263"/>
      <c r="T792" s="264"/>
      <c r="AT792" s="265" t="s">
        <v>309</v>
      </c>
      <c r="AU792" s="265" t="s">
        <v>88</v>
      </c>
      <c r="AV792" s="12" t="s">
        <v>88</v>
      </c>
      <c r="AW792" s="12" t="s">
        <v>33</v>
      </c>
      <c r="AX792" s="12" t="s">
        <v>86</v>
      </c>
      <c r="AY792" s="265" t="s">
        <v>163</v>
      </c>
    </row>
    <row r="793" spans="2:65" s="1" customFormat="1" ht="16.5" customHeight="1">
      <c r="B793" s="38"/>
      <c r="C793" s="232" t="s">
        <v>1148</v>
      </c>
      <c r="D793" s="232" t="s">
        <v>166</v>
      </c>
      <c r="E793" s="233" t="s">
        <v>1149</v>
      </c>
      <c r="F793" s="234" t="s">
        <v>1150</v>
      </c>
      <c r="G793" s="235" t="s">
        <v>349</v>
      </c>
      <c r="H793" s="236">
        <v>205.296</v>
      </c>
      <c r="I793" s="237"/>
      <c r="J793" s="238">
        <f>ROUND(I793*H793,2)</f>
        <v>0</v>
      </c>
      <c r="K793" s="234" t="s">
        <v>170</v>
      </c>
      <c r="L793" s="43"/>
      <c r="M793" s="239" t="s">
        <v>1</v>
      </c>
      <c r="N793" s="240" t="s">
        <v>43</v>
      </c>
      <c r="O793" s="86"/>
      <c r="P793" s="241">
        <f>O793*H793</f>
        <v>0</v>
      </c>
      <c r="Q793" s="241">
        <v>0</v>
      </c>
      <c r="R793" s="241">
        <f>Q793*H793</f>
        <v>0</v>
      </c>
      <c r="S793" s="241">
        <v>0.014</v>
      </c>
      <c r="T793" s="242">
        <f>S793*H793</f>
        <v>2.874144</v>
      </c>
      <c r="AR793" s="243" t="s">
        <v>181</v>
      </c>
      <c r="AT793" s="243" t="s">
        <v>166</v>
      </c>
      <c r="AU793" s="243" t="s">
        <v>88</v>
      </c>
      <c r="AY793" s="17" t="s">
        <v>163</v>
      </c>
      <c r="BE793" s="244">
        <f>IF(N793="základní",J793,0)</f>
        <v>0</v>
      </c>
      <c r="BF793" s="244">
        <f>IF(N793="snížená",J793,0)</f>
        <v>0</v>
      </c>
      <c r="BG793" s="244">
        <f>IF(N793="zákl. přenesená",J793,0)</f>
        <v>0</v>
      </c>
      <c r="BH793" s="244">
        <f>IF(N793="sníž. přenesená",J793,0)</f>
        <v>0</v>
      </c>
      <c r="BI793" s="244">
        <f>IF(N793="nulová",J793,0)</f>
        <v>0</v>
      </c>
      <c r="BJ793" s="17" t="s">
        <v>86</v>
      </c>
      <c r="BK793" s="244">
        <f>ROUND(I793*H793,2)</f>
        <v>0</v>
      </c>
      <c r="BL793" s="17" t="s">
        <v>181</v>
      </c>
      <c r="BM793" s="243" t="s">
        <v>1151</v>
      </c>
    </row>
    <row r="794" spans="2:51" s="12" customFormat="1" ht="12">
      <c r="B794" s="255"/>
      <c r="C794" s="256"/>
      <c r="D794" s="245" t="s">
        <v>309</v>
      </c>
      <c r="E794" s="257" t="s">
        <v>1</v>
      </c>
      <c r="F794" s="258" t="s">
        <v>1152</v>
      </c>
      <c r="G794" s="256"/>
      <c r="H794" s="259">
        <v>205.296</v>
      </c>
      <c r="I794" s="260"/>
      <c r="J794" s="256"/>
      <c r="K794" s="256"/>
      <c r="L794" s="261"/>
      <c r="M794" s="262"/>
      <c r="N794" s="263"/>
      <c r="O794" s="263"/>
      <c r="P794" s="263"/>
      <c r="Q794" s="263"/>
      <c r="R794" s="263"/>
      <c r="S794" s="263"/>
      <c r="T794" s="264"/>
      <c r="AT794" s="265" t="s">
        <v>309</v>
      </c>
      <c r="AU794" s="265" t="s">
        <v>88</v>
      </c>
      <c r="AV794" s="12" t="s">
        <v>88</v>
      </c>
      <c r="AW794" s="12" t="s">
        <v>33</v>
      </c>
      <c r="AX794" s="12" t="s">
        <v>86</v>
      </c>
      <c r="AY794" s="265" t="s">
        <v>163</v>
      </c>
    </row>
    <row r="795" spans="2:65" s="1" customFormat="1" ht="16.5" customHeight="1">
      <c r="B795" s="38"/>
      <c r="C795" s="232" t="s">
        <v>1153</v>
      </c>
      <c r="D795" s="232" t="s">
        <v>166</v>
      </c>
      <c r="E795" s="233" t="s">
        <v>1154</v>
      </c>
      <c r="F795" s="234" t="s">
        <v>1155</v>
      </c>
      <c r="G795" s="235" t="s">
        <v>349</v>
      </c>
      <c r="H795" s="236">
        <v>10.512</v>
      </c>
      <c r="I795" s="237"/>
      <c r="J795" s="238">
        <f>ROUND(I795*H795,2)</f>
        <v>0</v>
      </c>
      <c r="K795" s="234" t="s">
        <v>170</v>
      </c>
      <c r="L795" s="43"/>
      <c r="M795" s="239" t="s">
        <v>1</v>
      </c>
      <c r="N795" s="240" t="s">
        <v>43</v>
      </c>
      <c r="O795" s="86"/>
      <c r="P795" s="241">
        <f>O795*H795</f>
        <v>0</v>
      </c>
      <c r="Q795" s="241">
        <v>0</v>
      </c>
      <c r="R795" s="241">
        <f>Q795*H795</f>
        <v>0</v>
      </c>
      <c r="S795" s="241">
        <v>0.014</v>
      </c>
      <c r="T795" s="242">
        <f>S795*H795</f>
        <v>0.14716800000000002</v>
      </c>
      <c r="AR795" s="243" t="s">
        <v>181</v>
      </c>
      <c r="AT795" s="243" t="s">
        <v>166</v>
      </c>
      <c r="AU795" s="243" t="s">
        <v>88</v>
      </c>
      <c r="AY795" s="17" t="s">
        <v>163</v>
      </c>
      <c r="BE795" s="244">
        <f>IF(N795="základní",J795,0)</f>
        <v>0</v>
      </c>
      <c r="BF795" s="244">
        <f>IF(N795="snížená",J795,0)</f>
        <v>0</v>
      </c>
      <c r="BG795" s="244">
        <f>IF(N795="zákl. přenesená",J795,0)</f>
        <v>0</v>
      </c>
      <c r="BH795" s="244">
        <f>IF(N795="sníž. přenesená",J795,0)</f>
        <v>0</v>
      </c>
      <c r="BI795" s="244">
        <f>IF(N795="nulová",J795,0)</f>
        <v>0</v>
      </c>
      <c r="BJ795" s="17" t="s">
        <v>86</v>
      </c>
      <c r="BK795" s="244">
        <f>ROUND(I795*H795,2)</f>
        <v>0</v>
      </c>
      <c r="BL795" s="17" t="s">
        <v>181</v>
      </c>
      <c r="BM795" s="243" t="s">
        <v>1156</v>
      </c>
    </row>
    <row r="796" spans="2:51" s="12" customFormat="1" ht="12">
      <c r="B796" s="255"/>
      <c r="C796" s="256"/>
      <c r="D796" s="245" t="s">
        <v>309</v>
      </c>
      <c r="E796" s="257" t="s">
        <v>1</v>
      </c>
      <c r="F796" s="258" t="s">
        <v>216</v>
      </c>
      <c r="G796" s="256"/>
      <c r="H796" s="259">
        <v>10.512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AT796" s="265" t="s">
        <v>309</v>
      </c>
      <c r="AU796" s="265" t="s">
        <v>88</v>
      </c>
      <c r="AV796" s="12" t="s">
        <v>88</v>
      </c>
      <c r="AW796" s="12" t="s">
        <v>33</v>
      </c>
      <c r="AX796" s="12" t="s">
        <v>86</v>
      </c>
      <c r="AY796" s="265" t="s">
        <v>163</v>
      </c>
    </row>
    <row r="797" spans="2:65" s="1" customFormat="1" ht="24" customHeight="1">
      <c r="B797" s="38"/>
      <c r="C797" s="232" t="s">
        <v>1157</v>
      </c>
      <c r="D797" s="232" t="s">
        <v>166</v>
      </c>
      <c r="E797" s="233" t="s">
        <v>1158</v>
      </c>
      <c r="F797" s="234" t="s">
        <v>1159</v>
      </c>
      <c r="G797" s="235" t="s">
        <v>349</v>
      </c>
      <c r="H797" s="236">
        <v>22.115</v>
      </c>
      <c r="I797" s="237"/>
      <c r="J797" s="238">
        <f>ROUND(I797*H797,2)</f>
        <v>0</v>
      </c>
      <c r="K797" s="234" t="s">
        <v>170</v>
      </c>
      <c r="L797" s="43"/>
      <c r="M797" s="239" t="s">
        <v>1</v>
      </c>
      <c r="N797" s="240" t="s">
        <v>43</v>
      </c>
      <c r="O797" s="86"/>
      <c r="P797" s="241">
        <f>O797*H797</f>
        <v>0</v>
      </c>
      <c r="Q797" s="241">
        <v>0</v>
      </c>
      <c r="R797" s="241">
        <f>Q797*H797</f>
        <v>0</v>
      </c>
      <c r="S797" s="241">
        <v>0.068</v>
      </c>
      <c r="T797" s="242">
        <f>S797*H797</f>
        <v>1.50382</v>
      </c>
      <c r="AR797" s="243" t="s">
        <v>181</v>
      </c>
      <c r="AT797" s="243" t="s">
        <v>166</v>
      </c>
      <c r="AU797" s="243" t="s">
        <v>88</v>
      </c>
      <c r="AY797" s="17" t="s">
        <v>163</v>
      </c>
      <c r="BE797" s="244">
        <f>IF(N797="základní",J797,0)</f>
        <v>0</v>
      </c>
      <c r="BF797" s="244">
        <f>IF(N797="snížená",J797,0)</f>
        <v>0</v>
      </c>
      <c r="BG797" s="244">
        <f>IF(N797="zákl. přenesená",J797,0)</f>
        <v>0</v>
      </c>
      <c r="BH797" s="244">
        <f>IF(N797="sníž. přenesená",J797,0)</f>
        <v>0</v>
      </c>
      <c r="BI797" s="244">
        <f>IF(N797="nulová",J797,0)</f>
        <v>0</v>
      </c>
      <c r="BJ797" s="17" t="s">
        <v>86</v>
      </c>
      <c r="BK797" s="244">
        <f>ROUND(I797*H797,2)</f>
        <v>0</v>
      </c>
      <c r="BL797" s="17" t="s">
        <v>181</v>
      </c>
      <c r="BM797" s="243" t="s">
        <v>1160</v>
      </c>
    </row>
    <row r="798" spans="2:51" s="14" customFormat="1" ht="12">
      <c r="B798" s="277"/>
      <c r="C798" s="278"/>
      <c r="D798" s="245" t="s">
        <v>309</v>
      </c>
      <c r="E798" s="279" t="s">
        <v>1</v>
      </c>
      <c r="F798" s="280" t="s">
        <v>453</v>
      </c>
      <c r="G798" s="278"/>
      <c r="H798" s="279" t="s">
        <v>1</v>
      </c>
      <c r="I798" s="281"/>
      <c r="J798" s="278"/>
      <c r="K798" s="278"/>
      <c r="L798" s="282"/>
      <c r="M798" s="283"/>
      <c r="N798" s="284"/>
      <c r="O798" s="284"/>
      <c r="P798" s="284"/>
      <c r="Q798" s="284"/>
      <c r="R798" s="284"/>
      <c r="S798" s="284"/>
      <c r="T798" s="285"/>
      <c r="AT798" s="286" t="s">
        <v>309</v>
      </c>
      <c r="AU798" s="286" t="s">
        <v>88</v>
      </c>
      <c r="AV798" s="14" t="s">
        <v>86</v>
      </c>
      <c r="AW798" s="14" t="s">
        <v>33</v>
      </c>
      <c r="AX798" s="14" t="s">
        <v>78</v>
      </c>
      <c r="AY798" s="286" t="s">
        <v>163</v>
      </c>
    </row>
    <row r="799" spans="2:51" s="12" customFormat="1" ht="12">
      <c r="B799" s="255"/>
      <c r="C799" s="256"/>
      <c r="D799" s="245" t="s">
        <v>309</v>
      </c>
      <c r="E799" s="257" t="s">
        <v>1</v>
      </c>
      <c r="F799" s="258" t="s">
        <v>1161</v>
      </c>
      <c r="G799" s="256"/>
      <c r="H799" s="259">
        <v>10.288</v>
      </c>
      <c r="I799" s="260"/>
      <c r="J799" s="256"/>
      <c r="K799" s="256"/>
      <c r="L799" s="261"/>
      <c r="M799" s="262"/>
      <c r="N799" s="263"/>
      <c r="O799" s="263"/>
      <c r="P799" s="263"/>
      <c r="Q799" s="263"/>
      <c r="R799" s="263"/>
      <c r="S799" s="263"/>
      <c r="T799" s="264"/>
      <c r="AT799" s="265" t="s">
        <v>309</v>
      </c>
      <c r="AU799" s="265" t="s">
        <v>88</v>
      </c>
      <c r="AV799" s="12" t="s">
        <v>88</v>
      </c>
      <c r="AW799" s="12" t="s">
        <v>33</v>
      </c>
      <c r="AX799" s="12" t="s">
        <v>78</v>
      </c>
      <c r="AY799" s="265" t="s">
        <v>163</v>
      </c>
    </row>
    <row r="800" spans="2:51" s="12" customFormat="1" ht="12">
      <c r="B800" s="255"/>
      <c r="C800" s="256"/>
      <c r="D800" s="245" t="s">
        <v>309</v>
      </c>
      <c r="E800" s="257" t="s">
        <v>1</v>
      </c>
      <c r="F800" s="258" t="s">
        <v>1162</v>
      </c>
      <c r="G800" s="256"/>
      <c r="H800" s="259">
        <v>1.952</v>
      </c>
      <c r="I800" s="260"/>
      <c r="J800" s="256"/>
      <c r="K800" s="256"/>
      <c r="L800" s="261"/>
      <c r="M800" s="262"/>
      <c r="N800" s="263"/>
      <c r="O800" s="263"/>
      <c r="P800" s="263"/>
      <c r="Q800" s="263"/>
      <c r="R800" s="263"/>
      <c r="S800" s="263"/>
      <c r="T800" s="264"/>
      <c r="AT800" s="265" t="s">
        <v>309</v>
      </c>
      <c r="AU800" s="265" t="s">
        <v>88</v>
      </c>
      <c r="AV800" s="12" t="s">
        <v>88</v>
      </c>
      <c r="AW800" s="12" t="s">
        <v>33</v>
      </c>
      <c r="AX800" s="12" t="s">
        <v>78</v>
      </c>
      <c r="AY800" s="265" t="s">
        <v>163</v>
      </c>
    </row>
    <row r="801" spans="2:51" s="14" customFormat="1" ht="12">
      <c r="B801" s="277"/>
      <c r="C801" s="278"/>
      <c r="D801" s="245" t="s">
        <v>309</v>
      </c>
      <c r="E801" s="279" t="s">
        <v>1</v>
      </c>
      <c r="F801" s="280" t="s">
        <v>455</v>
      </c>
      <c r="G801" s="278"/>
      <c r="H801" s="279" t="s">
        <v>1</v>
      </c>
      <c r="I801" s="281"/>
      <c r="J801" s="278"/>
      <c r="K801" s="278"/>
      <c r="L801" s="282"/>
      <c r="M801" s="283"/>
      <c r="N801" s="284"/>
      <c r="O801" s="284"/>
      <c r="P801" s="284"/>
      <c r="Q801" s="284"/>
      <c r="R801" s="284"/>
      <c r="S801" s="284"/>
      <c r="T801" s="285"/>
      <c r="AT801" s="286" t="s">
        <v>309</v>
      </c>
      <c r="AU801" s="286" t="s">
        <v>88</v>
      </c>
      <c r="AV801" s="14" t="s">
        <v>86</v>
      </c>
      <c r="AW801" s="14" t="s">
        <v>33</v>
      </c>
      <c r="AX801" s="14" t="s">
        <v>78</v>
      </c>
      <c r="AY801" s="286" t="s">
        <v>163</v>
      </c>
    </row>
    <row r="802" spans="2:51" s="12" customFormat="1" ht="12">
      <c r="B802" s="255"/>
      <c r="C802" s="256"/>
      <c r="D802" s="245" t="s">
        <v>309</v>
      </c>
      <c r="E802" s="257" t="s">
        <v>1</v>
      </c>
      <c r="F802" s="258" t="s">
        <v>1163</v>
      </c>
      <c r="G802" s="256"/>
      <c r="H802" s="259">
        <v>3.375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AT802" s="265" t="s">
        <v>309</v>
      </c>
      <c r="AU802" s="265" t="s">
        <v>88</v>
      </c>
      <c r="AV802" s="12" t="s">
        <v>88</v>
      </c>
      <c r="AW802" s="12" t="s">
        <v>33</v>
      </c>
      <c r="AX802" s="12" t="s">
        <v>78</v>
      </c>
      <c r="AY802" s="265" t="s">
        <v>163</v>
      </c>
    </row>
    <row r="803" spans="2:51" s="12" customFormat="1" ht="12">
      <c r="B803" s="255"/>
      <c r="C803" s="256"/>
      <c r="D803" s="245" t="s">
        <v>309</v>
      </c>
      <c r="E803" s="257" t="s">
        <v>1</v>
      </c>
      <c r="F803" s="258" t="s">
        <v>1164</v>
      </c>
      <c r="G803" s="256"/>
      <c r="H803" s="259">
        <v>6.5</v>
      </c>
      <c r="I803" s="260"/>
      <c r="J803" s="256"/>
      <c r="K803" s="256"/>
      <c r="L803" s="261"/>
      <c r="M803" s="262"/>
      <c r="N803" s="263"/>
      <c r="O803" s="263"/>
      <c r="P803" s="263"/>
      <c r="Q803" s="263"/>
      <c r="R803" s="263"/>
      <c r="S803" s="263"/>
      <c r="T803" s="264"/>
      <c r="AT803" s="265" t="s">
        <v>309</v>
      </c>
      <c r="AU803" s="265" t="s">
        <v>88</v>
      </c>
      <c r="AV803" s="12" t="s">
        <v>88</v>
      </c>
      <c r="AW803" s="12" t="s">
        <v>33</v>
      </c>
      <c r="AX803" s="12" t="s">
        <v>78</v>
      </c>
      <c r="AY803" s="265" t="s">
        <v>163</v>
      </c>
    </row>
    <row r="804" spans="2:51" s="13" customFormat="1" ht="12">
      <c r="B804" s="266"/>
      <c r="C804" s="267"/>
      <c r="D804" s="245" t="s">
        <v>309</v>
      </c>
      <c r="E804" s="268" t="s">
        <v>1</v>
      </c>
      <c r="F804" s="269" t="s">
        <v>311</v>
      </c>
      <c r="G804" s="267"/>
      <c r="H804" s="270">
        <v>22.115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AT804" s="276" t="s">
        <v>309</v>
      </c>
      <c r="AU804" s="276" t="s">
        <v>88</v>
      </c>
      <c r="AV804" s="13" t="s">
        <v>181</v>
      </c>
      <c r="AW804" s="13" t="s">
        <v>33</v>
      </c>
      <c r="AX804" s="13" t="s">
        <v>86</v>
      </c>
      <c r="AY804" s="276" t="s">
        <v>163</v>
      </c>
    </row>
    <row r="805" spans="2:65" s="1" customFormat="1" ht="24" customHeight="1">
      <c r="B805" s="38"/>
      <c r="C805" s="232" t="s">
        <v>1165</v>
      </c>
      <c r="D805" s="232" t="s">
        <v>166</v>
      </c>
      <c r="E805" s="233" t="s">
        <v>1166</v>
      </c>
      <c r="F805" s="234" t="s">
        <v>1167</v>
      </c>
      <c r="G805" s="235" t="s">
        <v>1168</v>
      </c>
      <c r="H805" s="236">
        <v>1</v>
      </c>
      <c r="I805" s="237"/>
      <c r="J805" s="238">
        <f>ROUND(I805*H805,2)</f>
        <v>0</v>
      </c>
      <c r="K805" s="234" t="s">
        <v>1</v>
      </c>
      <c r="L805" s="43"/>
      <c r="M805" s="239" t="s">
        <v>1</v>
      </c>
      <c r="N805" s="240" t="s">
        <v>43</v>
      </c>
      <c r="O805" s="86"/>
      <c r="P805" s="241">
        <f>O805*H805</f>
        <v>0</v>
      </c>
      <c r="Q805" s="241">
        <v>0</v>
      </c>
      <c r="R805" s="241">
        <f>Q805*H805</f>
        <v>0</v>
      </c>
      <c r="S805" s="241">
        <v>0</v>
      </c>
      <c r="T805" s="242">
        <f>S805*H805</f>
        <v>0</v>
      </c>
      <c r="AR805" s="243" t="s">
        <v>181</v>
      </c>
      <c r="AT805" s="243" t="s">
        <v>166</v>
      </c>
      <c r="AU805" s="243" t="s">
        <v>88</v>
      </c>
      <c r="AY805" s="17" t="s">
        <v>163</v>
      </c>
      <c r="BE805" s="244">
        <f>IF(N805="základní",J805,0)</f>
        <v>0</v>
      </c>
      <c r="BF805" s="244">
        <f>IF(N805="snížená",J805,0)</f>
        <v>0</v>
      </c>
      <c r="BG805" s="244">
        <f>IF(N805="zákl. přenesená",J805,0)</f>
        <v>0</v>
      </c>
      <c r="BH805" s="244">
        <f>IF(N805="sníž. přenesená",J805,0)</f>
        <v>0</v>
      </c>
      <c r="BI805" s="244">
        <f>IF(N805="nulová",J805,0)</f>
        <v>0</v>
      </c>
      <c r="BJ805" s="17" t="s">
        <v>86</v>
      </c>
      <c r="BK805" s="244">
        <f>ROUND(I805*H805,2)</f>
        <v>0</v>
      </c>
      <c r="BL805" s="17" t="s">
        <v>181</v>
      </c>
      <c r="BM805" s="243" t="s">
        <v>1169</v>
      </c>
    </row>
    <row r="806" spans="2:47" s="1" customFormat="1" ht="12">
      <c r="B806" s="38"/>
      <c r="C806" s="39"/>
      <c r="D806" s="245" t="s">
        <v>190</v>
      </c>
      <c r="E806" s="39"/>
      <c r="F806" s="246" t="s">
        <v>1170</v>
      </c>
      <c r="G806" s="39"/>
      <c r="H806" s="39"/>
      <c r="I806" s="150"/>
      <c r="J806" s="39"/>
      <c r="K806" s="39"/>
      <c r="L806" s="43"/>
      <c r="M806" s="247"/>
      <c r="N806" s="86"/>
      <c r="O806" s="86"/>
      <c r="P806" s="86"/>
      <c r="Q806" s="86"/>
      <c r="R806" s="86"/>
      <c r="S806" s="86"/>
      <c r="T806" s="87"/>
      <c r="AT806" s="17" t="s">
        <v>190</v>
      </c>
      <c r="AU806" s="17" t="s">
        <v>88</v>
      </c>
    </row>
    <row r="807" spans="2:65" s="1" customFormat="1" ht="24" customHeight="1">
      <c r="B807" s="38"/>
      <c r="C807" s="232" t="s">
        <v>1171</v>
      </c>
      <c r="D807" s="232" t="s">
        <v>166</v>
      </c>
      <c r="E807" s="233" t="s">
        <v>1172</v>
      </c>
      <c r="F807" s="234" t="s">
        <v>1173</v>
      </c>
      <c r="G807" s="235" t="s">
        <v>1168</v>
      </c>
      <c r="H807" s="236">
        <v>1</v>
      </c>
      <c r="I807" s="237"/>
      <c r="J807" s="238">
        <f>ROUND(I807*H807,2)</f>
        <v>0</v>
      </c>
      <c r="K807" s="234" t="s">
        <v>1</v>
      </c>
      <c r="L807" s="43"/>
      <c r="M807" s="239" t="s">
        <v>1</v>
      </c>
      <c r="N807" s="240" t="s">
        <v>43</v>
      </c>
      <c r="O807" s="86"/>
      <c r="P807" s="241">
        <f>O807*H807</f>
        <v>0</v>
      </c>
      <c r="Q807" s="241">
        <v>0</v>
      </c>
      <c r="R807" s="241">
        <f>Q807*H807</f>
        <v>0</v>
      </c>
      <c r="S807" s="241">
        <v>0</v>
      </c>
      <c r="T807" s="242">
        <f>S807*H807</f>
        <v>0</v>
      </c>
      <c r="AR807" s="243" t="s">
        <v>181</v>
      </c>
      <c r="AT807" s="243" t="s">
        <v>166</v>
      </c>
      <c r="AU807" s="243" t="s">
        <v>88</v>
      </c>
      <c r="AY807" s="17" t="s">
        <v>163</v>
      </c>
      <c r="BE807" s="244">
        <f>IF(N807="základní",J807,0)</f>
        <v>0</v>
      </c>
      <c r="BF807" s="244">
        <f>IF(N807="snížená",J807,0)</f>
        <v>0</v>
      </c>
      <c r="BG807" s="244">
        <f>IF(N807="zákl. přenesená",J807,0)</f>
        <v>0</v>
      </c>
      <c r="BH807" s="244">
        <f>IF(N807="sníž. přenesená",J807,0)</f>
        <v>0</v>
      </c>
      <c r="BI807" s="244">
        <f>IF(N807="nulová",J807,0)</f>
        <v>0</v>
      </c>
      <c r="BJ807" s="17" t="s">
        <v>86</v>
      </c>
      <c r="BK807" s="244">
        <f>ROUND(I807*H807,2)</f>
        <v>0</v>
      </c>
      <c r="BL807" s="17" t="s">
        <v>181</v>
      </c>
      <c r="BM807" s="243" t="s">
        <v>1174</v>
      </c>
    </row>
    <row r="808" spans="2:47" s="1" customFormat="1" ht="12">
      <c r="B808" s="38"/>
      <c r="C808" s="39"/>
      <c r="D808" s="245" t="s">
        <v>190</v>
      </c>
      <c r="E808" s="39"/>
      <c r="F808" s="246" t="s">
        <v>1170</v>
      </c>
      <c r="G808" s="39"/>
      <c r="H808" s="39"/>
      <c r="I808" s="150"/>
      <c r="J808" s="39"/>
      <c r="K808" s="39"/>
      <c r="L808" s="43"/>
      <c r="M808" s="247"/>
      <c r="N808" s="86"/>
      <c r="O808" s="86"/>
      <c r="P808" s="86"/>
      <c r="Q808" s="86"/>
      <c r="R808" s="86"/>
      <c r="S808" s="86"/>
      <c r="T808" s="87"/>
      <c r="AT808" s="17" t="s">
        <v>190</v>
      </c>
      <c r="AU808" s="17" t="s">
        <v>88</v>
      </c>
    </row>
    <row r="809" spans="2:65" s="1" customFormat="1" ht="24" customHeight="1">
      <c r="B809" s="38"/>
      <c r="C809" s="232" t="s">
        <v>1175</v>
      </c>
      <c r="D809" s="232" t="s">
        <v>166</v>
      </c>
      <c r="E809" s="233" t="s">
        <v>1176</v>
      </c>
      <c r="F809" s="234" t="s">
        <v>1177</v>
      </c>
      <c r="G809" s="235" t="s">
        <v>1168</v>
      </c>
      <c r="H809" s="236">
        <v>1</v>
      </c>
      <c r="I809" s="237"/>
      <c r="J809" s="238">
        <f>ROUND(I809*H809,2)</f>
        <v>0</v>
      </c>
      <c r="K809" s="234" t="s">
        <v>1</v>
      </c>
      <c r="L809" s="43"/>
      <c r="M809" s="239" t="s">
        <v>1</v>
      </c>
      <c r="N809" s="240" t="s">
        <v>43</v>
      </c>
      <c r="O809" s="86"/>
      <c r="P809" s="241">
        <f>O809*H809</f>
        <v>0</v>
      </c>
      <c r="Q809" s="241">
        <v>0</v>
      </c>
      <c r="R809" s="241">
        <f>Q809*H809</f>
        <v>0</v>
      </c>
      <c r="S809" s="241">
        <v>0</v>
      </c>
      <c r="T809" s="242">
        <f>S809*H809</f>
        <v>0</v>
      </c>
      <c r="AR809" s="243" t="s">
        <v>181</v>
      </c>
      <c r="AT809" s="243" t="s">
        <v>166</v>
      </c>
      <c r="AU809" s="243" t="s">
        <v>88</v>
      </c>
      <c r="AY809" s="17" t="s">
        <v>163</v>
      </c>
      <c r="BE809" s="244">
        <f>IF(N809="základní",J809,0)</f>
        <v>0</v>
      </c>
      <c r="BF809" s="244">
        <f>IF(N809="snížená",J809,0)</f>
        <v>0</v>
      </c>
      <c r="BG809" s="244">
        <f>IF(N809="zákl. přenesená",J809,0)</f>
        <v>0</v>
      </c>
      <c r="BH809" s="244">
        <f>IF(N809="sníž. přenesená",J809,0)</f>
        <v>0</v>
      </c>
      <c r="BI809" s="244">
        <f>IF(N809="nulová",J809,0)</f>
        <v>0</v>
      </c>
      <c r="BJ809" s="17" t="s">
        <v>86</v>
      </c>
      <c r="BK809" s="244">
        <f>ROUND(I809*H809,2)</f>
        <v>0</v>
      </c>
      <c r="BL809" s="17" t="s">
        <v>181</v>
      </c>
      <c r="BM809" s="243" t="s">
        <v>1178</v>
      </c>
    </row>
    <row r="810" spans="2:47" s="1" customFormat="1" ht="12">
      <c r="B810" s="38"/>
      <c r="C810" s="39"/>
      <c r="D810" s="245" t="s">
        <v>190</v>
      </c>
      <c r="E810" s="39"/>
      <c r="F810" s="246" t="s">
        <v>1170</v>
      </c>
      <c r="G810" s="39"/>
      <c r="H810" s="39"/>
      <c r="I810" s="150"/>
      <c r="J810" s="39"/>
      <c r="K810" s="39"/>
      <c r="L810" s="43"/>
      <c r="M810" s="247"/>
      <c r="N810" s="86"/>
      <c r="O810" s="86"/>
      <c r="P810" s="86"/>
      <c r="Q810" s="86"/>
      <c r="R810" s="86"/>
      <c r="S810" s="86"/>
      <c r="T810" s="87"/>
      <c r="AT810" s="17" t="s">
        <v>190</v>
      </c>
      <c r="AU810" s="17" t="s">
        <v>88</v>
      </c>
    </row>
    <row r="811" spans="2:65" s="1" customFormat="1" ht="16.5" customHeight="1">
      <c r="B811" s="38"/>
      <c r="C811" s="232" t="s">
        <v>1179</v>
      </c>
      <c r="D811" s="232" t="s">
        <v>166</v>
      </c>
      <c r="E811" s="233" t="s">
        <v>1180</v>
      </c>
      <c r="F811" s="234" t="s">
        <v>1181</v>
      </c>
      <c r="G811" s="235" t="s">
        <v>723</v>
      </c>
      <c r="H811" s="236">
        <v>1</v>
      </c>
      <c r="I811" s="237"/>
      <c r="J811" s="238">
        <f>ROUND(I811*H811,2)</f>
        <v>0</v>
      </c>
      <c r="K811" s="234" t="s">
        <v>1</v>
      </c>
      <c r="L811" s="43"/>
      <c r="M811" s="239" t="s">
        <v>1</v>
      </c>
      <c r="N811" s="240" t="s">
        <v>43</v>
      </c>
      <c r="O811" s="86"/>
      <c r="P811" s="241">
        <f>O811*H811</f>
        <v>0</v>
      </c>
      <c r="Q811" s="241">
        <v>0</v>
      </c>
      <c r="R811" s="241">
        <f>Q811*H811</f>
        <v>0</v>
      </c>
      <c r="S811" s="241">
        <v>0</v>
      </c>
      <c r="T811" s="242">
        <f>S811*H811</f>
        <v>0</v>
      </c>
      <c r="AR811" s="243" t="s">
        <v>181</v>
      </c>
      <c r="AT811" s="243" t="s">
        <v>166</v>
      </c>
      <c r="AU811" s="243" t="s">
        <v>88</v>
      </c>
      <c r="AY811" s="17" t="s">
        <v>163</v>
      </c>
      <c r="BE811" s="244">
        <f>IF(N811="základní",J811,0)</f>
        <v>0</v>
      </c>
      <c r="BF811" s="244">
        <f>IF(N811="snížená",J811,0)</f>
        <v>0</v>
      </c>
      <c r="BG811" s="244">
        <f>IF(N811="zákl. přenesená",J811,0)</f>
        <v>0</v>
      </c>
      <c r="BH811" s="244">
        <f>IF(N811="sníž. přenesená",J811,0)</f>
        <v>0</v>
      </c>
      <c r="BI811" s="244">
        <f>IF(N811="nulová",J811,0)</f>
        <v>0</v>
      </c>
      <c r="BJ811" s="17" t="s">
        <v>86</v>
      </c>
      <c r="BK811" s="244">
        <f>ROUND(I811*H811,2)</f>
        <v>0</v>
      </c>
      <c r="BL811" s="17" t="s">
        <v>181</v>
      </c>
      <c r="BM811" s="243" t="s">
        <v>1182</v>
      </c>
    </row>
    <row r="812" spans="2:47" s="1" customFormat="1" ht="12">
      <c r="B812" s="38"/>
      <c r="C812" s="39"/>
      <c r="D812" s="245" t="s">
        <v>190</v>
      </c>
      <c r="E812" s="39"/>
      <c r="F812" s="246" t="s">
        <v>1183</v>
      </c>
      <c r="G812" s="39"/>
      <c r="H812" s="39"/>
      <c r="I812" s="150"/>
      <c r="J812" s="39"/>
      <c r="K812" s="39"/>
      <c r="L812" s="43"/>
      <c r="M812" s="247"/>
      <c r="N812" s="86"/>
      <c r="O812" s="86"/>
      <c r="P812" s="86"/>
      <c r="Q812" s="86"/>
      <c r="R812" s="86"/>
      <c r="S812" s="86"/>
      <c r="T812" s="87"/>
      <c r="AT812" s="17" t="s">
        <v>190</v>
      </c>
      <c r="AU812" s="17" t="s">
        <v>88</v>
      </c>
    </row>
    <row r="813" spans="2:65" s="1" customFormat="1" ht="24" customHeight="1">
      <c r="B813" s="38"/>
      <c r="C813" s="232" t="s">
        <v>1184</v>
      </c>
      <c r="D813" s="232" t="s">
        <v>166</v>
      </c>
      <c r="E813" s="233" t="s">
        <v>1185</v>
      </c>
      <c r="F813" s="234" t="s">
        <v>1186</v>
      </c>
      <c r="G813" s="235" t="s">
        <v>1168</v>
      </c>
      <c r="H813" s="236">
        <v>4</v>
      </c>
      <c r="I813" s="237"/>
      <c r="J813" s="238">
        <f>ROUND(I813*H813,2)</f>
        <v>0</v>
      </c>
      <c r="K813" s="234" t="s">
        <v>1</v>
      </c>
      <c r="L813" s="43"/>
      <c r="M813" s="239" t="s">
        <v>1</v>
      </c>
      <c r="N813" s="240" t="s">
        <v>43</v>
      </c>
      <c r="O813" s="86"/>
      <c r="P813" s="241">
        <f>O813*H813</f>
        <v>0</v>
      </c>
      <c r="Q813" s="241">
        <v>0</v>
      </c>
      <c r="R813" s="241">
        <f>Q813*H813</f>
        <v>0</v>
      </c>
      <c r="S813" s="241">
        <v>0</v>
      </c>
      <c r="T813" s="242">
        <f>S813*H813</f>
        <v>0</v>
      </c>
      <c r="AR813" s="243" t="s">
        <v>181</v>
      </c>
      <c r="AT813" s="243" t="s">
        <v>166</v>
      </c>
      <c r="AU813" s="243" t="s">
        <v>88</v>
      </c>
      <c r="AY813" s="17" t="s">
        <v>163</v>
      </c>
      <c r="BE813" s="244">
        <f>IF(N813="základní",J813,0)</f>
        <v>0</v>
      </c>
      <c r="BF813" s="244">
        <f>IF(N813="snížená",J813,0)</f>
        <v>0</v>
      </c>
      <c r="BG813" s="244">
        <f>IF(N813="zákl. přenesená",J813,0)</f>
        <v>0</v>
      </c>
      <c r="BH813" s="244">
        <f>IF(N813="sníž. přenesená",J813,0)</f>
        <v>0</v>
      </c>
      <c r="BI813" s="244">
        <f>IF(N813="nulová",J813,0)</f>
        <v>0</v>
      </c>
      <c r="BJ813" s="17" t="s">
        <v>86</v>
      </c>
      <c r="BK813" s="244">
        <f>ROUND(I813*H813,2)</f>
        <v>0</v>
      </c>
      <c r="BL813" s="17" t="s">
        <v>181</v>
      </c>
      <c r="BM813" s="243" t="s">
        <v>1187</v>
      </c>
    </row>
    <row r="814" spans="2:47" s="1" customFormat="1" ht="12">
      <c r="B814" s="38"/>
      <c r="C814" s="39"/>
      <c r="D814" s="245" t="s">
        <v>190</v>
      </c>
      <c r="E814" s="39"/>
      <c r="F814" s="246" t="s">
        <v>1188</v>
      </c>
      <c r="G814" s="39"/>
      <c r="H814" s="39"/>
      <c r="I814" s="150"/>
      <c r="J814" s="39"/>
      <c r="K814" s="39"/>
      <c r="L814" s="43"/>
      <c r="M814" s="247"/>
      <c r="N814" s="86"/>
      <c r="O814" s="86"/>
      <c r="P814" s="86"/>
      <c r="Q814" s="86"/>
      <c r="R814" s="86"/>
      <c r="S814" s="86"/>
      <c r="T814" s="87"/>
      <c r="AT814" s="17" t="s">
        <v>190</v>
      </c>
      <c r="AU814" s="17" t="s">
        <v>88</v>
      </c>
    </row>
    <row r="815" spans="2:65" s="1" customFormat="1" ht="24" customHeight="1">
      <c r="B815" s="38"/>
      <c r="C815" s="232" t="s">
        <v>1189</v>
      </c>
      <c r="D815" s="232" t="s">
        <v>166</v>
      </c>
      <c r="E815" s="233" t="s">
        <v>1190</v>
      </c>
      <c r="F815" s="234" t="s">
        <v>1191</v>
      </c>
      <c r="G815" s="235" t="s">
        <v>1168</v>
      </c>
      <c r="H815" s="236">
        <v>4</v>
      </c>
      <c r="I815" s="237"/>
      <c r="J815" s="238">
        <f>ROUND(I815*H815,2)</f>
        <v>0</v>
      </c>
      <c r="K815" s="234" t="s">
        <v>1</v>
      </c>
      <c r="L815" s="43"/>
      <c r="M815" s="239" t="s">
        <v>1</v>
      </c>
      <c r="N815" s="240" t="s">
        <v>43</v>
      </c>
      <c r="O815" s="86"/>
      <c r="P815" s="241">
        <f>O815*H815</f>
        <v>0</v>
      </c>
      <c r="Q815" s="241">
        <v>0</v>
      </c>
      <c r="R815" s="241">
        <f>Q815*H815</f>
        <v>0</v>
      </c>
      <c r="S815" s="241">
        <v>0</v>
      </c>
      <c r="T815" s="242">
        <f>S815*H815</f>
        <v>0</v>
      </c>
      <c r="AR815" s="243" t="s">
        <v>181</v>
      </c>
      <c r="AT815" s="243" t="s">
        <v>166</v>
      </c>
      <c r="AU815" s="243" t="s">
        <v>88</v>
      </c>
      <c r="AY815" s="17" t="s">
        <v>163</v>
      </c>
      <c r="BE815" s="244">
        <f>IF(N815="základní",J815,0)</f>
        <v>0</v>
      </c>
      <c r="BF815" s="244">
        <f>IF(N815="snížená",J815,0)</f>
        <v>0</v>
      </c>
      <c r="BG815" s="244">
        <f>IF(N815="zákl. přenesená",J815,0)</f>
        <v>0</v>
      </c>
      <c r="BH815" s="244">
        <f>IF(N815="sníž. přenesená",J815,0)</f>
        <v>0</v>
      </c>
      <c r="BI815" s="244">
        <f>IF(N815="nulová",J815,0)</f>
        <v>0</v>
      </c>
      <c r="BJ815" s="17" t="s">
        <v>86</v>
      </c>
      <c r="BK815" s="244">
        <f>ROUND(I815*H815,2)</f>
        <v>0</v>
      </c>
      <c r="BL815" s="17" t="s">
        <v>181</v>
      </c>
      <c r="BM815" s="243" t="s">
        <v>1192</v>
      </c>
    </row>
    <row r="816" spans="2:47" s="1" customFormat="1" ht="12">
      <c r="B816" s="38"/>
      <c r="C816" s="39"/>
      <c r="D816" s="245" t="s">
        <v>190</v>
      </c>
      <c r="E816" s="39"/>
      <c r="F816" s="246" t="s">
        <v>1188</v>
      </c>
      <c r="G816" s="39"/>
      <c r="H816" s="39"/>
      <c r="I816" s="150"/>
      <c r="J816" s="39"/>
      <c r="K816" s="39"/>
      <c r="L816" s="43"/>
      <c r="M816" s="247"/>
      <c r="N816" s="86"/>
      <c r="O816" s="86"/>
      <c r="P816" s="86"/>
      <c r="Q816" s="86"/>
      <c r="R816" s="86"/>
      <c r="S816" s="86"/>
      <c r="T816" s="87"/>
      <c r="AT816" s="17" t="s">
        <v>190</v>
      </c>
      <c r="AU816" s="17" t="s">
        <v>88</v>
      </c>
    </row>
    <row r="817" spans="2:65" s="1" customFormat="1" ht="24" customHeight="1">
      <c r="B817" s="38"/>
      <c r="C817" s="232" t="s">
        <v>1193</v>
      </c>
      <c r="D817" s="232" t="s">
        <v>166</v>
      </c>
      <c r="E817" s="233" t="s">
        <v>1194</v>
      </c>
      <c r="F817" s="234" t="s">
        <v>1195</v>
      </c>
      <c r="G817" s="235" t="s">
        <v>1168</v>
      </c>
      <c r="H817" s="236">
        <v>1</v>
      </c>
      <c r="I817" s="237"/>
      <c r="J817" s="238">
        <f>ROUND(I817*H817,2)</f>
        <v>0</v>
      </c>
      <c r="K817" s="234" t="s">
        <v>1</v>
      </c>
      <c r="L817" s="43"/>
      <c r="M817" s="239" t="s">
        <v>1</v>
      </c>
      <c r="N817" s="240" t="s">
        <v>43</v>
      </c>
      <c r="O817" s="86"/>
      <c r="P817" s="241">
        <f>O817*H817</f>
        <v>0</v>
      </c>
      <c r="Q817" s="241">
        <v>0</v>
      </c>
      <c r="R817" s="241">
        <f>Q817*H817</f>
        <v>0</v>
      </c>
      <c r="S817" s="241">
        <v>0</v>
      </c>
      <c r="T817" s="242">
        <f>S817*H817</f>
        <v>0</v>
      </c>
      <c r="AR817" s="243" t="s">
        <v>181</v>
      </c>
      <c r="AT817" s="243" t="s">
        <v>166</v>
      </c>
      <c r="AU817" s="243" t="s">
        <v>88</v>
      </c>
      <c r="AY817" s="17" t="s">
        <v>163</v>
      </c>
      <c r="BE817" s="244">
        <f>IF(N817="základní",J817,0)</f>
        <v>0</v>
      </c>
      <c r="BF817" s="244">
        <f>IF(N817="snížená",J817,0)</f>
        <v>0</v>
      </c>
      <c r="BG817" s="244">
        <f>IF(N817="zákl. přenesená",J817,0)</f>
        <v>0</v>
      </c>
      <c r="BH817" s="244">
        <f>IF(N817="sníž. přenesená",J817,0)</f>
        <v>0</v>
      </c>
      <c r="BI817" s="244">
        <f>IF(N817="nulová",J817,0)</f>
        <v>0</v>
      </c>
      <c r="BJ817" s="17" t="s">
        <v>86</v>
      </c>
      <c r="BK817" s="244">
        <f>ROUND(I817*H817,2)</f>
        <v>0</v>
      </c>
      <c r="BL817" s="17" t="s">
        <v>181</v>
      </c>
      <c r="BM817" s="243" t="s">
        <v>1196</v>
      </c>
    </row>
    <row r="818" spans="2:47" s="1" customFormat="1" ht="12">
      <c r="B818" s="38"/>
      <c r="C818" s="39"/>
      <c r="D818" s="245" t="s">
        <v>190</v>
      </c>
      <c r="E818" s="39"/>
      <c r="F818" s="246" t="s">
        <v>1197</v>
      </c>
      <c r="G818" s="39"/>
      <c r="H818" s="39"/>
      <c r="I818" s="150"/>
      <c r="J818" s="39"/>
      <c r="K818" s="39"/>
      <c r="L818" s="43"/>
      <c r="M818" s="247"/>
      <c r="N818" s="86"/>
      <c r="O818" s="86"/>
      <c r="P818" s="86"/>
      <c r="Q818" s="86"/>
      <c r="R818" s="86"/>
      <c r="S818" s="86"/>
      <c r="T818" s="87"/>
      <c r="AT818" s="17" t="s">
        <v>190</v>
      </c>
      <c r="AU818" s="17" t="s">
        <v>88</v>
      </c>
    </row>
    <row r="819" spans="2:65" s="1" customFormat="1" ht="24" customHeight="1">
      <c r="B819" s="38"/>
      <c r="C819" s="232" t="s">
        <v>1198</v>
      </c>
      <c r="D819" s="232" t="s">
        <v>166</v>
      </c>
      <c r="E819" s="233" t="s">
        <v>1199</v>
      </c>
      <c r="F819" s="234" t="s">
        <v>1200</v>
      </c>
      <c r="G819" s="235" t="s">
        <v>169</v>
      </c>
      <c r="H819" s="236">
        <v>1</v>
      </c>
      <c r="I819" s="237"/>
      <c r="J819" s="238">
        <f>ROUND(I819*H819,2)</f>
        <v>0</v>
      </c>
      <c r="K819" s="234" t="s">
        <v>1</v>
      </c>
      <c r="L819" s="43"/>
      <c r="M819" s="239" t="s">
        <v>1</v>
      </c>
      <c r="N819" s="240" t="s">
        <v>43</v>
      </c>
      <c r="O819" s="86"/>
      <c r="P819" s="241">
        <f>O819*H819</f>
        <v>0</v>
      </c>
      <c r="Q819" s="241">
        <v>0</v>
      </c>
      <c r="R819" s="241">
        <f>Q819*H819</f>
        <v>0</v>
      </c>
      <c r="S819" s="241">
        <v>0</v>
      </c>
      <c r="T819" s="242">
        <f>S819*H819</f>
        <v>0</v>
      </c>
      <c r="AR819" s="243" t="s">
        <v>181</v>
      </c>
      <c r="AT819" s="243" t="s">
        <v>166</v>
      </c>
      <c r="AU819" s="243" t="s">
        <v>88</v>
      </c>
      <c r="AY819" s="17" t="s">
        <v>163</v>
      </c>
      <c r="BE819" s="244">
        <f>IF(N819="základní",J819,0)</f>
        <v>0</v>
      </c>
      <c r="BF819" s="244">
        <f>IF(N819="snížená",J819,0)</f>
        <v>0</v>
      </c>
      <c r="BG819" s="244">
        <f>IF(N819="zákl. přenesená",J819,0)</f>
        <v>0</v>
      </c>
      <c r="BH819" s="244">
        <f>IF(N819="sníž. přenesená",J819,0)</f>
        <v>0</v>
      </c>
      <c r="BI819" s="244">
        <f>IF(N819="nulová",J819,0)</f>
        <v>0</v>
      </c>
      <c r="BJ819" s="17" t="s">
        <v>86</v>
      </c>
      <c r="BK819" s="244">
        <f>ROUND(I819*H819,2)</f>
        <v>0</v>
      </c>
      <c r="BL819" s="17" t="s">
        <v>181</v>
      </c>
      <c r="BM819" s="243" t="s">
        <v>1201</v>
      </c>
    </row>
    <row r="820" spans="2:63" s="11" customFormat="1" ht="22.8" customHeight="1">
      <c r="B820" s="216"/>
      <c r="C820" s="217"/>
      <c r="D820" s="218" t="s">
        <v>77</v>
      </c>
      <c r="E820" s="230" t="s">
        <v>1202</v>
      </c>
      <c r="F820" s="230" t="s">
        <v>1203</v>
      </c>
      <c r="G820" s="217"/>
      <c r="H820" s="217"/>
      <c r="I820" s="220"/>
      <c r="J820" s="231">
        <f>BK820</f>
        <v>0</v>
      </c>
      <c r="K820" s="217"/>
      <c r="L820" s="222"/>
      <c r="M820" s="223"/>
      <c r="N820" s="224"/>
      <c r="O820" s="224"/>
      <c r="P820" s="225">
        <f>SUM(P821:P826)</f>
        <v>0</v>
      </c>
      <c r="Q820" s="224"/>
      <c r="R820" s="225">
        <f>SUM(R821:R826)</f>
        <v>0</v>
      </c>
      <c r="S820" s="224"/>
      <c r="T820" s="226">
        <f>SUM(T821:T826)</f>
        <v>0</v>
      </c>
      <c r="AR820" s="227" t="s">
        <v>86</v>
      </c>
      <c r="AT820" s="228" t="s">
        <v>77</v>
      </c>
      <c r="AU820" s="228" t="s">
        <v>86</v>
      </c>
      <c r="AY820" s="227" t="s">
        <v>163</v>
      </c>
      <c r="BK820" s="229">
        <f>SUM(BK821:BK826)</f>
        <v>0</v>
      </c>
    </row>
    <row r="821" spans="2:65" s="1" customFormat="1" ht="24" customHeight="1">
      <c r="B821" s="38"/>
      <c r="C821" s="232" t="s">
        <v>1204</v>
      </c>
      <c r="D821" s="232" t="s">
        <v>166</v>
      </c>
      <c r="E821" s="233" t="s">
        <v>1205</v>
      </c>
      <c r="F821" s="234" t="s">
        <v>1206</v>
      </c>
      <c r="G821" s="235" t="s">
        <v>339</v>
      </c>
      <c r="H821" s="236">
        <v>210.418</v>
      </c>
      <c r="I821" s="237"/>
      <c r="J821" s="238">
        <f>ROUND(I821*H821,2)</f>
        <v>0</v>
      </c>
      <c r="K821" s="234" t="s">
        <v>170</v>
      </c>
      <c r="L821" s="43"/>
      <c r="M821" s="239" t="s">
        <v>1</v>
      </c>
      <c r="N821" s="240" t="s">
        <v>43</v>
      </c>
      <c r="O821" s="86"/>
      <c r="P821" s="241">
        <f>O821*H821</f>
        <v>0</v>
      </c>
      <c r="Q821" s="241">
        <v>0</v>
      </c>
      <c r="R821" s="241">
        <f>Q821*H821</f>
        <v>0</v>
      </c>
      <c r="S821" s="241">
        <v>0</v>
      </c>
      <c r="T821" s="242">
        <f>S821*H821</f>
        <v>0</v>
      </c>
      <c r="AR821" s="243" t="s">
        <v>181</v>
      </c>
      <c r="AT821" s="243" t="s">
        <v>166</v>
      </c>
      <c r="AU821" s="243" t="s">
        <v>88</v>
      </c>
      <c r="AY821" s="17" t="s">
        <v>163</v>
      </c>
      <c r="BE821" s="244">
        <f>IF(N821="základní",J821,0)</f>
        <v>0</v>
      </c>
      <c r="BF821" s="244">
        <f>IF(N821="snížená",J821,0)</f>
        <v>0</v>
      </c>
      <c r="BG821" s="244">
        <f>IF(N821="zákl. přenesená",J821,0)</f>
        <v>0</v>
      </c>
      <c r="BH821" s="244">
        <f>IF(N821="sníž. přenesená",J821,0)</f>
        <v>0</v>
      </c>
      <c r="BI821" s="244">
        <f>IF(N821="nulová",J821,0)</f>
        <v>0</v>
      </c>
      <c r="BJ821" s="17" t="s">
        <v>86</v>
      </c>
      <c r="BK821" s="244">
        <f>ROUND(I821*H821,2)</f>
        <v>0</v>
      </c>
      <c r="BL821" s="17" t="s">
        <v>181</v>
      </c>
      <c r="BM821" s="243" t="s">
        <v>1207</v>
      </c>
    </row>
    <row r="822" spans="2:65" s="1" customFormat="1" ht="24" customHeight="1">
      <c r="B822" s="38"/>
      <c r="C822" s="232" t="s">
        <v>1208</v>
      </c>
      <c r="D822" s="232" t="s">
        <v>166</v>
      </c>
      <c r="E822" s="233" t="s">
        <v>1209</v>
      </c>
      <c r="F822" s="234" t="s">
        <v>1210</v>
      </c>
      <c r="G822" s="235" t="s">
        <v>339</v>
      </c>
      <c r="H822" s="236">
        <v>210.418</v>
      </c>
      <c r="I822" s="237"/>
      <c r="J822" s="238">
        <f>ROUND(I822*H822,2)</f>
        <v>0</v>
      </c>
      <c r="K822" s="234" t="s">
        <v>170</v>
      </c>
      <c r="L822" s="43"/>
      <c r="M822" s="239" t="s">
        <v>1</v>
      </c>
      <c r="N822" s="240" t="s">
        <v>43</v>
      </c>
      <c r="O822" s="86"/>
      <c r="P822" s="241">
        <f>O822*H822</f>
        <v>0</v>
      </c>
      <c r="Q822" s="241">
        <v>0</v>
      </c>
      <c r="R822" s="241">
        <f>Q822*H822</f>
        <v>0</v>
      </c>
      <c r="S822" s="241">
        <v>0</v>
      </c>
      <c r="T822" s="242">
        <f>S822*H822</f>
        <v>0</v>
      </c>
      <c r="AR822" s="243" t="s">
        <v>181</v>
      </c>
      <c r="AT822" s="243" t="s">
        <v>166</v>
      </c>
      <c r="AU822" s="243" t="s">
        <v>88</v>
      </c>
      <c r="AY822" s="17" t="s">
        <v>163</v>
      </c>
      <c r="BE822" s="244">
        <f>IF(N822="základní",J822,0)</f>
        <v>0</v>
      </c>
      <c r="BF822" s="244">
        <f>IF(N822="snížená",J822,0)</f>
        <v>0</v>
      </c>
      <c r="BG822" s="244">
        <f>IF(N822="zákl. přenesená",J822,0)</f>
        <v>0</v>
      </c>
      <c r="BH822" s="244">
        <f>IF(N822="sníž. přenesená",J822,0)</f>
        <v>0</v>
      </c>
      <c r="BI822" s="244">
        <f>IF(N822="nulová",J822,0)</f>
        <v>0</v>
      </c>
      <c r="BJ822" s="17" t="s">
        <v>86</v>
      </c>
      <c r="BK822" s="244">
        <f>ROUND(I822*H822,2)</f>
        <v>0</v>
      </c>
      <c r="BL822" s="17" t="s">
        <v>181</v>
      </c>
      <c r="BM822" s="243" t="s">
        <v>1211</v>
      </c>
    </row>
    <row r="823" spans="2:65" s="1" customFormat="1" ht="24" customHeight="1">
      <c r="B823" s="38"/>
      <c r="C823" s="232" t="s">
        <v>1212</v>
      </c>
      <c r="D823" s="232" t="s">
        <v>166</v>
      </c>
      <c r="E823" s="233" t="s">
        <v>1213</v>
      </c>
      <c r="F823" s="234" t="s">
        <v>1214</v>
      </c>
      <c r="G823" s="235" t="s">
        <v>339</v>
      </c>
      <c r="H823" s="236">
        <v>1472.926</v>
      </c>
      <c r="I823" s="237"/>
      <c r="J823" s="238">
        <f>ROUND(I823*H823,2)</f>
        <v>0</v>
      </c>
      <c r="K823" s="234" t="s">
        <v>170</v>
      </c>
      <c r="L823" s="43"/>
      <c r="M823" s="239" t="s">
        <v>1</v>
      </c>
      <c r="N823" s="240" t="s">
        <v>43</v>
      </c>
      <c r="O823" s="86"/>
      <c r="P823" s="241">
        <f>O823*H823</f>
        <v>0</v>
      </c>
      <c r="Q823" s="241">
        <v>0</v>
      </c>
      <c r="R823" s="241">
        <f>Q823*H823</f>
        <v>0</v>
      </c>
      <c r="S823" s="241">
        <v>0</v>
      </c>
      <c r="T823" s="242">
        <f>S823*H823</f>
        <v>0</v>
      </c>
      <c r="AR823" s="243" t="s">
        <v>181</v>
      </c>
      <c r="AT823" s="243" t="s">
        <v>166</v>
      </c>
      <c r="AU823" s="243" t="s">
        <v>88</v>
      </c>
      <c r="AY823" s="17" t="s">
        <v>163</v>
      </c>
      <c r="BE823" s="244">
        <f>IF(N823="základní",J823,0)</f>
        <v>0</v>
      </c>
      <c r="BF823" s="244">
        <f>IF(N823="snížená",J823,0)</f>
        <v>0</v>
      </c>
      <c r="BG823" s="244">
        <f>IF(N823="zákl. přenesená",J823,0)</f>
        <v>0</v>
      </c>
      <c r="BH823" s="244">
        <f>IF(N823="sníž. přenesená",J823,0)</f>
        <v>0</v>
      </c>
      <c r="BI823" s="244">
        <f>IF(N823="nulová",J823,0)</f>
        <v>0</v>
      </c>
      <c r="BJ823" s="17" t="s">
        <v>86</v>
      </c>
      <c r="BK823" s="244">
        <f>ROUND(I823*H823,2)</f>
        <v>0</v>
      </c>
      <c r="BL823" s="17" t="s">
        <v>181</v>
      </c>
      <c r="BM823" s="243" t="s">
        <v>1215</v>
      </c>
    </row>
    <row r="824" spans="2:47" s="1" customFormat="1" ht="12">
      <c r="B824" s="38"/>
      <c r="C824" s="39"/>
      <c r="D824" s="245" t="s">
        <v>190</v>
      </c>
      <c r="E824" s="39"/>
      <c r="F824" s="246" t="s">
        <v>1216</v>
      </c>
      <c r="G824" s="39"/>
      <c r="H824" s="39"/>
      <c r="I824" s="150"/>
      <c r="J824" s="39"/>
      <c r="K824" s="39"/>
      <c r="L824" s="43"/>
      <c r="M824" s="247"/>
      <c r="N824" s="86"/>
      <c r="O824" s="86"/>
      <c r="P824" s="86"/>
      <c r="Q824" s="86"/>
      <c r="R824" s="86"/>
      <c r="S824" s="86"/>
      <c r="T824" s="87"/>
      <c r="AT824" s="17" t="s">
        <v>190</v>
      </c>
      <c r="AU824" s="17" t="s">
        <v>88</v>
      </c>
    </row>
    <row r="825" spans="2:51" s="12" customFormat="1" ht="12">
      <c r="B825" s="255"/>
      <c r="C825" s="256"/>
      <c r="D825" s="245" t="s">
        <v>309</v>
      </c>
      <c r="E825" s="256"/>
      <c r="F825" s="258" t="s">
        <v>1217</v>
      </c>
      <c r="G825" s="256"/>
      <c r="H825" s="259">
        <v>1472.926</v>
      </c>
      <c r="I825" s="260"/>
      <c r="J825" s="256"/>
      <c r="K825" s="256"/>
      <c r="L825" s="261"/>
      <c r="M825" s="262"/>
      <c r="N825" s="263"/>
      <c r="O825" s="263"/>
      <c r="P825" s="263"/>
      <c r="Q825" s="263"/>
      <c r="R825" s="263"/>
      <c r="S825" s="263"/>
      <c r="T825" s="264"/>
      <c r="AT825" s="265" t="s">
        <v>309</v>
      </c>
      <c r="AU825" s="265" t="s">
        <v>88</v>
      </c>
      <c r="AV825" s="12" t="s">
        <v>88</v>
      </c>
      <c r="AW825" s="12" t="s">
        <v>4</v>
      </c>
      <c r="AX825" s="12" t="s">
        <v>86</v>
      </c>
      <c r="AY825" s="265" t="s">
        <v>163</v>
      </c>
    </row>
    <row r="826" spans="2:65" s="1" customFormat="1" ht="24" customHeight="1">
      <c r="B826" s="38"/>
      <c r="C826" s="232" t="s">
        <v>1218</v>
      </c>
      <c r="D826" s="232" t="s">
        <v>166</v>
      </c>
      <c r="E826" s="233" t="s">
        <v>1219</v>
      </c>
      <c r="F826" s="234" t="s">
        <v>1220</v>
      </c>
      <c r="G826" s="235" t="s">
        <v>339</v>
      </c>
      <c r="H826" s="236">
        <v>210.418</v>
      </c>
      <c r="I826" s="237"/>
      <c r="J826" s="238">
        <f>ROUND(I826*H826,2)</f>
        <v>0</v>
      </c>
      <c r="K826" s="234" t="s">
        <v>1</v>
      </c>
      <c r="L826" s="43"/>
      <c r="M826" s="239" t="s">
        <v>1</v>
      </c>
      <c r="N826" s="240" t="s">
        <v>43</v>
      </c>
      <c r="O826" s="86"/>
      <c r="P826" s="241">
        <f>O826*H826</f>
        <v>0</v>
      </c>
      <c r="Q826" s="241">
        <v>0</v>
      </c>
      <c r="R826" s="241">
        <f>Q826*H826</f>
        <v>0</v>
      </c>
      <c r="S826" s="241">
        <v>0</v>
      </c>
      <c r="T826" s="242">
        <f>S826*H826</f>
        <v>0</v>
      </c>
      <c r="AR826" s="243" t="s">
        <v>181</v>
      </c>
      <c r="AT826" s="243" t="s">
        <v>166</v>
      </c>
      <c r="AU826" s="243" t="s">
        <v>88</v>
      </c>
      <c r="AY826" s="17" t="s">
        <v>163</v>
      </c>
      <c r="BE826" s="244">
        <f>IF(N826="základní",J826,0)</f>
        <v>0</v>
      </c>
      <c r="BF826" s="244">
        <f>IF(N826="snížená",J826,0)</f>
        <v>0</v>
      </c>
      <c r="BG826" s="244">
        <f>IF(N826="zákl. přenesená",J826,0)</f>
        <v>0</v>
      </c>
      <c r="BH826" s="244">
        <f>IF(N826="sníž. přenesená",J826,0)</f>
        <v>0</v>
      </c>
      <c r="BI826" s="244">
        <f>IF(N826="nulová",J826,0)</f>
        <v>0</v>
      </c>
      <c r="BJ826" s="17" t="s">
        <v>86</v>
      </c>
      <c r="BK826" s="244">
        <f>ROUND(I826*H826,2)</f>
        <v>0</v>
      </c>
      <c r="BL826" s="17" t="s">
        <v>181</v>
      </c>
      <c r="BM826" s="243" t="s">
        <v>1221</v>
      </c>
    </row>
    <row r="827" spans="2:63" s="11" customFormat="1" ht="22.8" customHeight="1">
      <c r="B827" s="216"/>
      <c r="C827" s="217"/>
      <c r="D827" s="218" t="s">
        <v>77</v>
      </c>
      <c r="E827" s="230" t="s">
        <v>1222</v>
      </c>
      <c r="F827" s="230" t="s">
        <v>1223</v>
      </c>
      <c r="G827" s="217"/>
      <c r="H827" s="217"/>
      <c r="I827" s="220"/>
      <c r="J827" s="231">
        <f>BK827</f>
        <v>0</v>
      </c>
      <c r="K827" s="217"/>
      <c r="L827" s="222"/>
      <c r="M827" s="223"/>
      <c r="N827" s="224"/>
      <c r="O827" s="224"/>
      <c r="P827" s="225">
        <f>P828</f>
        <v>0</v>
      </c>
      <c r="Q827" s="224"/>
      <c r="R827" s="225">
        <f>R828</f>
        <v>0</v>
      </c>
      <c r="S827" s="224"/>
      <c r="T827" s="226">
        <f>T828</f>
        <v>0</v>
      </c>
      <c r="AR827" s="227" t="s">
        <v>86</v>
      </c>
      <c r="AT827" s="228" t="s">
        <v>77</v>
      </c>
      <c r="AU827" s="228" t="s">
        <v>86</v>
      </c>
      <c r="AY827" s="227" t="s">
        <v>163</v>
      </c>
      <c r="BK827" s="229">
        <f>BK828</f>
        <v>0</v>
      </c>
    </row>
    <row r="828" spans="2:65" s="1" customFormat="1" ht="16.5" customHeight="1">
      <c r="B828" s="38"/>
      <c r="C828" s="232" t="s">
        <v>1224</v>
      </c>
      <c r="D828" s="232" t="s">
        <v>166</v>
      </c>
      <c r="E828" s="233" t="s">
        <v>1225</v>
      </c>
      <c r="F828" s="234" t="s">
        <v>1226</v>
      </c>
      <c r="G828" s="235" t="s">
        <v>339</v>
      </c>
      <c r="H828" s="236">
        <v>195.895</v>
      </c>
      <c r="I828" s="237"/>
      <c r="J828" s="238">
        <f>ROUND(I828*H828,2)</f>
        <v>0</v>
      </c>
      <c r="K828" s="234" t="s">
        <v>170</v>
      </c>
      <c r="L828" s="43"/>
      <c r="M828" s="239" t="s">
        <v>1</v>
      </c>
      <c r="N828" s="240" t="s">
        <v>43</v>
      </c>
      <c r="O828" s="86"/>
      <c r="P828" s="241">
        <f>O828*H828</f>
        <v>0</v>
      </c>
      <c r="Q828" s="241">
        <v>0</v>
      </c>
      <c r="R828" s="241">
        <f>Q828*H828</f>
        <v>0</v>
      </c>
      <c r="S828" s="241">
        <v>0</v>
      </c>
      <c r="T828" s="242">
        <f>S828*H828</f>
        <v>0</v>
      </c>
      <c r="AR828" s="243" t="s">
        <v>181</v>
      </c>
      <c r="AT828" s="243" t="s">
        <v>166</v>
      </c>
      <c r="AU828" s="243" t="s">
        <v>88</v>
      </c>
      <c r="AY828" s="17" t="s">
        <v>163</v>
      </c>
      <c r="BE828" s="244">
        <f>IF(N828="základní",J828,0)</f>
        <v>0</v>
      </c>
      <c r="BF828" s="244">
        <f>IF(N828="snížená",J828,0)</f>
        <v>0</v>
      </c>
      <c r="BG828" s="244">
        <f>IF(N828="zákl. přenesená",J828,0)</f>
        <v>0</v>
      </c>
      <c r="BH828" s="244">
        <f>IF(N828="sníž. přenesená",J828,0)</f>
        <v>0</v>
      </c>
      <c r="BI828" s="244">
        <f>IF(N828="nulová",J828,0)</f>
        <v>0</v>
      </c>
      <c r="BJ828" s="17" t="s">
        <v>86</v>
      </c>
      <c r="BK828" s="244">
        <f>ROUND(I828*H828,2)</f>
        <v>0</v>
      </c>
      <c r="BL828" s="17" t="s">
        <v>181</v>
      </c>
      <c r="BM828" s="243" t="s">
        <v>1227</v>
      </c>
    </row>
    <row r="829" spans="2:63" s="11" customFormat="1" ht="25.9" customHeight="1">
      <c r="B829" s="216"/>
      <c r="C829" s="217"/>
      <c r="D829" s="218" t="s">
        <v>77</v>
      </c>
      <c r="E829" s="219" t="s">
        <v>1228</v>
      </c>
      <c r="F829" s="219" t="s">
        <v>1229</v>
      </c>
      <c r="G829" s="217"/>
      <c r="H829" s="217"/>
      <c r="I829" s="220"/>
      <c r="J829" s="221">
        <f>BK829</f>
        <v>0</v>
      </c>
      <c r="K829" s="217"/>
      <c r="L829" s="222"/>
      <c r="M829" s="223"/>
      <c r="N829" s="224"/>
      <c r="O829" s="224"/>
      <c r="P829" s="225">
        <f>P830+P869+P935+P991+P1061+P1113+P1125+P1181+P1194+P1254+P1318+P1353+P1385</f>
        <v>0</v>
      </c>
      <c r="Q829" s="224"/>
      <c r="R829" s="225">
        <f>R830+R869+R935+R991+R1061+R1113+R1125+R1181+R1194+R1254+R1318+R1353+R1385</f>
        <v>46.506463831332</v>
      </c>
      <c r="S829" s="224"/>
      <c r="T829" s="226">
        <f>T830+T869+T935+T991+T1061+T1113+T1125+T1181+T1194+T1254+T1318+T1353+T1385</f>
        <v>14.613394999999999</v>
      </c>
      <c r="AR829" s="227" t="s">
        <v>88</v>
      </c>
      <c r="AT829" s="228" t="s">
        <v>77</v>
      </c>
      <c r="AU829" s="228" t="s">
        <v>78</v>
      </c>
      <c r="AY829" s="227" t="s">
        <v>163</v>
      </c>
      <c r="BK829" s="229">
        <f>BK830+BK869+BK935+BK991+BK1061+BK1113+BK1125+BK1181+BK1194+BK1254+BK1318+BK1353+BK1385</f>
        <v>0</v>
      </c>
    </row>
    <row r="830" spans="2:63" s="11" customFormat="1" ht="22.8" customHeight="1">
      <c r="B830" s="216"/>
      <c r="C830" s="217"/>
      <c r="D830" s="218" t="s">
        <v>77</v>
      </c>
      <c r="E830" s="230" t="s">
        <v>1230</v>
      </c>
      <c r="F830" s="230" t="s">
        <v>1231</v>
      </c>
      <c r="G830" s="217"/>
      <c r="H830" s="217"/>
      <c r="I830" s="220"/>
      <c r="J830" s="231">
        <f>BK830</f>
        <v>0</v>
      </c>
      <c r="K830" s="217"/>
      <c r="L830" s="222"/>
      <c r="M830" s="223"/>
      <c r="N830" s="224"/>
      <c r="O830" s="224"/>
      <c r="P830" s="225">
        <f>SUM(P831:P868)</f>
        <v>0</v>
      </c>
      <c r="Q830" s="224"/>
      <c r="R830" s="225">
        <f>SUM(R831:R868)</f>
        <v>1.77548104</v>
      </c>
      <c r="S830" s="224"/>
      <c r="T830" s="226">
        <f>SUM(T831:T868)</f>
        <v>0</v>
      </c>
      <c r="AR830" s="227" t="s">
        <v>88</v>
      </c>
      <c r="AT830" s="228" t="s">
        <v>77</v>
      </c>
      <c r="AU830" s="228" t="s">
        <v>86</v>
      </c>
      <c r="AY830" s="227" t="s">
        <v>163</v>
      </c>
      <c r="BK830" s="229">
        <f>SUM(BK831:BK868)</f>
        <v>0</v>
      </c>
    </row>
    <row r="831" spans="2:65" s="1" customFormat="1" ht="16.5" customHeight="1">
      <c r="B831" s="38"/>
      <c r="C831" s="232" t="s">
        <v>1232</v>
      </c>
      <c r="D831" s="232" t="s">
        <v>166</v>
      </c>
      <c r="E831" s="233" t="s">
        <v>1233</v>
      </c>
      <c r="F831" s="234" t="s">
        <v>1234</v>
      </c>
      <c r="G831" s="235" t="s">
        <v>349</v>
      </c>
      <c r="H831" s="236">
        <v>9.7</v>
      </c>
      <c r="I831" s="237"/>
      <c r="J831" s="238">
        <f>ROUND(I831*H831,2)</f>
        <v>0</v>
      </c>
      <c r="K831" s="234" t="s">
        <v>1</v>
      </c>
      <c r="L831" s="43"/>
      <c r="M831" s="239" t="s">
        <v>1</v>
      </c>
      <c r="N831" s="240" t="s">
        <v>43</v>
      </c>
      <c r="O831" s="86"/>
      <c r="P831" s="241">
        <f>O831*H831</f>
        <v>0</v>
      </c>
      <c r="Q831" s="241">
        <v>0</v>
      </c>
      <c r="R831" s="241">
        <f>Q831*H831</f>
        <v>0</v>
      </c>
      <c r="S831" s="241">
        <v>0</v>
      </c>
      <c r="T831" s="242">
        <f>S831*H831</f>
        <v>0</v>
      </c>
      <c r="AR831" s="243" t="s">
        <v>395</v>
      </c>
      <c r="AT831" s="243" t="s">
        <v>166</v>
      </c>
      <c r="AU831" s="243" t="s">
        <v>88</v>
      </c>
      <c r="AY831" s="17" t="s">
        <v>163</v>
      </c>
      <c r="BE831" s="244">
        <f>IF(N831="základní",J831,0)</f>
        <v>0</v>
      </c>
      <c r="BF831" s="244">
        <f>IF(N831="snížená",J831,0)</f>
        <v>0</v>
      </c>
      <c r="BG831" s="244">
        <f>IF(N831="zákl. přenesená",J831,0)</f>
        <v>0</v>
      </c>
      <c r="BH831" s="244">
        <f>IF(N831="sníž. přenesená",J831,0)</f>
        <v>0</v>
      </c>
      <c r="BI831" s="244">
        <f>IF(N831="nulová",J831,0)</f>
        <v>0</v>
      </c>
      <c r="BJ831" s="17" t="s">
        <v>86</v>
      </c>
      <c r="BK831" s="244">
        <f>ROUND(I831*H831,2)</f>
        <v>0</v>
      </c>
      <c r="BL831" s="17" t="s">
        <v>395</v>
      </c>
      <c r="BM831" s="243" t="s">
        <v>1235</v>
      </c>
    </row>
    <row r="832" spans="2:47" s="1" customFormat="1" ht="12">
      <c r="B832" s="38"/>
      <c r="C832" s="39"/>
      <c r="D832" s="245" t="s">
        <v>190</v>
      </c>
      <c r="E832" s="39"/>
      <c r="F832" s="246" t="s">
        <v>1236</v>
      </c>
      <c r="G832" s="39"/>
      <c r="H832" s="39"/>
      <c r="I832" s="150"/>
      <c r="J832" s="39"/>
      <c r="K832" s="39"/>
      <c r="L832" s="43"/>
      <c r="M832" s="247"/>
      <c r="N832" s="86"/>
      <c r="O832" s="86"/>
      <c r="P832" s="86"/>
      <c r="Q832" s="86"/>
      <c r="R832" s="86"/>
      <c r="S832" s="86"/>
      <c r="T832" s="87"/>
      <c r="AT832" s="17" t="s">
        <v>190</v>
      </c>
      <c r="AU832" s="17" t="s">
        <v>88</v>
      </c>
    </row>
    <row r="833" spans="2:51" s="14" customFormat="1" ht="12">
      <c r="B833" s="277"/>
      <c r="C833" s="278"/>
      <c r="D833" s="245" t="s">
        <v>309</v>
      </c>
      <c r="E833" s="279" t="s">
        <v>1</v>
      </c>
      <c r="F833" s="280" t="s">
        <v>1237</v>
      </c>
      <c r="G833" s="278"/>
      <c r="H833" s="279" t="s">
        <v>1</v>
      </c>
      <c r="I833" s="281"/>
      <c r="J833" s="278"/>
      <c r="K833" s="278"/>
      <c r="L833" s="282"/>
      <c r="M833" s="283"/>
      <c r="N833" s="284"/>
      <c r="O833" s="284"/>
      <c r="P833" s="284"/>
      <c r="Q833" s="284"/>
      <c r="R833" s="284"/>
      <c r="S833" s="284"/>
      <c r="T833" s="285"/>
      <c r="AT833" s="286" t="s">
        <v>309</v>
      </c>
      <c r="AU833" s="286" t="s">
        <v>88</v>
      </c>
      <c r="AV833" s="14" t="s">
        <v>86</v>
      </c>
      <c r="AW833" s="14" t="s">
        <v>33</v>
      </c>
      <c r="AX833" s="14" t="s">
        <v>78</v>
      </c>
      <c r="AY833" s="286" t="s">
        <v>163</v>
      </c>
    </row>
    <row r="834" spans="2:51" s="12" customFormat="1" ht="12">
      <c r="B834" s="255"/>
      <c r="C834" s="256"/>
      <c r="D834" s="245" t="s">
        <v>309</v>
      </c>
      <c r="E834" s="257" t="s">
        <v>1</v>
      </c>
      <c r="F834" s="258" t="s">
        <v>1238</v>
      </c>
      <c r="G834" s="256"/>
      <c r="H834" s="259">
        <v>1.9</v>
      </c>
      <c r="I834" s="260"/>
      <c r="J834" s="256"/>
      <c r="K834" s="256"/>
      <c r="L834" s="261"/>
      <c r="M834" s="262"/>
      <c r="N834" s="263"/>
      <c r="O834" s="263"/>
      <c r="P834" s="263"/>
      <c r="Q834" s="263"/>
      <c r="R834" s="263"/>
      <c r="S834" s="263"/>
      <c r="T834" s="264"/>
      <c r="AT834" s="265" t="s">
        <v>309</v>
      </c>
      <c r="AU834" s="265" t="s">
        <v>88</v>
      </c>
      <c r="AV834" s="12" t="s">
        <v>88</v>
      </c>
      <c r="AW834" s="12" t="s">
        <v>33</v>
      </c>
      <c r="AX834" s="12" t="s">
        <v>78</v>
      </c>
      <c r="AY834" s="265" t="s">
        <v>163</v>
      </c>
    </row>
    <row r="835" spans="2:51" s="12" customFormat="1" ht="12">
      <c r="B835" s="255"/>
      <c r="C835" s="256"/>
      <c r="D835" s="245" t="s">
        <v>309</v>
      </c>
      <c r="E835" s="257" t="s">
        <v>1</v>
      </c>
      <c r="F835" s="258" t="s">
        <v>1239</v>
      </c>
      <c r="G835" s="256"/>
      <c r="H835" s="259">
        <v>7.8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AT835" s="265" t="s">
        <v>309</v>
      </c>
      <c r="AU835" s="265" t="s">
        <v>88</v>
      </c>
      <c r="AV835" s="12" t="s">
        <v>88</v>
      </c>
      <c r="AW835" s="12" t="s">
        <v>33</v>
      </c>
      <c r="AX835" s="12" t="s">
        <v>78</v>
      </c>
      <c r="AY835" s="265" t="s">
        <v>163</v>
      </c>
    </row>
    <row r="836" spans="2:51" s="13" customFormat="1" ht="12">
      <c r="B836" s="266"/>
      <c r="C836" s="267"/>
      <c r="D836" s="245" t="s">
        <v>309</v>
      </c>
      <c r="E836" s="268" t="s">
        <v>1</v>
      </c>
      <c r="F836" s="269" t="s">
        <v>311</v>
      </c>
      <c r="G836" s="267"/>
      <c r="H836" s="270">
        <v>9.7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AT836" s="276" t="s">
        <v>309</v>
      </c>
      <c r="AU836" s="276" t="s">
        <v>88</v>
      </c>
      <c r="AV836" s="13" t="s">
        <v>181</v>
      </c>
      <c r="AW836" s="13" t="s">
        <v>33</v>
      </c>
      <c r="AX836" s="13" t="s">
        <v>86</v>
      </c>
      <c r="AY836" s="276" t="s">
        <v>163</v>
      </c>
    </row>
    <row r="837" spans="2:65" s="1" customFormat="1" ht="24" customHeight="1">
      <c r="B837" s="38"/>
      <c r="C837" s="232" t="s">
        <v>1240</v>
      </c>
      <c r="D837" s="232" t="s">
        <v>166</v>
      </c>
      <c r="E837" s="233" t="s">
        <v>1241</v>
      </c>
      <c r="F837" s="234" t="s">
        <v>1242</v>
      </c>
      <c r="G837" s="235" t="s">
        <v>349</v>
      </c>
      <c r="H837" s="236">
        <v>124.04</v>
      </c>
      <c r="I837" s="237"/>
      <c r="J837" s="238">
        <f>ROUND(I837*H837,2)</f>
        <v>0</v>
      </c>
      <c r="K837" s="234" t="s">
        <v>170</v>
      </c>
      <c r="L837" s="43"/>
      <c r="M837" s="239" t="s">
        <v>1</v>
      </c>
      <c r="N837" s="240" t="s">
        <v>43</v>
      </c>
      <c r="O837" s="86"/>
      <c r="P837" s="241">
        <f>O837*H837</f>
        <v>0</v>
      </c>
      <c r="Q837" s="241">
        <v>0</v>
      </c>
      <c r="R837" s="241">
        <f>Q837*H837</f>
        <v>0</v>
      </c>
      <c r="S837" s="241">
        <v>0</v>
      </c>
      <c r="T837" s="242">
        <f>S837*H837</f>
        <v>0</v>
      </c>
      <c r="AR837" s="243" t="s">
        <v>395</v>
      </c>
      <c r="AT837" s="243" t="s">
        <v>166</v>
      </c>
      <c r="AU837" s="243" t="s">
        <v>88</v>
      </c>
      <c r="AY837" s="17" t="s">
        <v>163</v>
      </c>
      <c r="BE837" s="244">
        <f>IF(N837="základní",J837,0)</f>
        <v>0</v>
      </c>
      <c r="BF837" s="244">
        <f>IF(N837="snížená",J837,0)</f>
        <v>0</v>
      </c>
      <c r="BG837" s="244">
        <f>IF(N837="zákl. přenesená",J837,0)</f>
        <v>0</v>
      </c>
      <c r="BH837" s="244">
        <f>IF(N837="sníž. přenesená",J837,0)</f>
        <v>0</v>
      </c>
      <c r="BI837" s="244">
        <f>IF(N837="nulová",J837,0)</f>
        <v>0</v>
      </c>
      <c r="BJ837" s="17" t="s">
        <v>86</v>
      </c>
      <c r="BK837" s="244">
        <f>ROUND(I837*H837,2)</f>
        <v>0</v>
      </c>
      <c r="BL837" s="17" t="s">
        <v>395</v>
      </c>
      <c r="BM837" s="243" t="s">
        <v>1243</v>
      </c>
    </row>
    <row r="838" spans="2:51" s="12" customFormat="1" ht="12">
      <c r="B838" s="255"/>
      <c r="C838" s="256"/>
      <c r="D838" s="245" t="s">
        <v>309</v>
      </c>
      <c r="E838" s="257" t="s">
        <v>1</v>
      </c>
      <c r="F838" s="258" t="s">
        <v>1244</v>
      </c>
      <c r="G838" s="256"/>
      <c r="H838" s="259">
        <v>124.04</v>
      </c>
      <c r="I838" s="260"/>
      <c r="J838" s="256"/>
      <c r="K838" s="256"/>
      <c r="L838" s="261"/>
      <c r="M838" s="262"/>
      <c r="N838" s="263"/>
      <c r="O838" s="263"/>
      <c r="P838" s="263"/>
      <c r="Q838" s="263"/>
      <c r="R838" s="263"/>
      <c r="S838" s="263"/>
      <c r="T838" s="264"/>
      <c r="AT838" s="265" t="s">
        <v>309</v>
      </c>
      <c r="AU838" s="265" t="s">
        <v>88</v>
      </c>
      <c r="AV838" s="12" t="s">
        <v>88</v>
      </c>
      <c r="AW838" s="12" t="s">
        <v>33</v>
      </c>
      <c r="AX838" s="12" t="s">
        <v>78</v>
      </c>
      <c r="AY838" s="265" t="s">
        <v>163</v>
      </c>
    </row>
    <row r="839" spans="2:51" s="13" customFormat="1" ht="12">
      <c r="B839" s="266"/>
      <c r="C839" s="267"/>
      <c r="D839" s="245" t="s">
        <v>309</v>
      </c>
      <c r="E839" s="268" t="s">
        <v>206</v>
      </c>
      <c r="F839" s="269" t="s">
        <v>311</v>
      </c>
      <c r="G839" s="267"/>
      <c r="H839" s="270">
        <v>124.04</v>
      </c>
      <c r="I839" s="271"/>
      <c r="J839" s="267"/>
      <c r="K839" s="267"/>
      <c r="L839" s="272"/>
      <c r="M839" s="273"/>
      <c r="N839" s="274"/>
      <c r="O839" s="274"/>
      <c r="P839" s="274"/>
      <c r="Q839" s="274"/>
      <c r="R839" s="274"/>
      <c r="S839" s="274"/>
      <c r="T839" s="275"/>
      <c r="AT839" s="276" t="s">
        <v>309</v>
      </c>
      <c r="AU839" s="276" t="s">
        <v>88</v>
      </c>
      <c r="AV839" s="13" t="s">
        <v>181</v>
      </c>
      <c r="AW839" s="13" t="s">
        <v>33</v>
      </c>
      <c r="AX839" s="13" t="s">
        <v>86</v>
      </c>
      <c r="AY839" s="276" t="s">
        <v>163</v>
      </c>
    </row>
    <row r="840" spans="2:65" s="1" customFormat="1" ht="24" customHeight="1">
      <c r="B840" s="38"/>
      <c r="C840" s="232" t="s">
        <v>1245</v>
      </c>
      <c r="D840" s="232" t="s">
        <v>166</v>
      </c>
      <c r="E840" s="233" t="s">
        <v>1246</v>
      </c>
      <c r="F840" s="234" t="s">
        <v>1247</v>
      </c>
      <c r="G840" s="235" t="s">
        <v>349</v>
      </c>
      <c r="H840" s="236">
        <v>42.24</v>
      </c>
      <c r="I840" s="237"/>
      <c r="J840" s="238">
        <f>ROUND(I840*H840,2)</f>
        <v>0</v>
      </c>
      <c r="K840" s="234" t="s">
        <v>170</v>
      </c>
      <c r="L840" s="43"/>
      <c r="M840" s="239" t="s">
        <v>1</v>
      </c>
      <c r="N840" s="240" t="s">
        <v>43</v>
      </c>
      <c r="O840" s="86"/>
      <c r="P840" s="241">
        <f>O840*H840</f>
        <v>0</v>
      </c>
      <c r="Q840" s="241">
        <v>0</v>
      </c>
      <c r="R840" s="241">
        <f>Q840*H840</f>
        <v>0</v>
      </c>
      <c r="S840" s="241">
        <v>0</v>
      </c>
      <c r="T840" s="242">
        <f>S840*H840</f>
        <v>0</v>
      </c>
      <c r="AR840" s="243" t="s">
        <v>395</v>
      </c>
      <c r="AT840" s="243" t="s">
        <v>166</v>
      </c>
      <c r="AU840" s="243" t="s">
        <v>88</v>
      </c>
      <c r="AY840" s="17" t="s">
        <v>163</v>
      </c>
      <c r="BE840" s="244">
        <f>IF(N840="základní",J840,0)</f>
        <v>0</v>
      </c>
      <c r="BF840" s="244">
        <f>IF(N840="snížená",J840,0)</f>
        <v>0</v>
      </c>
      <c r="BG840" s="244">
        <f>IF(N840="zákl. přenesená",J840,0)</f>
        <v>0</v>
      </c>
      <c r="BH840" s="244">
        <f>IF(N840="sníž. přenesená",J840,0)</f>
        <v>0</v>
      </c>
      <c r="BI840" s="244">
        <f>IF(N840="nulová",J840,0)</f>
        <v>0</v>
      </c>
      <c r="BJ840" s="17" t="s">
        <v>86</v>
      </c>
      <c r="BK840" s="244">
        <f>ROUND(I840*H840,2)</f>
        <v>0</v>
      </c>
      <c r="BL840" s="17" t="s">
        <v>395</v>
      </c>
      <c r="BM840" s="243" t="s">
        <v>1248</v>
      </c>
    </row>
    <row r="841" spans="2:51" s="12" customFormat="1" ht="12">
      <c r="B841" s="255"/>
      <c r="C841" s="256"/>
      <c r="D841" s="245" t="s">
        <v>309</v>
      </c>
      <c r="E841" s="257" t="s">
        <v>1</v>
      </c>
      <c r="F841" s="258" t="s">
        <v>1249</v>
      </c>
      <c r="G841" s="256"/>
      <c r="H841" s="259">
        <v>42.24</v>
      </c>
      <c r="I841" s="260"/>
      <c r="J841" s="256"/>
      <c r="K841" s="256"/>
      <c r="L841" s="261"/>
      <c r="M841" s="262"/>
      <c r="N841" s="263"/>
      <c r="O841" s="263"/>
      <c r="P841" s="263"/>
      <c r="Q841" s="263"/>
      <c r="R841" s="263"/>
      <c r="S841" s="263"/>
      <c r="T841" s="264"/>
      <c r="AT841" s="265" t="s">
        <v>309</v>
      </c>
      <c r="AU841" s="265" t="s">
        <v>88</v>
      </c>
      <c r="AV841" s="12" t="s">
        <v>88</v>
      </c>
      <c r="AW841" s="12" t="s">
        <v>33</v>
      </c>
      <c r="AX841" s="12" t="s">
        <v>78</v>
      </c>
      <c r="AY841" s="265" t="s">
        <v>163</v>
      </c>
    </row>
    <row r="842" spans="2:51" s="13" customFormat="1" ht="12">
      <c r="B842" s="266"/>
      <c r="C842" s="267"/>
      <c r="D842" s="245" t="s">
        <v>309</v>
      </c>
      <c r="E842" s="268" t="s">
        <v>204</v>
      </c>
      <c r="F842" s="269" t="s">
        <v>311</v>
      </c>
      <c r="G842" s="267"/>
      <c r="H842" s="270">
        <v>42.24</v>
      </c>
      <c r="I842" s="271"/>
      <c r="J842" s="267"/>
      <c r="K842" s="267"/>
      <c r="L842" s="272"/>
      <c r="M842" s="273"/>
      <c r="N842" s="274"/>
      <c r="O842" s="274"/>
      <c r="P842" s="274"/>
      <c r="Q842" s="274"/>
      <c r="R842" s="274"/>
      <c r="S842" s="274"/>
      <c r="T842" s="275"/>
      <c r="AT842" s="276" t="s">
        <v>309</v>
      </c>
      <c r="AU842" s="276" t="s">
        <v>88</v>
      </c>
      <c r="AV842" s="13" t="s">
        <v>181</v>
      </c>
      <c r="AW842" s="13" t="s">
        <v>33</v>
      </c>
      <c r="AX842" s="13" t="s">
        <v>86</v>
      </c>
      <c r="AY842" s="276" t="s">
        <v>163</v>
      </c>
    </row>
    <row r="843" spans="2:65" s="1" customFormat="1" ht="16.5" customHeight="1">
      <c r="B843" s="38"/>
      <c r="C843" s="298" t="s">
        <v>1250</v>
      </c>
      <c r="D843" s="298" t="s">
        <v>549</v>
      </c>
      <c r="E843" s="299" t="s">
        <v>1251</v>
      </c>
      <c r="F843" s="300" t="s">
        <v>1252</v>
      </c>
      <c r="G843" s="301" t="s">
        <v>339</v>
      </c>
      <c r="H843" s="302">
        <v>0.052</v>
      </c>
      <c r="I843" s="303"/>
      <c r="J843" s="304">
        <f>ROUND(I843*H843,2)</f>
        <v>0</v>
      </c>
      <c r="K843" s="300" t="s">
        <v>170</v>
      </c>
      <c r="L843" s="305"/>
      <c r="M843" s="306" t="s">
        <v>1</v>
      </c>
      <c r="N843" s="307" t="s">
        <v>43</v>
      </c>
      <c r="O843" s="86"/>
      <c r="P843" s="241">
        <f>O843*H843</f>
        <v>0</v>
      </c>
      <c r="Q843" s="241">
        <v>1</v>
      </c>
      <c r="R843" s="241">
        <f>Q843*H843</f>
        <v>0.052</v>
      </c>
      <c r="S843" s="241">
        <v>0</v>
      </c>
      <c r="T843" s="242">
        <f>S843*H843</f>
        <v>0</v>
      </c>
      <c r="AR843" s="243" t="s">
        <v>501</v>
      </c>
      <c r="AT843" s="243" t="s">
        <v>549</v>
      </c>
      <c r="AU843" s="243" t="s">
        <v>88</v>
      </c>
      <c r="AY843" s="17" t="s">
        <v>163</v>
      </c>
      <c r="BE843" s="244">
        <f>IF(N843="základní",J843,0)</f>
        <v>0</v>
      </c>
      <c r="BF843" s="244">
        <f>IF(N843="snížená",J843,0)</f>
        <v>0</v>
      </c>
      <c r="BG843" s="244">
        <f>IF(N843="zákl. přenesená",J843,0)</f>
        <v>0</v>
      </c>
      <c r="BH843" s="244">
        <f>IF(N843="sníž. přenesená",J843,0)</f>
        <v>0</v>
      </c>
      <c r="BI843" s="244">
        <f>IF(N843="nulová",J843,0)</f>
        <v>0</v>
      </c>
      <c r="BJ843" s="17" t="s">
        <v>86</v>
      </c>
      <c r="BK843" s="244">
        <f>ROUND(I843*H843,2)</f>
        <v>0</v>
      </c>
      <c r="BL843" s="17" t="s">
        <v>395</v>
      </c>
      <c r="BM843" s="243" t="s">
        <v>1253</v>
      </c>
    </row>
    <row r="844" spans="2:47" s="1" customFormat="1" ht="12">
      <c r="B844" s="38"/>
      <c r="C844" s="39"/>
      <c r="D844" s="245" t="s">
        <v>190</v>
      </c>
      <c r="E844" s="39"/>
      <c r="F844" s="246" t="s">
        <v>1254</v>
      </c>
      <c r="G844" s="39"/>
      <c r="H844" s="39"/>
      <c r="I844" s="150"/>
      <c r="J844" s="39"/>
      <c r="K844" s="39"/>
      <c r="L844" s="43"/>
      <c r="M844" s="247"/>
      <c r="N844" s="86"/>
      <c r="O844" s="86"/>
      <c r="P844" s="86"/>
      <c r="Q844" s="86"/>
      <c r="R844" s="86"/>
      <c r="S844" s="86"/>
      <c r="T844" s="87"/>
      <c r="AT844" s="17" t="s">
        <v>190</v>
      </c>
      <c r="AU844" s="17" t="s">
        <v>88</v>
      </c>
    </row>
    <row r="845" spans="2:51" s="12" customFormat="1" ht="12">
      <c r="B845" s="255"/>
      <c r="C845" s="256"/>
      <c r="D845" s="245" t="s">
        <v>309</v>
      </c>
      <c r="E845" s="257" t="s">
        <v>1</v>
      </c>
      <c r="F845" s="258" t="s">
        <v>1255</v>
      </c>
      <c r="G845" s="256"/>
      <c r="H845" s="259">
        <v>0.037</v>
      </c>
      <c r="I845" s="260"/>
      <c r="J845" s="256"/>
      <c r="K845" s="256"/>
      <c r="L845" s="261"/>
      <c r="M845" s="262"/>
      <c r="N845" s="263"/>
      <c r="O845" s="263"/>
      <c r="P845" s="263"/>
      <c r="Q845" s="263"/>
      <c r="R845" s="263"/>
      <c r="S845" s="263"/>
      <c r="T845" s="264"/>
      <c r="AT845" s="265" t="s">
        <v>309</v>
      </c>
      <c r="AU845" s="265" t="s">
        <v>88</v>
      </c>
      <c r="AV845" s="12" t="s">
        <v>88</v>
      </c>
      <c r="AW845" s="12" t="s">
        <v>33</v>
      </c>
      <c r="AX845" s="12" t="s">
        <v>78</v>
      </c>
      <c r="AY845" s="265" t="s">
        <v>163</v>
      </c>
    </row>
    <row r="846" spans="2:51" s="12" customFormat="1" ht="12">
      <c r="B846" s="255"/>
      <c r="C846" s="256"/>
      <c r="D846" s="245" t="s">
        <v>309</v>
      </c>
      <c r="E846" s="257" t="s">
        <v>1</v>
      </c>
      <c r="F846" s="258" t="s">
        <v>1256</v>
      </c>
      <c r="G846" s="256"/>
      <c r="H846" s="259">
        <v>0.015</v>
      </c>
      <c r="I846" s="260"/>
      <c r="J846" s="256"/>
      <c r="K846" s="256"/>
      <c r="L846" s="261"/>
      <c r="M846" s="262"/>
      <c r="N846" s="263"/>
      <c r="O846" s="263"/>
      <c r="P846" s="263"/>
      <c r="Q846" s="263"/>
      <c r="R846" s="263"/>
      <c r="S846" s="263"/>
      <c r="T846" s="264"/>
      <c r="AT846" s="265" t="s">
        <v>309</v>
      </c>
      <c r="AU846" s="265" t="s">
        <v>88</v>
      </c>
      <c r="AV846" s="12" t="s">
        <v>88</v>
      </c>
      <c r="AW846" s="12" t="s">
        <v>33</v>
      </c>
      <c r="AX846" s="12" t="s">
        <v>78</v>
      </c>
      <c r="AY846" s="265" t="s">
        <v>163</v>
      </c>
    </row>
    <row r="847" spans="2:51" s="13" customFormat="1" ht="12">
      <c r="B847" s="266"/>
      <c r="C847" s="267"/>
      <c r="D847" s="245" t="s">
        <v>309</v>
      </c>
      <c r="E847" s="268" t="s">
        <v>1</v>
      </c>
      <c r="F847" s="269" t="s">
        <v>311</v>
      </c>
      <c r="G847" s="267"/>
      <c r="H847" s="270">
        <v>0.052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AT847" s="276" t="s">
        <v>309</v>
      </c>
      <c r="AU847" s="276" t="s">
        <v>88</v>
      </c>
      <c r="AV847" s="13" t="s">
        <v>181</v>
      </c>
      <c r="AW847" s="13" t="s">
        <v>33</v>
      </c>
      <c r="AX847" s="13" t="s">
        <v>86</v>
      </c>
      <c r="AY847" s="276" t="s">
        <v>163</v>
      </c>
    </row>
    <row r="848" spans="2:65" s="1" customFormat="1" ht="24" customHeight="1">
      <c r="B848" s="38"/>
      <c r="C848" s="232" t="s">
        <v>1257</v>
      </c>
      <c r="D848" s="232" t="s">
        <v>166</v>
      </c>
      <c r="E848" s="233" t="s">
        <v>1258</v>
      </c>
      <c r="F848" s="234" t="s">
        <v>1259</v>
      </c>
      <c r="G848" s="235" t="s">
        <v>349</v>
      </c>
      <c r="H848" s="236">
        <v>24.64</v>
      </c>
      <c r="I848" s="237"/>
      <c r="J848" s="238">
        <f>ROUND(I848*H848,2)</f>
        <v>0</v>
      </c>
      <c r="K848" s="234" t="s">
        <v>170</v>
      </c>
      <c r="L848" s="43"/>
      <c r="M848" s="239" t="s">
        <v>1</v>
      </c>
      <c r="N848" s="240" t="s">
        <v>43</v>
      </c>
      <c r="O848" s="86"/>
      <c r="P848" s="241">
        <f>O848*H848</f>
        <v>0</v>
      </c>
      <c r="Q848" s="241">
        <v>0</v>
      </c>
      <c r="R848" s="241">
        <f>Q848*H848</f>
        <v>0</v>
      </c>
      <c r="S848" s="241">
        <v>0</v>
      </c>
      <c r="T848" s="242">
        <f>S848*H848</f>
        <v>0</v>
      </c>
      <c r="AR848" s="243" t="s">
        <v>395</v>
      </c>
      <c r="AT848" s="243" t="s">
        <v>166</v>
      </c>
      <c r="AU848" s="243" t="s">
        <v>88</v>
      </c>
      <c r="AY848" s="17" t="s">
        <v>163</v>
      </c>
      <c r="BE848" s="244">
        <f>IF(N848="základní",J848,0)</f>
        <v>0</v>
      </c>
      <c r="BF848" s="244">
        <f>IF(N848="snížená",J848,0)</f>
        <v>0</v>
      </c>
      <c r="BG848" s="244">
        <f>IF(N848="zákl. přenesená",J848,0)</f>
        <v>0</v>
      </c>
      <c r="BH848" s="244">
        <f>IF(N848="sníž. přenesená",J848,0)</f>
        <v>0</v>
      </c>
      <c r="BI848" s="244">
        <f>IF(N848="nulová",J848,0)</f>
        <v>0</v>
      </c>
      <c r="BJ848" s="17" t="s">
        <v>86</v>
      </c>
      <c r="BK848" s="244">
        <f>ROUND(I848*H848,2)</f>
        <v>0</v>
      </c>
      <c r="BL848" s="17" t="s">
        <v>395</v>
      </c>
      <c r="BM848" s="243" t="s">
        <v>1260</v>
      </c>
    </row>
    <row r="849" spans="2:51" s="14" customFormat="1" ht="12">
      <c r="B849" s="277"/>
      <c r="C849" s="278"/>
      <c r="D849" s="245" t="s">
        <v>309</v>
      </c>
      <c r="E849" s="279" t="s">
        <v>1</v>
      </c>
      <c r="F849" s="280" t="s">
        <v>1261</v>
      </c>
      <c r="G849" s="278"/>
      <c r="H849" s="279" t="s">
        <v>1</v>
      </c>
      <c r="I849" s="281"/>
      <c r="J849" s="278"/>
      <c r="K849" s="278"/>
      <c r="L849" s="282"/>
      <c r="M849" s="283"/>
      <c r="N849" s="284"/>
      <c r="O849" s="284"/>
      <c r="P849" s="284"/>
      <c r="Q849" s="284"/>
      <c r="R849" s="284"/>
      <c r="S849" s="284"/>
      <c r="T849" s="285"/>
      <c r="AT849" s="286" t="s">
        <v>309</v>
      </c>
      <c r="AU849" s="286" t="s">
        <v>88</v>
      </c>
      <c r="AV849" s="14" t="s">
        <v>86</v>
      </c>
      <c r="AW849" s="14" t="s">
        <v>33</v>
      </c>
      <c r="AX849" s="14" t="s">
        <v>78</v>
      </c>
      <c r="AY849" s="286" t="s">
        <v>163</v>
      </c>
    </row>
    <row r="850" spans="2:51" s="12" customFormat="1" ht="12">
      <c r="B850" s="255"/>
      <c r="C850" s="256"/>
      <c r="D850" s="245" t="s">
        <v>309</v>
      </c>
      <c r="E850" s="257" t="s">
        <v>1</v>
      </c>
      <c r="F850" s="258" t="s">
        <v>1262</v>
      </c>
      <c r="G850" s="256"/>
      <c r="H850" s="259">
        <v>24.64</v>
      </c>
      <c r="I850" s="260"/>
      <c r="J850" s="256"/>
      <c r="K850" s="256"/>
      <c r="L850" s="261"/>
      <c r="M850" s="262"/>
      <c r="N850" s="263"/>
      <c r="O850" s="263"/>
      <c r="P850" s="263"/>
      <c r="Q850" s="263"/>
      <c r="R850" s="263"/>
      <c r="S850" s="263"/>
      <c r="T850" s="264"/>
      <c r="AT850" s="265" t="s">
        <v>309</v>
      </c>
      <c r="AU850" s="265" t="s">
        <v>88</v>
      </c>
      <c r="AV850" s="12" t="s">
        <v>88</v>
      </c>
      <c r="AW850" s="12" t="s">
        <v>33</v>
      </c>
      <c r="AX850" s="12" t="s">
        <v>86</v>
      </c>
      <c r="AY850" s="265" t="s">
        <v>163</v>
      </c>
    </row>
    <row r="851" spans="2:65" s="1" customFormat="1" ht="24" customHeight="1">
      <c r="B851" s="38"/>
      <c r="C851" s="298" t="s">
        <v>1263</v>
      </c>
      <c r="D851" s="298" t="s">
        <v>549</v>
      </c>
      <c r="E851" s="299" t="s">
        <v>1264</v>
      </c>
      <c r="F851" s="300" t="s">
        <v>1265</v>
      </c>
      <c r="G851" s="301" t="s">
        <v>349</v>
      </c>
      <c r="H851" s="302">
        <v>29.568</v>
      </c>
      <c r="I851" s="303"/>
      <c r="J851" s="304">
        <f>ROUND(I851*H851,2)</f>
        <v>0</v>
      </c>
      <c r="K851" s="300" t="s">
        <v>170</v>
      </c>
      <c r="L851" s="305"/>
      <c r="M851" s="306" t="s">
        <v>1</v>
      </c>
      <c r="N851" s="307" t="s">
        <v>43</v>
      </c>
      <c r="O851" s="86"/>
      <c r="P851" s="241">
        <f>O851*H851</f>
        <v>0</v>
      </c>
      <c r="Q851" s="241">
        <v>0.0005</v>
      </c>
      <c r="R851" s="241">
        <f>Q851*H851</f>
        <v>0.014784</v>
      </c>
      <c r="S851" s="241">
        <v>0</v>
      </c>
      <c r="T851" s="242">
        <f>S851*H851</f>
        <v>0</v>
      </c>
      <c r="AR851" s="243" t="s">
        <v>501</v>
      </c>
      <c r="AT851" s="243" t="s">
        <v>549</v>
      </c>
      <c r="AU851" s="243" t="s">
        <v>88</v>
      </c>
      <c r="AY851" s="17" t="s">
        <v>163</v>
      </c>
      <c r="BE851" s="244">
        <f>IF(N851="základní",J851,0)</f>
        <v>0</v>
      </c>
      <c r="BF851" s="244">
        <f>IF(N851="snížená",J851,0)</f>
        <v>0</v>
      </c>
      <c r="BG851" s="244">
        <f>IF(N851="zákl. přenesená",J851,0)</f>
        <v>0</v>
      </c>
      <c r="BH851" s="244">
        <f>IF(N851="sníž. přenesená",J851,0)</f>
        <v>0</v>
      </c>
      <c r="BI851" s="244">
        <f>IF(N851="nulová",J851,0)</f>
        <v>0</v>
      </c>
      <c r="BJ851" s="17" t="s">
        <v>86</v>
      </c>
      <c r="BK851" s="244">
        <f>ROUND(I851*H851,2)</f>
        <v>0</v>
      </c>
      <c r="BL851" s="17" t="s">
        <v>395</v>
      </c>
      <c r="BM851" s="243" t="s">
        <v>1266</v>
      </c>
    </row>
    <row r="852" spans="2:51" s="12" customFormat="1" ht="12">
      <c r="B852" s="255"/>
      <c r="C852" s="256"/>
      <c r="D852" s="245" t="s">
        <v>309</v>
      </c>
      <c r="E852" s="257" t="s">
        <v>1</v>
      </c>
      <c r="F852" s="258" t="s">
        <v>1267</v>
      </c>
      <c r="G852" s="256"/>
      <c r="H852" s="259">
        <v>29.568</v>
      </c>
      <c r="I852" s="260"/>
      <c r="J852" s="256"/>
      <c r="K852" s="256"/>
      <c r="L852" s="261"/>
      <c r="M852" s="262"/>
      <c r="N852" s="263"/>
      <c r="O852" s="263"/>
      <c r="P852" s="263"/>
      <c r="Q852" s="263"/>
      <c r="R852" s="263"/>
      <c r="S852" s="263"/>
      <c r="T852" s="264"/>
      <c r="AT852" s="265" t="s">
        <v>309</v>
      </c>
      <c r="AU852" s="265" t="s">
        <v>88</v>
      </c>
      <c r="AV852" s="12" t="s">
        <v>88</v>
      </c>
      <c r="AW852" s="12" t="s">
        <v>33</v>
      </c>
      <c r="AX852" s="12" t="s">
        <v>86</v>
      </c>
      <c r="AY852" s="265" t="s">
        <v>163</v>
      </c>
    </row>
    <row r="853" spans="2:65" s="1" customFormat="1" ht="24" customHeight="1">
      <c r="B853" s="38"/>
      <c r="C853" s="232" t="s">
        <v>1268</v>
      </c>
      <c r="D853" s="232" t="s">
        <v>166</v>
      </c>
      <c r="E853" s="233" t="s">
        <v>1269</v>
      </c>
      <c r="F853" s="234" t="s">
        <v>1270</v>
      </c>
      <c r="G853" s="235" t="s">
        <v>349</v>
      </c>
      <c r="H853" s="236">
        <v>248.08</v>
      </c>
      <c r="I853" s="237"/>
      <c r="J853" s="238">
        <f>ROUND(I853*H853,2)</f>
        <v>0</v>
      </c>
      <c r="K853" s="234" t="s">
        <v>170</v>
      </c>
      <c r="L853" s="43"/>
      <c r="M853" s="239" t="s">
        <v>1</v>
      </c>
      <c r="N853" s="240" t="s">
        <v>43</v>
      </c>
      <c r="O853" s="86"/>
      <c r="P853" s="241">
        <f>O853*H853</f>
        <v>0</v>
      </c>
      <c r="Q853" s="241">
        <v>0.0004</v>
      </c>
      <c r="R853" s="241">
        <f>Q853*H853</f>
        <v>0.09923200000000001</v>
      </c>
      <c r="S853" s="241">
        <v>0</v>
      </c>
      <c r="T853" s="242">
        <f>S853*H853</f>
        <v>0</v>
      </c>
      <c r="AR853" s="243" t="s">
        <v>395</v>
      </c>
      <c r="AT853" s="243" t="s">
        <v>166</v>
      </c>
      <c r="AU853" s="243" t="s">
        <v>88</v>
      </c>
      <c r="AY853" s="17" t="s">
        <v>163</v>
      </c>
      <c r="BE853" s="244">
        <f>IF(N853="základní",J853,0)</f>
        <v>0</v>
      </c>
      <c r="BF853" s="244">
        <f>IF(N853="snížená",J853,0)</f>
        <v>0</v>
      </c>
      <c r="BG853" s="244">
        <f>IF(N853="zákl. přenesená",J853,0)</f>
        <v>0</v>
      </c>
      <c r="BH853" s="244">
        <f>IF(N853="sníž. přenesená",J853,0)</f>
        <v>0</v>
      </c>
      <c r="BI853" s="244">
        <f>IF(N853="nulová",J853,0)</f>
        <v>0</v>
      </c>
      <c r="BJ853" s="17" t="s">
        <v>86</v>
      </c>
      <c r="BK853" s="244">
        <f>ROUND(I853*H853,2)</f>
        <v>0</v>
      </c>
      <c r="BL853" s="17" t="s">
        <v>395</v>
      </c>
      <c r="BM853" s="243" t="s">
        <v>1271</v>
      </c>
    </row>
    <row r="854" spans="2:51" s="12" customFormat="1" ht="12">
      <c r="B854" s="255"/>
      <c r="C854" s="256"/>
      <c r="D854" s="245" t="s">
        <v>309</v>
      </c>
      <c r="E854" s="257" t="s">
        <v>1</v>
      </c>
      <c r="F854" s="258" t="s">
        <v>1272</v>
      </c>
      <c r="G854" s="256"/>
      <c r="H854" s="259">
        <v>248.08</v>
      </c>
      <c r="I854" s="260"/>
      <c r="J854" s="256"/>
      <c r="K854" s="256"/>
      <c r="L854" s="261"/>
      <c r="M854" s="262"/>
      <c r="N854" s="263"/>
      <c r="O854" s="263"/>
      <c r="P854" s="263"/>
      <c r="Q854" s="263"/>
      <c r="R854" s="263"/>
      <c r="S854" s="263"/>
      <c r="T854" s="264"/>
      <c r="AT854" s="265" t="s">
        <v>309</v>
      </c>
      <c r="AU854" s="265" t="s">
        <v>88</v>
      </c>
      <c r="AV854" s="12" t="s">
        <v>88</v>
      </c>
      <c r="AW854" s="12" t="s">
        <v>33</v>
      </c>
      <c r="AX854" s="12" t="s">
        <v>86</v>
      </c>
      <c r="AY854" s="265" t="s">
        <v>163</v>
      </c>
    </row>
    <row r="855" spans="2:65" s="1" customFormat="1" ht="24" customHeight="1">
      <c r="B855" s="38"/>
      <c r="C855" s="232" t="s">
        <v>1273</v>
      </c>
      <c r="D855" s="232" t="s">
        <v>166</v>
      </c>
      <c r="E855" s="233" t="s">
        <v>1274</v>
      </c>
      <c r="F855" s="234" t="s">
        <v>1275</v>
      </c>
      <c r="G855" s="235" t="s">
        <v>349</v>
      </c>
      <c r="H855" s="236">
        <v>84.48</v>
      </c>
      <c r="I855" s="237"/>
      <c r="J855" s="238">
        <f>ROUND(I855*H855,2)</f>
        <v>0</v>
      </c>
      <c r="K855" s="234" t="s">
        <v>170</v>
      </c>
      <c r="L855" s="43"/>
      <c r="M855" s="239" t="s">
        <v>1</v>
      </c>
      <c r="N855" s="240" t="s">
        <v>43</v>
      </c>
      <c r="O855" s="86"/>
      <c r="P855" s="241">
        <f>O855*H855</f>
        <v>0</v>
      </c>
      <c r="Q855" s="241">
        <v>0.0004</v>
      </c>
      <c r="R855" s="241">
        <f>Q855*H855</f>
        <v>0.033792</v>
      </c>
      <c r="S855" s="241">
        <v>0</v>
      </c>
      <c r="T855" s="242">
        <f>S855*H855</f>
        <v>0</v>
      </c>
      <c r="AR855" s="243" t="s">
        <v>395</v>
      </c>
      <c r="AT855" s="243" t="s">
        <v>166</v>
      </c>
      <c r="AU855" s="243" t="s">
        <v>88</v>
      </c>
      <c r="AY855" s="17" t="s">
        <v>163</v>
      </c>
      <c r="BE855" s="244">
        <f>IF(N855="základní",J855,0)</f>
        <v>0</v>
      </c>
      <c r="BF855" s="244">
        <f>IF(N855="snížená",J855,0)</f>
        <v>0</v>
      </c>
      <c r="BG855" s="244">
        <f>IF(N855="zákl. přenesená",J855,0)</f>
        <v>0</v>
      </c>
      <c r="BH855" s="244">
        <f>IF(N855="sníž. přenesená",J855,0)</f>
        <v>0</v>
      </c>
      <c r="BI855" s="244">
        <f>IF(N855="nulová",J855,0)</f>
        <v>0</v>
      </c>
      <c r="BJ855" s="17" t="s">
        <v>86</v>
      </c>
      <c r="BK855" s="244">
        <f>ROUND(I855*H855,2)</f>
        <v>0</v>
      </c>
      <c r="BL855" s="17" t="s">
        <v>395</v>
      </c>
      <c r="BM855" s="243" t="s">
        <v>1276</v>
      </c>
    </row>
    <row r="856" spans="2:51" s="12" customFormat="1" ht="12">
      <c r="B856" s="255"/>
      <c r="C856" s="256"/>
      <c r="D856" s="245" t="s">
        <v>309</v>
      </c>
      <c r="E856" s="257" t="s">
        <v>1</v>
      </c>
      <c r="F856" s="258" t="s">
        <v>1277</v>
      </c>
      <c r="G856" s="256"/>
      <c r="H856" s="259">
        <v>84.48</v>
      </c>
      <c r="I856" s="260"/>
      <c r="J856" s="256"/>
      <c r="K856" s="256"/>
      <c r="L856" s="261"/>
      <c r="M856" s="262"/>
      <c r="N856" s="263"/>
      <c r="O856" s="263"/>
      <c r="P856" s="263"/>
      <c r="Q856" s="263"/>
      <c r="R856" s="263"/>
      <c r="S856" s="263"/>
      <c r="T856" s="264"/>
      <c r="AT856" s="265" t="s">
        <v>309</v>
      </c>
      <c r="AU856" s="265" t="s">
        <v>88</v>
      </c>
      <c r="AV856" s="12" t="s">
        <v>88</v>
      </c>
      <c r="AW856" s="12" t="s">
        <v>33</v>
      </c>
      <c r="AX856" s="12" t="s">
        <v>86</v>
      </c>
      <c r="AY856" s="265" t="s">
        <v>163</v>
      </c>
    </row>
    <row r="857" spans="2:65" s="1" customFormat="1" ht="16.5" customHeight="1">
      <c r="B857" s="38"/>
      <c r="C857" s="298" t="s">
        <v>1278</v>
      </c>
      <c r="D857" s="298" t="s">
        <v>549</v>
      </c>
      <c r="E857" s="299" t="s">
        <v>1279</v>
      </c>
      <c r="F857" s="300" t="s">
        <v>1280</v>
      </c>
      <c r="G857" s="301" t="s">
        <v>349</v>
      </c>
      <c r="H857" s="302">
        <v>386.668</v>
      </c>
      <c r="I857" s="303"/>
      <c r="J857" s="304">
        <f>ROUND(I857*H857,2)</f>
        <v>0</v>
      </c>
      <c r="K857" s="300" t="s">
        <v>1</v>
      </c>
      <c r="L857" s="305"/>
      <c r="M857" s="306" t="s">
        <v>1</v>
      </c>
      <c r="N857" s="307" t="s">
        <v>43</v>
      </c>
      <c r="O857" s="86"/>
      <c r="P857" s="241">
        <f>O857*H857</f>
        <v>0</v>
      </c>
      <c r="Q857" s="241">
        <v>0.00388</v>
      </c>
      <c r="R857" s="241">
        <f>Q857*H857</f>
        <v>1.5002718400000001</v>
      </c>
      <c r="S857" s="241">
        <v>0</v>
      </c>
      <c r="T857" s="242">
        <f>S857*H857</f>
        <v>0</v>
      </c>
      <c r="AR857" s="243" t="s">
        <v>501</v>
      </c>
      <c r="AT857" s="243" t="s">
        <v>549</v>
      </c>
      <c r="AU857" s="243" t="s">
        <v>88</v>
      </c>
      <c r="AY857" s="17" t="s">
        <v>163</v>
      </c>
      <c r="BE857" s="244">
        <f>IF(N857="základní",J857,0)</f>
        <v>0</v>
      </c>
      <c r="BF857" s="244">
        <f>IF(N857="snížená",J857,0)</f>
        <v>0</v>
      </c>
      <c r="BG857" s="244">
        <f>IF(N857="zákl. přenesená",J857,0)</f>
        <v>0</v>
      </c>
      <c r="BH857" s="244">
        <f>IF(N857="sníž. přenesená",J857,0)</f>
        <v>0</v>
      </c>
      <c r="BI857" s="244">
        <f>IF(N857="nulová",J857,0)</f>
        <v>0</v>
      </c>
      <c r="BJ857" s="17" t="s">
        <v>86</v>
      </c>
      <c r="BK857" s="244">
        <f>ROUND(I857*H857,2)</f>
        <v>0</v>
      </c>
      <c r="BL857" s="17" t="s">
        <v>395</v>
      </c>
      <c r="BM857" s="243" t="s">
        <v>1281</v>
      </c>
    </row>
    <row r="858" spans="2:51" s="12" customFormat="1" ht="12">
      <c r="B858" s="255"/>
      <c r="C858" s="256"/>
      <c r="D858" s="245" t="s">
        <v>309</v>
      </c>
      <c r="E858" s="257" t="s">
        <v>1</v>
      </c>
      <c r="F858" s="258" t="s">
        <v>1282</v>
      </c>
      <c r="G858" s="256"/>
      <c r="H858" s="259">
        <v>285.292</v>
      </c>
      <c r="I858" s="260"/>
      <c r="J858" s="256"/>
      <c r="K858" s="256"/>
      <c r="L858" s="261"/>
      <c r="M858" s="262"/>
      <c r="N858" s="263"/>
      <c r="O858" s="263"/>
      <c r="P858" s="263"/>
      <c r="Q858" s="263"/>
      <c r="R858" s="263"/>
      <c r="S858" s="263"/>
      <c r="T858" s="264"/>
      <c r="AT858" s="265" t="s">
        <v>309</v>
      </c>
      <c r="AU858" s="265" t="s">
        <v>88</v>
      </c>
      <c r="AV858" s="12" t="s">
        <v>88</v>
      </c>
      <c r="AW858" s="12" t="s">
        <v>33</v>
      </c>
      <c r="AX858" s="12" t="s">
        <v>78</v>
      </c>
      <c r="AY858" s="265" t="s">
        <v>163</v>
      </c>
    </row>
    <row r="859" spans="2:51" s="12" customFormat="1" ht="12">
      <c r="B859" s="255"/>
      <c r="C859" s="256"/>
      <c r="D859" s="245" t="s">
        <v>309</v>
      </c>
      <c r="E859" s="257" t="s">
        <v>1</v>
      </c>
      <c r="F859" s="258" t="s">
        <v>1283</v>
      </c>
      <c r="G859" s="256"/>
      <c r="H859" s="259">
        <v>101.376</v>
      </c>
      <c r="I859" s="260"/>
      <c r="J859" s="256"/>
      <c r="K859" s="256"/>
      <c r="L859" s="261"/>
      <c r="M859" s="262"/>
      <c r="N859" s="263"/>
      <c r="O859" s="263"/>
      <c r="P859" s="263"/>
      <c r="Q859" s="263"/>
      <c r="R859" s="263"/>
      <c r="S859" s="263"/>
      <c r="T859" s="264"/>
      <c r="AT859" s="265" t="s">
        <v>309</v>
      </c>
      <c r="AU859" s="265" t="s">
        <v>88</v>
      </c>
      <c r="AV859" s="12" t="s">
        <v>88</v>
      </c>
      <c r="AW859" s="12" t="s">
        <v>33</v>
      </c>
      <c r="AX859" s="12" t="s">
        <v>78</v>
      </c>
      <c r="AY859" s="265" t="s">
        <v>163</v>
      </c>
    </row>
    <row r="860" spans="2:51" s="13" customFormat="1" ht="12">
      <c r="B860" s="266"/>
      <c r="C860" s="267"/>
      <c r="D860" s="245" t="s">
        <v>309</v>
      </c>
      <c r="E860" s="268" t="s">
        <v>1</v>
      </c>
      <c r="F860" s="269" t="s">
        <v>311</v>
      </c>
      <c r="G860" s="267"/>
      <c r="H860" s="270">
        <v>386.668</v>
      </c>
      <c r="I860" s="271"/>
      <c r="J860" s="267"/>
      <c r="K860" s="267"/>
      <c r="L860" s="272"/>
      <c r="M860" s="273"/>
      <c r="N860" s="274"/>
      <c r="O860" s="274"/>
      <c r="P860" s="274"/>
      <c r="Q860" s="274"/>
      <c r="R860" s="274"/>
      <c r="S860" s="274"/>
      <c r="T860" s="275"/>
      <c r="AT860" s="276" t="s">
        <v>309</v>
      </c>
      <c r="AU860" s="276" t="s">
        <v>88</v>
      </c>
      <c r="AV860" s="13" t="s">
        <v>181</v>
      </c>
      <c r="AW860" s="13" t="s">
        <v>33</v>
      </c>
      <c r="AX860" s="13" t="s">
        <v>86</v>
      </c>
      <c r="AY860" s="276" t="s">
        <v>163</v>
      </c>
    </row>
    <row r="861" spans="2:65" s="1" customFormat="1" ht="24" customHeight="1">
      <c r="B861" s="38"/>
      <c r="C861" s="232" t="s">
        <v>1284</v>
      </c>
      <c r="D861" s="232" t="s">
        <v>166</v>
      </c>
      <c r="E861" s="233" t="s">
        <v>1285</v>
      </c>
      <c r="F861" s="234" t="s">
        <v>1286</v>
      </c>
      <c r="G861" s="235" t="s">
        <v>349</v>
      </c>
      <c r="H861" s="236">
        <v>24.64</v>
      </c>
      <c r="I861" s="237"/>
      <c r="J861" s="238">
        <f>ROUND(I861*H861,2)</f>
        <v>0</v>
      </c>
      <c r="K861" s="234" t="s">
        <v>170</v>
      </c>
      <c r="L861" s="43"/>
      <c r="M861" s="239" t="s">
        <v>1</v>
      </c>
      <c r="N861" s="240" t="s">
        <v>43</v>
      </c>
      <c r="O861" s="86"/>
      <c r="P861" s="241">
        <f>O861*H861</f>
        <v>0</v>
      </c>
      <c r="Q861" s="241">
        <v>0.00068</v>
      </c>
      <c r="R861" s="241">
        <f>Q861*H861</f>
        <v>0.0167552</v>
      </c>
      <c r="S861" s="241">
        <v>0</v>
      </c>
      <c r="T861" s="242">
        <f>S861*H861</f>
        <v>0</v>
      </c>
      <c r="AR861" s="243" t="s">
        <v>395</v>
      </c>
      <c r="AT861" s="243" t="s">
        <v>166</v>
      </c>
      <c r="AU861" s="243" t="s">
        <v>88</v>
      </c>
      <c r="AY861" s="17" t="s">
        <v>163</v>
      </c>
      <c r="BE861" s="244">
        <f>IF(N861="základní",J861,0)</f>
        <v>0</v>
      </c>
      <c r="BF861" s="244">
        <f>IF(N861="snížená",J861,0)</f>
        <v>0</v>
      </c>
      <c r="BG861" s="244">
        <f>IF(N861="zákl. přenesená",J861,0)</f>
        <v>0</v>
      </c>
      <c r="BH861" s="244">
        <f>IF(N861="sníž. přenesená",J861,0)</f>
        <v>0</v>
      </c>
      <c r="BI861" s="244">
        <f>IF(N861="nulová",J861,0)</f>
        <v>0</v>
      </c>
      <c r="BJ861" s="17" t="s">
        <v>86</v>
      </c>
      <c r="BK861" s="244">
        <f>ROUND(I861*H861,2)</f>
        <v>0</v>
      </c>
      <c r="BL861" s="17" t="s">
        <v>395</v>
      </c>
      <c r="BM861" s="243" t="s">
        <v>1287</v>
      </c>
    </row>
    <row r="862" spans="2:51" s="14" customFormat="1" ht="12">
      <c r="B862" s="277"/>
      <c r="C862" s="278"/>
      <c r="D862" s="245" t="s">
        <v>309</v>
      </c>
      <c r="E862" s="279" t="s">
        <v>1</v>
      </c>
      <c r="F862" s="280" t="s">
        <v>1261</v>
      </c>
      <c r="G862" s="278"/>
      <c r="H862" s="279" t="s">
        <v>1</v>
      </c>
      <c r="I862" s="281"/>
      <c r="J862" s="278"/>
      <c r="K862" s="278"/>
      <c r="L862" s="282"/>
      <c r="M862" s="283"/>
      <c r="N862" s="284"/>
      <c r="O862" s="284"/>
      <c r="P862" s="284"/>
      <c r="Q862" s="284"/>
      <c r="R862" s="284"/>
      <c r="S862" s="284"/>
      <c r="T862" s="285"/>
      <c r="AT862" s="286" t="s">
        <v>309</v>
      </c>
      <c r="AU862" s="286" t="s">
        <v>88</v>
      </c>
      <c r="AV862" s="14" t="s">
        <v>86</v>
      </c>
      <c r="AW862" s="14" t="s">
        <v>33</v>
      </c>
      <c r="AX862" s="14" t="s">
        <v>78</v>
      </c>
      <c r="AY862" s="286" t="s">
        <v>163</v>
      </c>
    </row>
    <row r="863" spans="2:51" s="12" customFormat="1" ht="12">
      <c r="B863" s="255"/>
      <c r="C863" s="256"/>
      <c r="D863" s="245" t="s">
        <v>309</v>
      </c>
      <c r="E863" s="257" t="s">
        <v>1</v>
      </c>
      <c r="F863" s="258" t="s">
        <v>1262</v>
      </c>
      <c r="G863" s="256"/>
      <c r="H863" s="259">
        <v>24.64</v>
      </c>
      <c r="I863" s="260"/>
      <c r="J863" s="256"/>
      <c r="K863" s="256"/>
      <c r="L863" s="261"/>
      <c r="M863" s="262"/>
      <c r="N863" s="263"/>
      <c r="O863" s="263"/>
      <c r="P863" s="263"/>
      <c r="Q863" s="263"/>
      <c r="R863" s="263"/>
      <c r="S863" s="263"/>
      <c r="T863" s="264"/>
      <c r="AT863" s="265" t="s">
        <v>309</v>
      </c>
      <c r="AU863" s="265" t="s">
        <v>88</v>
      </c>
      <c r="AV863" s="12" t="s">
        <v>88</v>
      </c>
      <c r="AW863" s="12" t="s">
        <v>33</v>
      </c>
      <c r="AX863" s="12" t="s">
        <v>86</v>
      </c>
      <c r="AY863" s="265" t="s">
        <v>163</v>
      </c>
    </row>
    <row r="864" spans="2:65" s="1" customFormat="1" ht="24" customHeight="1">
      <c r="B864" s="38"/>
      <c r="C864" s="232" t="s">
        <v>1288</v>
      </c>
      <c r="D864" s="232" t="s">
        <v>166</v>
      </c>
      <c r="E864" s="233" t="s">
        <v>1289</v>
      </c>
      <c r="F864" s="234" t="s">
        <v>1290</v>
      </c>
      <c r="G864" s="235" t="s">
        <v>413</v>
      </c>
      <c r="H864" s="236">
        <v>35.2</v>
      </c>
      <c r="I864" s="237"/>
      <c r="J864" s="238">
        <f>ROUND(I864*H864,2)</f>
        <v>0</v>
      </c>
      <c r="K864" s="234" t="s">
        <v>170</v>
      </c>
      <c r="L864" s="43"/>
      <c r="M864" s="239" t="s">
        <v>1</v>
      </c>
      <c r="N864" s="240" t="s">
        <v>43</v>
      </c>
      <c r="O864" s="86"/>
      <c r="P864" s="241">
        <f>O864*H864</f>
        <v>0</v>
      </c>
      <c r="Q864" s="241">
        <v>0.00026</v>
      </c>
      <c r="R864" s="241">
        <f>Q864*H864</f>
        <v>0.009152</v>
      </c>
      <c r="S864" s="241">
        <v>0</v>
      </c>
      <c r="T864" s="242">
        <f>S864*H864</f>
        <v>0</v>
      </c>
      <c r="AR864" s="243" t="s">
        <v>395</v>
      </c>
      <c r="AT864" s="243" t="s">
        <v>166</v>
      </c>
      <c r="AU864" s="243" t="s">
        <v>88</v>
      </c>
      <c r="AY864" s="17" t="s">
        <v>163</v>
      </c>
      <c r="BE864" s="244">
        <f>IF(N864="základní",J864,0)</f>
        <v>0</v>
      </c>
      <c r="BF864" s="244">
        <f>IF(N864="snížená",J864,0)</f>
        <v>0</v>
      </c>
      <c r="BG864" s="244">
        <f>IF(N864="zákl. přenesená",J864,0)</f>
        <v>0</v>
      </c>
      <c r="BH864" s="244">
        <f>IF(N864="sníž. přenesená",J864,0)</f>
        <v>0</v>
      </c>
      <c r="BI864" s="244">
        <f>IF(N864="nulová",J864,0)</f>
        <v>0</v>
      </c>
      <c r="BJ864" s="17" t="s">
        <v>86</v>
      </c>
      <c r="BK864" s="244">
        <f>ROUND(I864*H864,2)</f>
        <v>0</v>
      </c>
      <c r="BL864" s="17" t="s">
        <v>395</v>
      </c>
      <c r="BM864" s="243" t="s">
        <v>1291</v>
      </c>
    </row>
    <row r="865" spans="2:51" s="12" customFormat="1" ht="12">
      <c r="B865" s="255"/>
      <c r="C865" s="256"/>
      <c r="D865" s="245" t="s">
        <v>309</v>
      </c>
      <c r="E865" s="257" t="s">
        <v>1</v>
      </c>
      <c r="F865" s="258" t="s">
        <v>1292</v>
      </c>
      <c r="G865" s="256"/>
      <c r="H865" s="259">
        <v>35.2</v>
      </c>
      <c r="I865" s="260"/>
      <c r="J865" s="256"/>
      <c r="K865" s="256"/>
      <c r="L865" s="261"/>
      <c r="M865" s="262"/>
      <c r="N865" s="263"/>
      <c r="O865" s="263"/>
      <c r="P865" s="263"/>
      <c r="Q865" s="263"/>
      <c r="R865" s="263"/>
      <c r="S865" s="263"/>
      <c r="T865" s="264"/>
      <c r="AT865" s="265" t="s">
        <v>309</v>
      </c>
      <c r="AU865" s="265" t="s">
        <v>88</v>
      </c>
      <c r="AV865" s="12" t="s">
        <v>88</v>
      </c>
      <c r="AW865" s="12" t="s">
        <v>33</v>
      </c>
      <c r="AX865" s="12" t="s">
        <v>86</v>
      </c>
      <c r="AY865" s="265" t="s">
        <v>163</v>
      </c>
    </row>
    <row r="866" spans="2:65" s="1" customFormat="1" ht="24" customHeight="1">
      <c r="B866" s="38"/>
      <c r="C866" s="232" t="s">
        <v>1293</v>
      </c>
      <c r="D866" s="232" t="s">
        <v>166</v>
      </c>
      <c r="E866" s="233" t="s">
        <v>1294</v>
      </c>
      <c r="F866" s="234" t="s">
        <v>1295</v>
      </c>
      <c r="G866" s="235" t="s">
        <v>349</v>
      </c>
      <c r="H866" s="236">
        <v>10.95</v>
      </c>
      <c r="I866" s="237"/>
      <c r="J866" s="238">
        <f>ROUND(I866*H866,2)</f>
        <v>0</v>
      </c>
      <c r="K866" s="234" t="s">
        <v>170</v>
      </c>
      <c r="L866" s="43"/>
      <c r="M866" s="239" t="s">
        <v>1</v>
      </c>
      <c r="N866" s="240" t="s">
        <v>43</v>
      </c>
      <c r="O866" s="86"/>
      <c r="P866" s="241">
        <f>O866*H866</f>
        <v>0</v>
      </c>
      <c r="Q866" s="241">
        <v>0.00452</v>
      </c>
      <c r="R866" s="241">
        <f>Q866*H866</f>
        <v>0.049493999999999996</v>
      </c>
      <c r="S866" s="241">
        <v>0</v>
      </c>
      <c r="T866" s="242">
        <f>S866*H866</f>
        <v>0</v>
      </c>
      <c r="AR866" s="243" t="s">
        <v>395</v>
      </c>
      <c r="AT866" s="243" t="s">
        <v>166</v>
      </c>
      <c r="AU866" s="243" t="s">
        <v>88</v>
      </c>
      <c r="AY866" s="17" t="s">
        <v>163</v>
      </c>
      <c r="BE866" s="244">
        <f>IF(N866="základní",J866,0)</f>
        <v>0</v>
      </c>
      <c r="BF866" s="244">
        <f>IF(N866="snížená",J866,0)</f>
        <v>0</v>
      </c>
      <c r="BG866" s="244">
        <f>IF(N866="zákl. přenesená",J866,0)</f>
        <v>0</v>
      </c>
      <c r="BH866" s="244">
        <f>IF(N866="sníž. přenesená",J866,0)</f>
        <v>0</v>
      </c>
      <c r="BI866" s="244">
        <f>IF(N866="nulová",J866,0)</f>
        <v>0</v>
      </c>
      <c r="BJ866" s="17" t="s">
        <v>86</v>
      </c>
      <c r="BK866" s="244">
        <f>ROUND(I866*H866,2)</f>
        <v>0</v>
      </c>
      <c r="BL866" s="17" t="s">
        <v>395</v>
      </c>
      <c r="BM866" s="243" t="s">
        <v>1296</v>
      </c>
    </row>
    <row r="867" spans="2:51" s="12" customFormat="1" ht="12">
      <c r="B867" s="255"/>
      <c r="C867" s="256"/>
      <c r="D867" s="245" t="s">
        <v>309</v>
      </c>
      <c r="E867" s="257" t="s">
        <v>1</v>
      </c>
      <c r="F867" s="258" t="s">
        <v>210</v>
      </c>
      <c r="G867" s="256"/>
      <c r="H867" s="259">
        <v>10.95</v>
      </c>
      <c r="I867" s="260"/>
      <c r="J867" s="256"/>
      <c r="K867" s="256"/>
      <c r="L867" s="261"/>
      <c r="M867" s="262"/>
      <c r="N867" s="263"/>
      <c r="O867" s="263"/>
      <c r="P867" s="263"/>
      <c r="Q867" s="263"/>
      <c r="R867" s="263"/>
      <c r="S867" s="263"/>
      <c r="T867" s="264"/>
      <c r="AT867" s="265" t="s">
        <v>309</v>
      </c>
      <c r="AU867" s="265" t="s">
        <v>88</v>
      </c>
      <c r="AV867" s="12" t="s">
        <v>88</v>
      </c>
      <c r="AW867" s="12" t="s">
        <v>33</v>
      </c>
      <c r="AX867" s="12" t="s">
        <v>86</v>
      </c>
      <c r="AY867" s="265" t="s">
        <v>163</v>
      </c>
    </row>
    <row r="868" spans="2:65" s="1" customFormat="1" ht="24" customHeight="1">
      <c r="B868" s="38"/>
      <c r="C868" s="232" t="s">
        <v>1297</v>
      </c>
      <c r="D868" s="232" t="s">
        <v>166</v>
      </c>
      <c r="E868" s="233" t="s">
        <v>1298</v>
      </c>
      <c r="F868" s="234" t="s">
        <v>1299</v>
      </c>
      <c r="G868" s="235" t="s">
        <v>1300</v>
      </c>
      <c r="H868" s="308"/>
      <c r="I868" s="237"/>
      <c r="J868" s="238">
        <f>ROUND(I868*H868,2)</f>
        <v>0</v>
      </c>
      <c r="K868" s="234" t="s">
        <v>170</v>
      </c>
      <c r="L868" s="43"/>
      <c r="M868" s="239" t="s">
        <v>1</v>
      </c>
      <c r="N868" s="240" t="s">
        <v>43</v>
      </c>
      <c r="O868" s="86"/>
      <c r="P868" s="241">
        <f>O868*H868</f>
        <v>0</v>
      </c>
      <c r="Q868" s="241">
        <v>0</v>
      </c>
      <c r="R868" s="241">
        <f>Q868*H868</f>
        <v>0</v>
      </c>
      <c r="S868" s="241">
        <v>0</v>
      </c>
      <c r="T868" s="242">
        <f>S868*H868</f>
        <v>0</v>
      </c>
      <c r="AR868" s="243" t="s">
        <v>395</v>
      </c>
      <c r="AT868" s="243" t="s">
        <v>166</v>
      </c>
      <c r="AU868" s="243" t="s">
        <v>88</v>
      </c>
      <c r="AY868" s="17" t="s">
        <v>163</v>
      </c>
      <c r="BE868" s="244">
        <f>IF(N868="základní",J868,0)</f>
        <v>0</v>
      </c>
      <c r="BF868" s="244">
        <f>IF(N868="snížená",J868,0)</f>
        <v>0</v>
      </c>
      <c r="BG868" s="244">
        <f>IF(N868="zákl. přenesená",J868,0)</f>
        <v>0</v>
      </c>
      <c r="BH868" s="244">
        <f>IF(N868="sníž. přenesená",J868,0)</f>
        <v>0</v>
      </c>
      <c r="BI868" s="244">
        <f>IF(N868="nulová",J868,0)</f>
        <v>0</v>
      </c>
      <c r="BJ868" s="17" t="s">
        <v>86</v>
      </c>
      <c r="BK868" s="244">
        <f>ROUND(I868*H868,2)</f>
        <v>0</v>
      </c>
      <c r="BL868" s="17" t="s">
        <v>395</v>
      </c>
      <c r="BM868" s="243" t="s">
        <v>1301</v>
      </c>
    </row>
    <row r="869" spans="2:63" s="11" customFormat="1" ht="22.8" customHeight="1">
      <c r="B869" s="216"/>
      <c r="C869" s="217"/>
      <c r="D869" s="218" t="s">
        <v>77</v>
      </c>
      <c r="E869" s="230" t="s">
        <v>1302</v>
      </c>
      <c r="F869" s="230" t="s">
        <v>1303</v>
      </c>
      <c r="G869" s="217"/>
      <c r="H869" s="217"/>
      <c r="I869" s="220"/>
      <c r="J869" s="231">
        <f>BK869</f>
        <v>0</v>
      </c>
      <c r="K869" s="217"/>
      <c r="L869" s="222"/>
      <c r="M869" s="223"/>
      <c r="N869" s="224"/>
      <c r="O869" s="224"/>
      <c r="P869" s="225">
        <f>SUM(P870:P934)</f>
        <v>0</v>
      </c>
      <c r="Q869" s="224"/>
      <c r="R869" s="225">
        <f>SUM(R870:R934)</f>
        <v>3.0982411</v>
      </c>
      <c r="S869" s="224"/>
      <c r="T869" s="226">
        <f>SUM(T870:T934)</f>
        <v>0</v>
      </c>
      <c r="AR869" s="227" t="s">
        <v>88</v>
      </c>
      <c r="AT869" s="228" t="s">
        <v>77</v>
      </c>
      <c r="AU869" s="228" t="s">
        <v>86</v>
      </c>
      <c r="AY869" s="227" t="s">
        <v>163</v>
      </c>
      <c r="BK869" s="229">
        <f>SUM(BK870:BK934)</f>
        <v>0</v>
      </c>
    </row>
    <row r="870" spans="2:65" s="1" customFormat="1" ht="16.5" customHeight="1">
      <c r="B870" s="38"/>
      <c r="C870" s="232" t="s">
        <v>1304</v>
      </c>
      <c r="D870" s="232" t="s">
        <v>166</v>
      </c>
      <c r="E870" s="233" t="s">
        <v>1305</v>
      </c>
      <c r="F870" s="234" t="s">
        <v>1306</v>
      </c>
      <c r="G870" s="235" t="s">
        <v>1168</v>
      </c>
      <c r="H870" s="236">
        <v>1</v>
      </c>
      <c r="I870" s="237"/>
      <c r="J870" s="238">
        <f>ROUND(I870*H870,2)</f>
        <v>0</v>
      </c>
      <c r="K870" s="234" t="s">
        <v>1</v>
      </c>
      <c r="L870" s="43"/>
      <c r="M870" s="239" t="s">
        <v>1</v>
      </c>
      <c r="N870" s="240" t="s">
        <v>43</v>
      </c>
      <c r="O870" s="86"/>
      <c r="P870" s="241">
        <f>O870*H870</f>
        <v>0</v>
      </c>
      <c r="Q870" s="241">
        <v>0</v>
      </c>
      <c r="R870" s="241">
        <f>Q870*H870</f>
        <v>0</v>
      </c>
      <c r="S870" s="241">
        <v>0</v>
      </c>
      <c r="T870" s="242">
        <f>S870*H870</f>
        <v>0</v>
      </c>
      <c r="AR870" s="243" t="s">
        <v>395</v>
      </c>
      <c r="AT870" s="243" t="s">
        <v>166</v>
      </c>
      <c r="AU870" s="243" t="s">
        <v>88</v>
      </c>
      <c r="AY870" s="17" t="s">
        <v>163</v>
      </c>
      <c r="BE870" s="244">
        <f>IF(N870="základní",J870,0)</f>
        <v>0</v>
      </c>
      <c r="BF870" s="244">
        <f>IF(N870="snížená",J870,0)</f>
        <v>0</v>
      </c>
      <c r="BG870" s="244">
        <f>IF(N870="zákl. přenesená",J870,0)</f>
        <v>0</v>
      </c>
      <c r="BH870" s="244">
        <f>IF(N870="sníž. přenesená",J870,0)</f>
        <v>0</v>
      </c>
      <c r="BI870" s="244">
        <f>IF(N870="nulová",J870,0)</f>
        <v>0</v>
      </c>
      <c r="BJ870" s="17" t="s">
        <v>86</v>
      </c>
      <c r="BK870" s="244">
        <f>ROUND(I870*H870,2)</f>
        <v>0</v>
      </c>
      <c r="BL870" s="17" t="s">
        <v>395</v>
      </c>
      <c r="BM870" s="243" t="s">
        <v>1307</v>
      </c>
    </row>
    <row r="871" spans="2:65" s="1" customFormat="1" ht="24" customHeight="1">
      <c r="B871" s="38"/>
      <c r="C871" s="232" t="s">
        <v>1308</v>
      </c>
      <c r="D871" s="232" t="s">
        <v>166</v>
      </c>
      <c r="E871" s="233" t="s">
        <v>1309</v>
      </c>
      <c r="F871" s="234" t="s">
        <v>1310</v>
      </c>
      <c r="G871" s="235" t="s">
        <v>349</v>
      </c>
      <c r="H871" s="236">
        <v>3</v>
      </c>
      <c r="I871" s="237"/>
      <c r="J871" s="238">
        <f>ROUND(I871*H871,2)</f>
        <v>0</v>
      </c>
      <c r="K871" s="234" t="s">
        <v>1</v>
      </c>
      <c r="L871" s="43"/>
      <c r="M871" s="239" t="s">
        <v>1</v>
      </c>
      <c r="N871" s="240" t="s">
        <v>43</v>
      </c>
      <c r="O871" s="86"/>
      <c r="P871" s="241">
        <f>O871*H871</f>
        <v>0</v>
      </c>
      <c r="Q871" s="241">
        <v>0</v>
      </c>
      <c r="R871" s="241">
        <f>Q871*H871</f>
        <v>0</v>
      </c>
      <c r="S871" s="241">
        <v>0</v>
      </c>
      <c r="T871" s="242">
        <f>S871*H871</f>
        <v>0</v>
      </c>
      <c r="AR871" s="243" t="s">
        <v>395</v>
      </c>
      <c r="AT871" s="243" t="s">
        <v>166</v>
      </c>
      <c r="AU871" s="243" t="s">
        <v>88</v>
      </c>
      <c r="AY871" s="17" t="s">
        <v>163</v>
      </c>
      <c r="BE871" s="244">
        <f>IF(N871="základní",J871,0)</f>
        <v>0</v>
      </c>
      <c r="BF871" s="244">
        <f>IF(N871="snížená",J871,0)</f>
        <v>0</v>
      </c>
      <c r="BG871" s="244">
        <f>IF(N871="zákl. přenesená",J871,0)</f>
        <v>0</v>
      </c>
      <c r="BH871" s="244">
        <f>IF(N871="sníž. přenesená",J871,0)</f>
        <v>0</v>
      </c>
      <c r="BI871" s="244">
        <f>IF(N871="nulová",J871,0)</f>
        <v>0</v>
      </c>
      <c r="BJ871" s="17" t="s">
        <v>86</v>
      </c>
      <c r="BK871" s="244">
        <f>ROUND(I871*H871,2)</f>
        <v>0</v>
      </c>
      <c r="BL871" s="17" t="s">
        <v>395</v>
      </c>
      <c r="BM871" s="243" t="s">
        <v>1311</v>
      </c>
    </row>
    <row r="872" spans="2:51" s="14" customFormat="1" ht="12">
      <c r="B872" s="277"/>
      <c r="C872" s="278"/>
      <c r="D872" s="245" t="s">
        <v>309</v>
      </c>
      <c r="E872" s="279" t="s">
        <v>1</v>
      </c>
      <c r="F872" s="280" t="s">
        <v>1312</v>
      </c>
      <c r="G872" s="278"/>
      <c r="H872" s="279" t="s">
        <v>1</v>
      </c>
      <c r="I872" s="281"/>
      <c r="J872" s="278"/>
      <c r="K872" s="278"/>
      <c r="L872" s="282"/>
      <c r="M872" s="283"/>
      <c r="N872" s="284"/>
      <c r="O872" s="284"/>
      <c r="P872" s="284"/>
      <c r="Q872" s="284"/>
      <c r="R872" s="284"/>
      <c r="S872" s="284"/>
      <c r="T872" s="285"/>
      <c r="AT872" s="286" t="s">
        <v>309</v>
      </c>
      <c r="AU872" s="286" t="s">
        <v>88</v>
      </c>
      <c r="AV872" s="14" t="s">
        <v>86</v>
      </c>
      <c r="AW872" s="14" t="s">
        <v>33</v>
      </c>
      <c r="AX872" s="14" t="s">
        <v>78</v>
      </c>
      <c r="AY872" s="286" t="s">
        <v>163</v>
      </c>
    </row>
    <row r="873" spans="2:51" s="12" customFormat="1" ht="12">
      <c r="B873" s="255"/>
      <c r="C873" s="256"/>
      <c r="D873" s="245" t="s">
        <v>309</v>
      </c>
      <c r="E873" s="257" t="s">
        <v>1</v>
      </c>
      <c r="F873" s="258" t="s">
        <v>105</v>
      </c>
      <c r="G873" s="256"/>
      <c r="H873" s="259">
        <v>3</v>
      </c>
      <c r="I873" s="260"/>
      <c r="J873" s="256"/>
      <c r="K873" s="256"/>
      <c r="L873" s="261"/>
      <c r="M873" s="262"/>
      <c r="N873" s="263"/>
      <c r="O873" s="263"/>
      <c r="P873" s="263"/>
      <c r="Q873" s="263"/>
      <c r="R873" s="263"/>
      <c r="S873" s="263"/>
      <c r="T873" s="264"/>
      <c r="AT873" s="265" t="s">
        <v>309</v>
      </c>
      <c r="AU873" s="265" t="s">
        <v>88</v>
      </c>
      <c r="AV873" s="12" t="s">
        <v>88</v>
      </c>
      <c r="AW873" s="12" t="s">
        <v>33</v>
      </c>
      <c r="AX873" s="12" t="s">
        <v>86</v>
      </c>
      <c r="AY873" s="265" t="s">
        <v>163</v>
      </c>
    </row>
    <row r="874" spans="2:65" s="1" customFormat="1" ht="24" customHeight="1">
      <c r="B874" s="38"/>
      <c r="C874" s="232" t="s">
        <v>1313</v>
      </c>
      <c r="D874" s="232" t="s">
        <v>166</v>
      </c>
      <c r="E874" s="233" t="s">
        <v>1314</v>
      </c>
      <c r="F874" s="234" t="s">
        <v>1315</v>
      </c>
      <c r="G874" s="235" t="s">
        <v>349</v>
      </c>
      <c r="H874" s="236">
        <v>214.28</v>
      </c>
      <c r="I874" s="237"/>
      <c r="J874" s="238">
        <f>ROUND(I874*H874,2)</f>
        <v>0</v>
      </c>
      <c r="K874" s="234" t="s">
        <v>170</v>
      </c>
      <c r="L874" s="43"/>
      <c r="M874" s="239" t="s">
        <v>1</v>
      </c>
      <c r="N874" s="240" t="s">
        <v>43</v>
      </c>
      <c r="O874" s="86"/>
      <c r="P874" s="241">
        <f>O874*H874</f>
        <v>0</v>
      </c>
      <c r="Q874" s="241">
        <v>0</v>
      </c>
      <c r="R874" s="241">
        <f>Q874*H874</f>
        <v>0</v>
      </c>
      <c r="S874" s="241">
        <v>0</v>
      </c>
      <c r="T874" s="242">
        <f>S874*H874</f>
        <v>0</v>
      </c>
      <c r="AR874" s="243" t="s">
        <v>395</v>
      </c>
      <c r="AT874" s="243" t="s">
        <v>166</v>
      </c>
      <c r="AU874" s="243" t="s">
        <v>88</v>
      </c>
      <c r="AY874" s="17" t="s">
        <v>163</v>
      </c>
      <c r="BE874" s="244">
        <f>IF(N874="základní",J874,0)</f>
        <v>0</v>
      </c>
      <c r="BF874" s="244">
        <f>IF(N874="snížená",J874,0)</f>
        <v>0</v>
      </c>
      <c r="BG874" s="244">
        <f>IF(N874="zákl. přenesená",J874,0)</f>
        <v>0</v>
      </c>
      <c r="BH874" s="244">
        <f>IF(N874="sníž. přenesená",J874,0)</f>
        <v>0</v>
      </c>
      <c r="BI874" s="244">
        <f>IF(N874="nulová",J874,0)</f>
        <v>0</v>
      </c>
      <c r="BJ874" s="17" t="s">
        <v>86</v>
      </c>
      <c r="BK874" s="244">
        <f>ROUND(I874*H874,2)</f>
        <v>0</v>
      </c>
      <c r="BL874" s="17" t="s">
        <v>395</v>
      </c>
      <c r="BM874" s="243" t="s">
        <v>1316</v>
      </c>
    </row>
    <row r="875" spans="2:51" s="12" customFormat="1" ht="12">
      <c r="B875" s="255"/>
      <c r="C875" s="256"/>
      <c r="D875" s="245" t="s">
        <v>309</v>
      </c>
      <c r="E875" s="257" t="s">
        <v>1</v>
      </c>
      <c r="F875" s="258" t="s">
        <v>263</v>
      </c>
      <c r="G875" s="256"/>
      <c r="H875" s="259">
        <v>214.28</v>
      </c>
      <c r="I875" s="260"/>
      <c r="J875" s="256"/>
      <c r="K875" s="256"/>
      <c r="L875" s="261"/>
      <c r="M875" s="262"/>
      <c r="N875" s="263"/>
      <c r="O875" s="263"/>
      <c r="P875" s="263"/>
      <c r="Q875" s="263"/>
      <c r="R875" s="263"/>
      <c r="S875" s="263"/>
      <c r="T875" s="264"/>
      <c r="AT875" s="265" t="s">
        <v>309</v>
      </c>
      <c r="AU875" s="265" t="s">
        <v>88</v>
      </c>
      <c r="AV875" s="12" t="s">
        <v>88</v>
      </c>
      <c r="AW875" s="12" t="s">
        <v>33</v>
      </c>
      <c r="AX875" s="12" t="s">
        <v>86</v>
      </c>
      <c r="AY875" s="265" t="s">
        <v>163</v>
      </c>
    </row>
    <row r="876" spans="2:65" s="1" customFormat="1" ht="24" customHeight="1">
      <c r="B876" s="38"/>
      <c r="C876" s="298" t="s">
        <v>1317</v>
      </c>
      <c r="D876" s="298" t="s">
        <v>549</v>
      </c>
      <c r="E876" s="299" t="s">
        <v>1318</v>
      </c>
      <c r="F876" s="300" t="s">
        <v>1319</v>
      </c>
      <c r="G876" s="301" t="s">
        <v>349</v>
      </c>
      <c r="H876" s="302">
        <v>218.566</v>
      </c>
      <c r="I876" s="303"/>
      <c r="J876" s="304">
        <f>ROUND(I876*H876,2)</f>
        <v>0</v>
      </c>
      <c r="K876" s="300" t="s">
        <v>170</v>
      </c>
      <c r="L876" s="305"/>
      <c r="M876" s="306" t="s">
        <v>1</v>
      </c>
      <c r="N876" s="307" t="s">
        <v>43</v>
      </c>
      <c r="O876" s="86"/>
      <c r="P876" s="241">
        <f>O876*H876</f>
        <v>0</v>
      </c>
      <c r="Q876" s="241">
        <v>0.0035</v>
      </c>
      <c r="R876" s="241">
        <f>Q876*H876</f>
        <v>0.764981</v>
      </c>
      <c r="S876" s="241">
        <v>0</v>
      </c>
      <c r="T876" s="242">
        <f>S876*H876</f>
        <v>0</v>
      </c>
      <c r="AR876" s="243" t="s">
        <v>501</v>
      </c>
      <c r="AT876" s="243" t="s">
        <v>549</v>
      </c>
      <c r="AU876" s="243" t="s">
        <v>88</v>
      </c>
      <c r="AY876" s="17" t="s">
        <v>163</v>
      </c>
      <c r="BE876" s="244">
        <f>IF(N876="základní",J876,0)</f>
        <v>0</v>
      </c>
      <c r="BF876" s="244">
        <f>IF(N876="snížená",J876,0)</f>
        <v>0</v>
      </c>
      <c r="BG876" s="244">
        <f>IF(N876="zákl. přenesená",J876,0)</f>
        <v>0</v>
      </c>
      <c r="BH876" s="244">
        <f>IF(N876="sníž. přenesená",J876,0)</f>
        <v>0</v>
      </c>
      <c r="BI876" s="244">
        <f>IF(N876="nulová",J876,0)</f>
        <v>0</v>
      </c>
      <c r="BJ876" s="17" t="s">
        <v>86</v>
      </c>
      <c r="BK876" s="244">
        <f>ROUND(I876*H876,2)</f>
        <v>0</v>
      </c>
      <c r="BL876" s="17" t="s">
        <v>395</v>
      </c>
      <c r="BM876" s="243" t="s">
        <v>1320</v>
      </c>
    </row>
    <row r="877" spans="2:51" s="12" customFormat="1" ht="12">
      <c r="B877" s="255"/>
      <c r="C877" s="256"/>
      <c r="D877" s="245" t="s">
        <v>309</v>
      </c>
      <c r="E877" s="257" t="s">
        <v>1</v>
      </c>
      <c r="F877" s="258" t="s">
        <v>1321</v>
      </c>
      <c r="G877" s="256"/>
      <c r="H877" s="259">
        <v>218.566</v>
      </c>
      <c r="I877" s="260"/>
      <c r="J877" s="256"/>
      <c r="K877" s="256"/>
      <c r="L877" s="261"/>
      <c r="M877" s="262"/>
      <c r="N877" s="263"/>
      <c r="O877" s="263"/>
      <c r="P877" s="263"/>
      <c r="Q877" s="263"/>
      <c r="R877" s="263"/>
      <c r="S877" s="263"/>
      <c r="T877" s="264"/>
      <c r="AT877" s="265" t="s">
        <v>309</v>
      </c>
      <c r="AU877" s="265" t="s">
        <v>88</v>
      </c>
      <c r="AV877" s="12" t="s">
        <v>88</v>
      </c>
      <c r="AW877" s="12" t="s">
        <v>33</v>
      </c>
      <c r="AX877" s="12" t="s">
        <v>86</v>
      </c>
      <c r="AY877" s="265" t="s">
        <v>163</v>
      </c>
    </row>
    <row r="878" spans="2:65" s="1" customFormat="1" ht="24" customHeight="1">
      <c r="B878" s="38"/>
      <c r="C878" s="232" t="s">
        <v>1322</v>
      </c>
      <c r="D878" s="232" t="s">
        <v>166</v>
      </c>
      <c r="E878" s="233" t="s">
        <v>1323</v>
      </c>
      <c r="F878" s="234" t="s">
        <v>1324</v>
      </c>
      <c r="G878" s="235" t="s">
        <v>349</v>
      </c>
      <c r="H878" s="236">
        <v>219.75</v>
      </c>
      <c r="I878" s="237"/>
      <c r="J878" s="238">
        <f>ROUND(I878*H878,2)</f>
        <v>0</v>
      </c>
      <c r="K878" s="234" t="s">
        <v>170</v>
      </c>
      <c r="L878" s="43"/>
      <c r="M878" s="239" t="s">
        <v>1</v>
      </c>
      <c r="N878" s="240" t="s">
        <v>43</v>
      </c>
      <c r="O878" s="86"/>
      <c r="P878" s="241">
        <f>O878*H878</f>
        <v>0</v>
      </c>
      <c r="Q878" s="241">
        <v>0.0003</v>
      </c>
      <c r="R878" s="241">
        <f>Q878*H878</f>
        <v>0.065925</v>
      </c>
      <c r="S878" s="241">
        <v>0</v>
      </c>
      <c r="T878" s="242">
        <f>S878*H878</f>
        <v>0</v>
      </c>
      <c r="AR878" s="243" t="s">
        <v>395</v>
      </c>
      <c r="AT878" s="243" t="s">
        <v>166</v>
      </c>
      <c r="AU878" s="243" t="s">
        <v>88</v>
      </c>
      <c r="AY878" s="17" t="s">
        <v>163</v>
      </c>
      <c r="BE878" s="244">
        <f>IF(N878="základní",J878,0)</f>
        <v>0</v>
      </c>
      <c r="BF878" s="244">
        <f>IF(N878="snížená",J878,0)</f>
        <v>0</v>
      </c>
      <c r="BG878" s="244">
        <f>IF(N878="zákl. přenesená",J878,0)</f>
        <v>0</v>
      </c>
      <c r="BH878" s="244">
        <f>IF(N878="sníž. přenesená",J878,0)</f>
        <v>0</v>
      </c>
      <c r="BI878" s="244">
        <f>IF(N878="nulová",J878,0)</f>
        <v>0</v>
      </c>
      <c r="BJ878" s="17" t="s">
        <v>86</v>
      </c>
      <c r="BK878" s="244">
        <f>ROUND(I878*H878,2)</f>
        <v>0</v>
      </c>
      <c r="BL878" s="17" t="s">
        <v>395</v>
      </c>
      <c r="BM878" s="243" t="s">
        <v>1325</v>
      </c>
    </row>
    <row r="879" spans="2:51" s="14" customFormat="1" ht="12">
      <c r="B879" s="277"/>
      <c r="C879" s="278"/>
      <c r="D879" s="245" t="s">
        <v>309</v>
      </c>
      <c r="E879" s="279" t="s">
        <v>1</v>
      </c>
      <c r="F879" s="280" t="s">
        <v>1326</v>
      </c>
      <c r="G879" s="278"/>
      <c r="H879" s="279" t="s">
        <v>1</v>
      </c>
      <c r="I879" s="281"/>
      <c r="J879" s="278"/>
      <c r="K879" s="278"/>
      <c r="L879" s="282"/>
      <c r="M879" s="283"/>
      <c r="N879" s="284"/>
      <c r="O879" s="284"/>
      <c r="P879" s="284"/>
      <c r="Q879" s="284"/>
      <c r="R879" s="284"/>
      <c r="S879" s="284"/>
      <c r="T879" s="285"/>
      <c r="AT879" s="286" t="s">
        <v>309</v>
      </c>
      <c r="AU879" s="286" t="s">
        <v>88</v>
      </c>
      <c r="AV879" s="14" t="s">
        <v>86</v>
      </c>
      <c r="AW879" s="14" t="s">
        <v>33</v>
      </c>
      <c r="AX879" s="14" t="s">
        <v>78</v>
      </c>
      <c r="AY879" s="286" t="s">
        <v>163</v>
      </c>
    </row>
    <row r="880" spans="2:51" s="12" customFormat="1" ht="12">
      <c r="B880" s="255"/>
      <c r="C880" s="256"/>
      <c r="D880" s="245" t="s">
        <v>309</v>
      </c>
      <c r="E880" s="257" t="s">
        <v>1</v>
      </c>
      <c r="F880" s="258" t="s">
        <v>265</v>
      </c>
      <c r="G880" s="256"/>
      <c r="H880" s="259">
        <v>219.75</v>
      </c>
      <c r="I880" s="260"/>
      <c r="J880" s="256"/>
      <c r="K880" s="256"/>
      <c r="L880" s="261"/>
      <c r="M880" s="262"/>
      <c r="N880" s="263"/>
      <c r="O880" s="263"/>
      <c r="P880" s="263"/>
      <c r="Q880" s="263"/>
      <c r="R880" s="263"/>
      <c r="S880" s="263"/>
      <c r="T880" s="264"/>
      <c r="AT880" s="265" t="s">
        <v>309</v>
      </c>
      <c r="AU880" s="265" t="s">
        <v>88</v>
      </c>
      <c r="AV880" s="12" t="s">
        <v>88</v>
      </c>
      <c r="AW880" s="12" t="s">
        <v>33</v>
      </c>
      <c r="AX880" s="12" t="s">
        <v>86</v>
      </c>
      <c r="AY880" s="265" t="s">
        <v>163</v>
      </c>
    </row>
    <row r="881" spans="2:65" s="1" customFormat="1" ht="16.5" customHeight="1">
      <c r="B881" s="38"/>
      <c r="C881" s="298" t="s">
        <v>1327</v>
      </c>
      <c r="D881" s="298" t="s">
        <v>549</v>
      </c>
      <c r="E881" s="299" t="s">
        <v>1328</v>
      </c>
      <c r="F881" s="300" t="s">
        <v>1329</v>
      </c>
      <c r="G881" s="301" t="s">
        <v>349</v>
      </c>
      <c r="H881" s="302">
        <v>224.145</v>
      </c>
      <c r="I881" s="303"/>
      <c r="J881" s="304">
        <f>ROUND(I881*H881,2)</f>
        <v>0</v>
      </c>
      <c r="K881" s="300" t="s">
        <v>1</v>
      </c>
      <c r="L881" s="305"/>
      <c r="M881" s="306" t="s">
        <v>1</v>
      </c>
      <c r="N881" s="307" t="s">
        <v>43</v>
      </c>
      <c r="O881" s="86"/>
      <c r="P881" s="241">
        <f>O881*H881</f>
        <v>0</v>
      </c>
      <c r="Q881" s="241">
        <v>0.0015</v>
      </c>
      <c r="R881" s="241">
        <f>Q881*H881</f>
        <v>0.3362175</v>
      </c>
      <c r="S881" s="241">
        <v>0</v>
      </c>
      <c r="T881" s="242">
        <f>S881*H881</f>
        <v>0</v>
      </c>
      <c r="AR881" s="243" t="s">
        <v>501</v>
      </c>
      <c r="AT881" s="243" t="s">
        <v>549</v>
      </c>
      <c r="AU881" s="243" t="s">
        <v>88</v>
      </c>
      <c r="AY881" s="17" t="s">
        <v>163</v>
      </c>
      <c r="BE881" s="244">
        <f>IF(N881="základní",J881,0)</f>
        <v>0</v>
      </c>
      <c r="BF881" s="244">
        <f>IF(N881="snížená",J881,0)</f>
        <v>0</v>
      </c>
      <c r="BG881" s="244">
        <f>IF(N881="zákl. přenesená",J881,0)</f>
        <v>0</v>
      </c>
      <c r="BH881" s="244">
        <f>IF(N881="sníž. přenesená",J881,0)</f>
        <v>0</v>
      </c>
      <c r="BI881" s="244">
        <f>IF(N881="nulová",J881,0)</f>
        <v>0</v>
      </c>
      <c r="BJ881" s="17" t="s">
        <v>86</v>
      </c>
      <c r="BK881" s="244">
        <f>ROUND(I881*H881,2)</f>
        <v>0</v>
      </c>
      <c r="BL881" s="17" t="s">
        <v>395</v>
      </c>
      <c r="BM881" s="243" t="s">
        <v>1330</v>
      </c>
    </row>
    <row r="882" spans="2:51" s="12" customFormat="1" ht="12">
      <c r="B882" s="255"/>
      <c r="C882" s="256"/>
      <c r="D882" s="245" t="s">
        <v>309</v>
      </c>
      <c r="E882" s="257" t="s">
        <v>1</v>
      </c>
      <c r="F882" s="258" t="s">
        <v>1331</v>
      </c>
      <c r="G882" s="256"/>
      <c r="H882" s="259">
        <v>224.145</v>
      </c>
      <c r="I882" s="260"/>
      <c r="J882" s="256"/>
      <c r="K882" s="256"/>
      <c r="L882" s="261"/>
      <c r="M882" s="262"/>
      <c r="N882" s="263"/>
      <c r="O882" s="263"/>
      <c r="P882" s="263"/>
      <c r="Q882" s="263"/>
      <c r="R882" s="263"/>
      <c r="S882" s="263"/>
      <c r="T882" s="264"/>
      <c r="AT882" s="265" t="s">
        <v>309</v>
      </c>
      <c r="AU882" s="265" t="s">
        <v>88</v>
      </c>
      <c r="AV882" s="12" t="s">
        <v>88</v>
      </c>
      <c r="AW882" s="12" t="s">
        <v>33</v>
      </c>
      <c r="AX882" s="12" t="s">
        <v>86</v>
      </c>
      <c r="AY882" s="265" t="s">
        <v>163</v>
      </c>
    </row>
    <row r="883" spans="2:65" s="1" customFormat="1" ht="24" customHeight="1">
      <c r="B883" s="38"/>
      <c r="C883" s="232" t="s">
        <v>1332</v>
      </c>
      <c r="D883" s="232" t="s">
        <v>166</v>
      </c>
      <c r="E883" s="233" t="s">
        <v>1333</v>
      </c>
      <c r="F883" s="234" t="s">
        <v>1334</v>
      </c>
      <c r="G883" s="235" t="s">
        <v>349</v>
      </c>
      <c r="H883" s="236">
        <v>219.75</v>
      </c>
      <c r="I883" s="237"/>
      <c r="J883" s="238">
        <f>ROUND(I883*H883,2)</f>
        <v>0</v>
      </c>
      <c r="K883" s="234" t="s">
        <v>170</v>
      </c>
      <c r="L883" s="43"/>
      <c r="M883" s="239" t="s">
        <v>1</v>
      </c>
      <c r="N883" s="240" t="s">
        <v>43</v>
      </c>
      <c r="O883" s="86"/>
      <c r="P883" s="241">
        <f>O883*H883</f>
        <v>0</v>
      </c>
      <c r="Q883" s="241">
        <v>0.0003</v>
      </c>
      <c r="R883" s="241">
        <f>Q883*H883</f>
        <v>0.065925</v>
      </c>
      <c r="S883" s="241">
        <v>0</v>
      </c>
      <c r="T883" s="242">
        <f>S883*H883</f>
        <v>0</v>
      </c>
      <c r="AR883" s="243" t="s">
        <v>395</v>
      </c>
      <c r="AT883" s="243" t="s">
        <v>166</v>
      </c>
      <c r="AU883" s="243" t="s">
        <v>88</v>
      </c>
      <c r="AY883" s="17" t="s">
        <v>163</v>
      </c>
      <c r="BE883" s="244">
        <f>IF(N883="základní",J883,0)</f>
        <v>0</v>
      </c>
      <c r="BF883" s="244">
        <f>IF(N883="snížená",J883,0)</f>
        <v>0</v>
      </c>
      <c r="BG883" s="244">
        <f>IF(N883="zákl. přenesená",J883,0)</f>
        <v>0</v>
      </c>
      <c r="BH883" s="244">
        <f>IF(N883="sníž. přenesená",J883,0)</f>
        <v>0</v>
      </c>
      <c r="BI883" s="244">
        <f>IF(N883="nulová",J883,0)</f>
        <v>0</v>
      </c>
      <c r="BJ883" s="17" t="s">
        <v>86</v>
      </c>
      <c r="BK883" s="244">
        <f>ROUND(I883*H883,2)</f>
        <v>0</v>
      </c>
      <c r="BL883" s="17" t="s">
        <v>395</v>
      </c>
      <c r="BM883" s="243" t="s">
        <v>1335</v>
      </c>
    </row>
    <row r="884" spans="2:51" s="12" customFormat="1" ht="12">
      <c r="B884" s="255"/>
      <c r="C884" s="256"/>
      <c r="D884" s="245" t="s">
        <v>309</v>
      </c>
      <c r="E884" s="257" t="s">
        <v>1</v>
      </c>
      <c r="F884" s="258" t="s">
        <v>265</v>
      </c>
      <c r="G884" s="256"/>
      <c r="H884" s="259">
        <v>219.75</v>
      </c>
      <c r="I884" s="260"/>
      <c r="J884" s="256"/>
      <c r="K884" s="256"/>
      <c r="L884" s="261"/>
      <c r="M884" s="262"/>
      <c r="N884" s="263"/>
      <c r="O884" s="263"/>
      <c r="P884" s="263"/>
      <c r="Q884" s="263"/>
      <c r="R884" s="263"/>
      <c r="S884" s="263"/>
      <c r="T884" s="264"/>
      <c r="AT884" s="265" t="s">
        <v>309</v>
      </c>
      <c r="AU884" s="265" t="s">
        <v>88</v>
      </c>
      <c r="AV884" s="12" t="s">
        <v>88</v>
      </c>
      <c r="AW884" s="12" t="s">
        <v>33</v>
      </c>
      <c r="AX884" s="12" t="s">
        <v>86</v>
      </c>
      <c r="AY884" s="265" t="s">
        <v>163</v>
      </c>
    </row>
    <row r="885" spans="2:65" s="1" customFormat="1" ht="24" customHeight="1">
      <c r="B885" s="38"/>
      <c r="C885" s="298" t="s">
        <v>1336</v>
      </c>
      <c r="D885" s="298" t="s">
        <v>549</v>
      </c>
      <c r="E885" s="299" t="s">
        <v>1337</v>
      </c>
      <c r="F885" s="300" t="s">
        <v>1338</v>
      </c>
      <c r="G885" s="301" t="s">
        <v>349</v>
      </c>
      <c r="H885" s="302">
        <v>230.738</v>
      </c>
      <c r="I885" s="303"/>
      <c r="J885" s="304">
        <f>ROUND(I885*H885,2)</f>
        <v>0</v>
      </c>
      <c r="K885" s="300" t="s">
        <v>1</v>
      </c>
      <c r="L885" s="305"/>
      <c r="M885" s="306" t="s">
        <v>1</v>
      </c>
      <c r="N885" s="307" t="s">
        <v>43</v>
      </c>
      <c r="O885" s="86"/>
      <c r="P885" s="241">
        <f>O885*H885</f>
        <v>0</v>
      </c>
      <c r="Q885" s="241">
        <v>0.0056</v>
      </c>
      <c r="R885" s="241">
        <f>Q885*H885</f>
        <v>1.2921328</v>
      </c>
      <c r="S885" s="241">
        <v>0</v>
      </c>
      <c r="T885" s="242">
        <f>S885*H885</f>
        <v>0</v>
      </c>
      <c r="AR885" s="243" t="s">
        <v>501</v>
      </c>
      <c r="AT885" s="243" t="s">
        <v>549</v>
      </c>
      <c r="AU885" s="243" t="s">
        <v>88</v>
      </c>
      <c r="AY885" s="17" t="s">
        <v>163</v>
      </c>
      <c r="BE885" s="244">
        <f>IF(N885="základní",J885,0)</f>
        <v>0</v>
      </c>
      <c r="BF885" s="244">
        <f>IF(N885="snížená",J885,0)</f>
        <v>0</v>
      </c>
      <c r="BG885" s="244">
        <f>IF(N885="zákl. přenesená",J885,0)</f>
        <v>0</v>
      </c>
      <c r="BH885" s="244">
        <f>IF(N885="sníž. přenesená",J885,0)</f>
        <v>0</v>
      </c>
      <c r="BI885" s="244">
        <f>IF(N885="nulová",J885,0)</f>
        <v>0</v>
      </c>
      <c r="BJ885" s="17" t="s">
        <v>86</v>
      </c>
      <c r="BK885" s="244">
        <f>ROUND(I885*H885,2)</f>
        <v>0</v>
      </c>
      <c r="BL885" s="17" t="s">
        <v>395</v>
      </c>
      <c r="BM885" s="243" t="s">
        <v>1339</v>
      </c>
    </row>
    <row r="886" spans="2:51" s="12" customFormat="1" ht="12">
      <c r="B886" s="255"/>
      <c r="C886" s="256"/>
      <c r="D886" s="245" t="s">
        <v>309</v>
      </c>
      <c r="E886" s="257" t="s">
        <v>1</v>
      </c>
      <c r="F886" s="258" t="s">
        <v>1340</v>
      </c>
      <c r="G886" s="256"/>
      <c r="H886" s="259">
        <v>230.738</v>
      </c>
      <c r="I886" s="260"/>
      <c r="J886" s="256"/>
      <c r="K886" s="256"/>
      <c r="L886" s="261"/>
      <c r="M886" s="262"/>
      <c r="N886" s="263"/>
      <c r="O886" s="263"/>
      <c r="P886" s="263"/>
      <c r="Q886" s="263"/>
      <c r="R886" s="263"/>
      <c r="S886" s="263"/>
      <c r="T886" s="264"/>
      <c r="AT886" s="265" t="s">
        <v>309</v>
      </c>
      <c r="AU886" s="265" t="s">
        <v>88</v>
      </c>
      <c r="AV886" s="12" t="s">
        <v>88</v>
      </c>
      <c r="AW886" s="12" t="s">
        <v>33</v>
      </c>
      <c r="AX886" s="12" t="s">
        <v>86</v>
      </c>
      <c r="AY886" s="265" t="s">
        <v>163</v>
      </c>
    </row>
    <row r="887" spans="2:65" s="1" customFormat="1" ht="24" customHeight="1">
      <c r="B887" s="38"/>
      <c r="C887" s="232" t="s">
        <v>1341</v>
      </c>
      <c r="D887" s="232" t="s">
        <v>166</v>
      </c>
      <c r="E887" s="233" t="s">
        <v>1342</v>
      </c>
      <c r="F887" s="234" t="s">
        <v>1343</v>
      </c>
      <c r="G887" s="235" t="s">
        <v>349</v>
      </c>
      <c r="H887" s="236">
        <v>69.95</v>
      </c>
      <c r="I887" s="237"/>
      <c r="J887" s="238">
        <f>ROUND(I887*H887,2)</f>
        <v>0</v>
      </c>
      <c r="K887" s="234" t="s">
        <v>170</v>
      </c>
      <c r="L887" s="43"/>
      <c r="M887" s="239" t="s">
        <v>1</v>
      </c>
      <c r="N887" s="240" t="s">
        <v>43</v>
      </c>
      <c r="O887" s="86"/>
      <c r="P887" s="241">
        <f>O887*H887</f>
        <v>0</v>
      </c>
      <c r="Q887" s="241">
        <v>0</v>
      </c>
      <c r="R887" s="241">
        <f>Q887*H887</f>
        <v>0</v>
      </c>
      <c r="S887" s="241">
        <v>0</v>
      </c>
      <c r="T887" s="242">
        <f>S887*H887</f>
        <v>0</v>
      </c>
      <c r="AR887" s="243" t="s">
        <v>395</v>
      </c>
      <c r="AT887" s="243" t="s">
        <v>166</v>
      </c>
      <c r="AU887" s="243" t="s">
        <v>88</v>
      </c>
      <c r="AY887" s="17" t="s">
        <v>163</v>
      </c>
      <c r="BE887" s="244">
        <f>IF(N887="základní",J887,0)</f>
        <v>0</v>
      </c>
      <c r="BF887" s="244">
        <f>IF(N887="snížená",J887,0)</f>
        <v>0</v>
      </c>
      <c r="BG887" s="244">
        <f>IF(N887="zákl. přenesená",J887,0)</f>
        <v>0</v>
      </c>
      <c r="BH887" s="244">
        <f>IF(N887="sníž. přenesená",J887,0)</f>
        <v>0</v>
      </c>
      <c r="BI887" s="244">
        <f>IF(N887="nulová",J887,0)</f>
        <v>0</v>
      </c>
      <c r="BJ887" s="17" t="s">
        <v>86</v>
      </c>
      <c r="BK887" s="244">
        <f>ROUND(I887*H887,2)</f>
        <v>0</v>
      </c>
      <c r="BL887" s="17" t="s">
        <v>395</v>
      </c>
      <c r="BM887" s="243" t="s">
        <v>1344</v>
      </c>
    </row>
    <row r="888" spans="2:51" s="12" customFormat="1" ht="12">
      <c r="B888" s="255"/>
      <c r="C888" s="256"/>
      <c r="D888" s="245" t="s">
        <v>309</v>
      </c>
      <c r="E888" s="257" t="s">
        <v>1</v>
      </c>
      <c r="F888" s="258" t="s">
        <v>765</v>
      </c>
      <c r="G888" s="256"/>
      <c r="H888" s="259">
        <v>69.95</v>
      </c>
      <c r="I888" s="260"/>
      <c r="J888" s="256"/>
      <c r="K888" s="256"/>
      <c r="L888" s="261"/>
      <c r="M888" s="262"/>
      <c r="N888" s="263"/>
      <c r="O888" s="263"/>
      <c r="P888" s="263"/>
      <c r="Q888" s="263"/>
      <c r="R888" s="263"/>
      <c r="S888" s="263"/>
      <c r="T888" s="264"/>
      <c r="AT888" s="265" t="s">
        <v>309</v>
      </c>
      <c r="AU888" s="265" t="s">
        <v>88</v>
      </c>
      <c r="AV888" s="12" t="s">
        <v>88</v>
      </c>
      <c r="AW888" s="12" t="s">
        <v>33</v>
      </c>
      <c r="AX888" s="12" t="s">
        <v>86</v>
      </c>
      <c r="AY888" s="265" t="s">
        <v>163</v>
      </c>
    </row>
    <row r="889" spans="2:65" s="1" customFormat="1" ht="24" customHeight="1">
      <c r="B889" s="38"/>
      <c r="C889" s="232" t="s">
        <v>1345</v>
      </c>
      <c r="D889" s="232" t="s">
        <v>166</v>
      </c>
      <c r="E889" s="233" t="s">
        <v>1346</v>
      </c>
      <c r="F889" s="234" t="s">
        <v>1347</v>
      </c>
      <c r="G889" s="235" t="s">
        <v>349</v>
      </c>
      <c r="H889" s="236">
        <v>54.09</v>
      </c>
      <c r="I889" s="237"/>
      <c r="J889" s="238">
        <f>ROUND(I889*H889,2)</f>
        <v>0</v>
      </c>
      <c r="K889" s="234" t="s">
        <v>170</v>
      </c>
      <c r="L889" s="43"/>
      <c r="M889" s="239" t="s">
        <v>1</v>
      </c>
      <c r="N889" s="240" t="s">
        <v>43</v>
      </c>
      <c r="O889" s="86"/>
      <c r="P889" s="241">
        <f>O889*H889</f>
        <v>0</v>
      </c>
      <c r="Q889" s="241">
        <v>0</v>
      </c>
      <c r="R889" s="241">
        <f>Q889*H889</f>
        <v>0</v>
      </c>
      <c r="S889" s="241">
        <v>0</v>
      </c>
      <c r="T889" s="242">
        <f>S889*H889</f>
        <v>0</v>
      </c>
      <c r="AR889" s="243" t="s">
        <v>395</v>
      </c>
      <c r="AT889" s="243" t="s">
        <v>166</v>
      </c>
      <c r="AU889" s="243" t="s">
        <v>88</v>
      </c>
      <c r="AY889" s="17" t="s">
        <v>163</v>
      </c>
      <c r="BE889" s="244">
        <f>IF(N889="základní",J889,0)</f>
        <v>0</v>
      </c>
      <c r="BF889" s="244">
        <f>IF(N889="snížená",J889,0)</f>
        <v>0</v>
      </c>
      <c r="BG889" s="244">
        <f>IF(N889="zákl. přenesená",J889,0)</f>
        <v>0</v>
      </c>
      <c r="BH889" s="244">
        <f>IF(N889="sníž. přenesená",J889,0)</f>
        <v>0</v>
      </c>
      <c r="BI889" s="244">
        <f>IF(N889="nulová",J889,0)</f>
        <v>0</v>
      </c>
      <c r="BJ889" s="17" t="s">
        <v>86</v>
      </c>
      <c r="BK889" s="244">
        <f>ROUND(I889*H889,2)</f>
        <v>0</v>
      </c>
      <c r="BL889" s="17" t="s">
        <v>395</v>
      </c>
      <c r="BM889" s="243" t="s">
        <v>1348</v>
      </c>
    </row>
    <row r="890" spans="2:51" s="12" customFormat="1" ht="12">
      <c r="B890" s="255"/>
      <c r="C890" s="256"/>
      <c r="D890" s="245" t="s">
        <v>309</v>
      </c>
      <c r="E890" s="257" t="s">
        <v>1</v>
      </c>
      <c r="F890" s="258" t="s">
        <v>1349</v>
      </c>
      <c r="G890" s="256"/>
      <c r="H890" s="259">
        <v>54.09</v>
      </c>
      <c r="I890" s="260"/>
      <c r="J890" s="256"/>
      <c r="K890" s="256"/>
      <c r="L890" s="261"/>
      <c r="M890" s="262"/>
      <c r="N890" s="263"/>
      <c r="O890" s="263"/>
      <c r="P890" s="263"/>
      <c r="Q890" s="263"/>
      <c r="R890" s="263"/>
      <c r="S890" s="263"/>
      <c r="T890" s="264"/>
      <c r="AT890" s="265" t="s">
        <v>309</v>
      </c>
      <c r="AU890" s="265" t="s">
        <v>88</v>
      </c>
      <c r="AV890" s="12" t="s">
        <v>88</v>
      </c>
      <c r="AW890" s="12" t="s">
        <v>33</v>
      </c>
      <c r="AX890" s="12" t="s">
        <v>78</v>
      </c>
      <c r="AY890" s="265" t="s">
        <v>163</v>
      </c>
    </row>
    <row r="891" spans="2:51" s="13" customFormat="1" ht="12">
      <c r="B891" s="266"/>
      <c r="C891" s="267"/>
      <c r="D891" s="245" t="s">
        <v>309</v>
      </c>
      <c r="E891" s="268" t="s">
        <v>1</v>
      </c>
      <c r="F891" s="269" t="s">
        <v>311</v>
      </c>
      <c r="G891" s="267"/>
      <c r="H891" s="270">
        <v>54.09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AT891" s="276" t="s">
        <v>309</v>
      </c>
      <c r="AU891" s="276" t="s">
        <v>88</v>
      </c>
      <c r="AV891" s="13" t="s">
        <v>181</v>
      </c>
      <c r="AW891" s="13" t="s">
        <v>33</v>
      </c>
      <c r="AX891" s="13" t="s">
        <v>86</v>
      </c>
      <c r="AY891" s="276" t="s">
        <v>163</v>
      </c>
    </row>
    <row r="892" spans="2:65" s="1" customFormat="1" ht="16.5" customHeight="1">
      <c r="B892" s="38"/>
      <c r="C892" s="298" t="s">
        <v>1350</v>
      </c>
      <c r="D892" s="298" t="s">
        <v>549</v>
      </c>
      <c r="E892" s="299" t="s">
        <v>1351</v>
      </c>
      <c r="F892" s="300" t="s">
        <v>1352</v>
      </c>
      <c r="G892" s="301" t="s">
        <v>349</v>
      </c>
      <c r="H892" s="302">
        <v>181.693</v>
      </c>
      <c r="I892" s="303"/>
      <c r="J892" s="304">
        <f>ROUND(I892*H892,2)</f>
        <v>0</v>
      </c>
      <c r="K892" s="300" t="s">
        <v>1</v>
      </c>
      <c r="L892" s="305"/>
      <c r="M892" s="306" t="s">
        <v>1</v>
      </c>
      <c r="N892" s="307" t="s">
        <v>43</v>
      </c>
      <c r="O892" s="86"/>
      <c r="P892" s="241">
        <f>O892*H892</f>
        <v>0</v>
      </c>
      <c r="Q892" s="241">
        <v>0.0015</v>
      </c>
      <c r="R892" s="241">
        <f>Q892*H892</f>
        <v>0.27253950000000005</v>
      </c>
      <c r="S892" s="241">
        <v>0</v>
      </c>
      <c r="T892" s="242">
        <f>S892*H892</f>
        <v>0</v>
      </c>
      <c r="AR892" s="243" t="s">
        <v>501</v>
      </c>
      <c r="AT892" s="243" t="s">
        <v>549</v>
      </c>
      <c r="AU892" s="243" t="s">
        <v>88</v>
      </c>
      <c r="AY892" s="17" t="s">
        <v>163</v>
      </c>
      <c r="BE892" s="244">
        <f>IF(N892="základní",J892,0)</f>
        <v>0</v>
      </c>
      <c r="BF892" s="244">
        <f>IF(N892="snížená",J892,0)</f>
        <v>0</v>
      </c>
      <c r="BG892" s="244">
        <f>IF(N892="zákl. přenesená",J892,0)</f>
        <v>0</v>
      </c>
      <c r="BH892" s="244">
        <f>IF(N892="sníž. přenesená",J892,0)</f>
        <v>0</v>
      </c>
      <c r="BI892" s="244">
        <f>IF(N892="nulová",J892,0)</f>
        <v>0</v>
      </c>
      <c r="BJ892" s="17" t="s">
        <v>86</v>
      </c>
      <c r="BK892" s="244">
        <f>ROUND(I892*H892,2)</f>
        <v>0</v>
      </c>
      <c r="BL892" s="17" t="s">
        <v>395</v>
      </c>
      <c r="BM892" s="243" t="s">
        <v>1353</v>
      </c>
    </row>
    <row r="893" spans="2:51" s="12" customFormat="1" ht="12">
      <c r="B893" s="255"/>
      <c r="C893" s="256"/>
      <c r="D893" s="245" t="s">
        <v>309</v>
      </c>
      <c r="E893" s="257" t="s">
        <v>1</v>
      </c>
      <c r="F893" s="258" t="s">
        <v>1354</v>
      </c>
      <c r="G893" s="256"/>
      <c r="H893" s="259">
        <v>71.349</v>
      </c>
      <c r="I893" s="260"/>
      <c r="J893" s="256"/>
      <c r="K893" s="256"/>
      <c r="L893" s="261"/>
      <c r="M893" s="262"/>
      <c r="N893" s="263"/>
      <c r="O893" s="263"/>
      <c r="P893" s="263"/>
      <c r="Q893" s="263"/>
      <c r="R893" s="263"/>
      <c r="S893" s="263"/>
      <c r="T893" s="264"/>
      <c r="AT893" s="265" t="s">
        <v>309</v>
      </c>
      <c r="AU893" s="265" t="s">
        <v>88</v>
      </c>
      <c r="AV893" s="12" t="s">
        <v>88</v>
      </c>
      <c r="AW893" s="12" t="s">
        <v>33</v>
      </c>
      <c r="AX893" s="12" t="s">
        <v>78</v>
      </c>
      <c r="AY893" s="265" t="s">
        <v>163</v>
      </c>
    </row>
    <row r="894" spans="2:51" s="12" customFormat="1" ht="12">
      <c r="B894" s="255"/>
      <c r="C894" s="256"/>
      <c r="D894" s="245" t="s">
        <v>309</v>
      </c>
      <c r="E894" s="257" t="s">
        <v>1</v>
      </c>
      <c r="F894" s="258" t="s">
        <v>1355</v>
      </c>
      <c r="G894" s="256"/>
      <c r="H894" s="259">
        <v>110.344</v>
      </c>
      <c r="I894" s="260"/>
      <c r="J894" s="256"/>
      <c r="K894" s="256"/>
      <c r="L894" s="261"/>
      <c r="M894" s="262"/>
      <c r="N894" s="263"/>
      <c r="O894" s="263"/>
      <c r="P894" s="263"/>
      <c r="Q894" s="263"/>
      <c r="R894" s="263"/>
      <c r="S894" s="263"/>
      <c r="T894" s="264"/>
      <c r="AT894" s="265" t="s">
        <v>309</v>
      </c>
      <c r="AU894" s="265" t="s">
        <v>88</v>
      </c>
      <c r="AV894" s="12" t="s">
        <v>88</v>
      </c>
      <c r="AW894" s="12" t="s">
        <v>33</v>
      </c>
      <c r="AX894" s="12" t="s">
        <v>78</v>
      </c>
      <c r="AY894" s="265" t="s">
        <v>163</v>
      </c>
    </row>
    <row r="895" spans="2:51" s="13" customFormat="1" ht="12">
      <c r="B895" s="266"/>
      <c r="C895" s="267"/>
      <c r="D895" s="245" t="s">
        <v>309</v>
      </c>
      <c r="E895" s="268" t="s">
        <v>1</v>
      </c>
      <c r="F895" s="269" t="s">
        <v>311</v>
      </c>
      <c r="G895" s="267"/>
      <c r="H895" s="270">
        <v>181.693</v>
      </c>
      <c r="I895" s="271"/>
      <c r="J895" s="267"/>
      <c r="K895" s="267"/>
      <c r="L895" s="272"/>
      <c r="M895" s="273"/>
      <c r="N895" s="274"/>
      <c r="O895" s="274"/>
      <c r="P895" s="274"/>
      <c r="Q895" s="274"/>
      <c r="R895" s="274"/>
      <c r="S895" s="274"/>
      <c r="T895" s="275"/>
      <c r="AT895" s="276" t="s">
        <v>309</v>
      </c>
      <c r="AU895" s="276" t="s">
        <v>88</v>
      </c>
      <c r="AV895" s="13" t="s">
        <v>181</v>
      </c>
      <c r="AW895" s="13" t="s">
        <v>33</v>
      </c>
      <c r="AX895" s="13" t="s">
        <v>86</v>
      </c>
      <c r="AY895" s="276" t="s">
        <v>163</v>
      </c>
    </row>
    <row r="896" spans="2:65" s="1" customFormat="1" ht="24" customHeight="1">
      <c r="B896" s="38"/>
      <c r="C896" s="232" t="s">
        <v>1356</v>
      </c>
      <c r="D896" s="232" t="s">
        <v>166</v>
      </c>
      <c r="E896" s="233" t="s">
        <v>1357</v>
      </c>
      <c r="F896" s="234" t="s">
        <v>1358</v>
      </c>
      <c r="G896" s="235" t="s">
        <v>413</v>
      </c>
      <c r="H896" s="236">
        <v>359.65</v>
      </c>
      <c r="I896" s="237"/>
      <c r="J896" s="238">
        <f>ROUND(I896*H896,2)</f>
        <v>0</v>
      </c>
      <c r="K896" s="234" t="s">
        <v>170</v>
      </c>
      <c r="L896" s="43"/>
      <c r="M896" s="239" t="s">
        <v>1</v>
      </c>
      <c r="N896" s="240" t="s">
        <v>43</v>
      </c>
      <c r="O896" s="86"/>
      <c r="P896" s="241">
        <f>O896*H896</f>
        <v>0</v>
      </c>
      <c r="Q896" s="241">
        <v>0</v>
      </c>
      <c r="R896" s="241">
        <f>Q896*H896</f>
        <v>0</v>
      </c>
      <c r="S896" s="241">
        <v>0</v>
      </c>
      <c r="T896" s="242">
        <f>S896*H896</f>
        <v>0</v>
      </c>
      <c r="AR896" s="243" t="s">
        <v>395</v>
      </c>
      <c r="AT896" s="243" t="s">
        <v>166</v>
      </c>
      <c r="AU896" s="243" t="s">
        <v>88</v>
      </c>
      <c r="AY896" s="17" t="s">
        <v>163</v>
      </c>
      <c r="BE896" s="244">
        <f>IF(N896="základní",J896,0)</f>
        <v>0</v>
      </c>
      <c r="BF896" s="244">
        <f>IF(N896="snížená",J896,0)</f>
        <v>0</v>
      </c>
      <c r="BG896" s="244">
        <f>IF(N896="zákl. přenesená",J896,0)</f>
        <v>0</v>
      </c>
      <c r="BH896" s="244">
        <f>IF(N896="sníž. přenesená",J896,0)</f>
        <v>0</v>
      </c>
      <c r="BI896" s="244">
        <f>IF(N896="nulová",J896,0)</f>
        <v>0</v>
      </c>
      <c r="BJ896" s="17" t="s">
        <v>86</v>
      </c>
      <c r="BK896" s="244">
        <f>ROUND(I896*H896,2)</f>
        <v>0</v>
      </c>
      <c r="BL896" s="17" t="s">
        <v>395</v>
      </c>
      <c r="BM896" s="243" t="s">
        <v>1359</v>
      </c>
    </row>
    <row r="897" spans="2:51" s="14" customFormat="1" ht="12">
      <c r="B897" s="277"/>
      <c r="C897" s="278"/>
      <c r="D897" s="245" t="s">
        <v>309</v>
      </c>
      <c r="E897" s="279" t="s">
        <v>1</v>
      </c>
      <c r="F897" s="280" t="s">
        <v>453</v>
      </c>
      <c r="G897" s="278"/>
      <c r="H897" s="279" t="s">
        <v>1</v>
      </c>
      <c r="I897" s="281"/>
      <c r="J897" s="278"/>
      <c r="K897" s="278"/>
      <c r="L897" s="282"/>
      <c r="M897" s="283"/>
      <c r="N897" s="284"/>
      <c r="O897" s="284"/>
      <c r="P897" s="284"/>
      <c r="Q897" s="284"/>
      <c r="R897" s="284"/>
      <c r="S897" s="284"/>
      <c r="T897" s="285"/>
      <c r="AT897" s="286" t="s">
        <v>309</v>
      </c>
      <c r="AU897" s="286" t="s">
        <v>88</v>
      </c>
      <c r="AV897" s="14" t="s">
        <v>86</v>
      </c>
      <c r="AW897" s="14" t="s">
        <v>33</v>
      </c>
      <c r="AX897" s="14" t="s">
        <v>78</v>
      </c>
      <c r="AY897" s="286" t="s">
        <v>163</v>
      </c>
    </row>
    <row r="898" spans="2:51" s="12" customFormat="1" ht="12">
      <c r="B898" s="255"/>
      <c r="C898" s="256"/>
      <c r="D898" s="245" t="s">
        <v>309</v>
      </c>
      <c r="E898" s="257" t="s">
        <v>1</v>
      </c>
      <c r="F898" s="258" t="s">
        <v>1360</v>
      </c>
      <c r="G898" s="256"/>
      <c r="H898" s="259">
        <v>4.24</v>
      </c>
      <c r="I898" s="260"/>
      <c r="J898" s="256"/>
      <c r="K898" s="256"/>
      <c r="L898" s="261"/>
      <c r="M898" s="262"/>
      <c r="N898" s="263"/>
      <c r="O898" s="263"/>
      <c r="P898" s="263"/>
      <c r="Q898" s="263"/>
      <c r="R898" s="263"/>
      <c r="S898" s="263"/>
      <c r="T898" s="264"/>
      <c r="AT898" s="265" t="s">
        <v>309</v>
      </c>
      <c r="AU898" s="265" t="s">
        <v>88</v>
      </c>
      <c r="AV898" s="12" t="s">
        <v>88</v>
      </c>
      <c r="AW898" s="12" t="s">
        <v>33</v>
      </c>
      <c r="AX898" s="12" t="s">
        <v>78</v>
      </c>
      <c r="AY898" s="265" t="s">
        <v>163</v>
      </c>
    </row>
    <row r="899" spans="2:51" s="12" customFormat="1" ht="12">
      <c r="B899" s="255"/>
      <c r="C899" s="256"/>
      <c r="D899" s="245" t="s">
        <v>309</v>
      </c>
      <c r="E899" s="257" t="s">
        <v>1</v>
      </c>
      <c r="F899" s="258" t="s">
        <v>1361</v>
      </c>
      <c r="G899" s="256"/>
      <c r="H899" s="259">
        <v>15.74</v>
      </c>
      <c r="I899" s="260"/>
      <c r="J899" s="256"/>
      <c r="K899" s="256"/>
      <c r="L899" s="261"/>
      <c r="M899" s="262"/>
      <c r="N899" s="263"/>
      <c r="O899" s="263"/>
      <c r="P899" s="263"/>
      <c r="Q899" s="263"/>
      <c r="R899" s="263"/>
      <c r="S899" s="263"/>
      <c r="T899" s="264"/>
      <c r="AT899" s="265" t="s">
        <v>309</v>
      </c>
      <c r="AU899" s="265" t="s">
        <v>88</v>
      </c>
      <c r="AV899" s="12" t="s">
        <v>88</v>
      </c>
      <c r="AW899" s="12" t="s">
        <v>33</v>
      </c>
      <c r="AX899" s="12" t="s">
        <v>78</v>
      </c>
      <c r="AY899" s="265" t="s">
        <v>163</v>
      </c>
    </row>
    <row r="900" spans="2:51" s="12" customFormat="1" ht="12">
      <c r="B900" s="255"/>
      <c r="C900" s="256"/>
      <c r="D900" s="245" t="s">
        <v>309</v>
      </c>
      <c r="E900" s="257" t="s">
        <v>1</v>
      </c>
      <c r="F900" s="258" t="s">
        <v>1362</v>
      </c>
      <c r="G900" s="256"/>
      <c r="H900" s="259">
        <v>7.8</v>
      </c>
      <c r="I900" s="260"/>
      <c r="J900" s="256"/>
      <c r="K900" s="256"/>
      <c r="L900" s="261"/>
      <c r="M900" s="262"/>
      <c r="N900" s="263"/>
      <c r="O900" s="263"/>
      <c r="P900" s="263"/>
      <c r="Q900" s="263"/>
      <c r="R900" s="263"/>
      <c r="S900" s="263"/>
      <c r="T900" s="264"/>
      <c r="AT900" s="265" t="s">
        <v>309</v>
      </c>
      <c r="AU900" s="265" t="s">
        <v>88</v>
      </c>
      <c r="AV900" s="12" t="s">
        <v>88</v>
      </c>
      <c r="AW900" s="12" t="s">
        <v>33</v>
      </c>
      <c r="AX900" s="12" t="s">
        <v>78</v>
      </c>
      <c r="AY900" s="265" t="s">
        <v>163</v>
      </c>
    </row>
    <row r="901" spans="2:51" s="12" customFormat="1" ht="12">
      <c r="B901" s="255"/>
      <c r="C901" s="256"/>
      <c r="D901" s="245" t="s">
        <v>309</v>
      </c>
      <c r="E901" s="257" t="s">
        <v>1</v>
      </c>
      <c r="F901" s="258" t="s">
        <v>1363</v>
      </c>
      <c r="G901" s="256"/>
      <c r="H901" s="259">
        <v>8.5</v>
      </c>
      <c r="I901" s="260"/>
      <c r="J901" s="256"/>
      <c r="K901" s="256"/>
      <c r="L901" s="261"/>
      <c r="M901" s="262"/>
      <c r="N901" s="263"/>
      <c r="O901" s="263"/>
      <c r="P901" s="263"/>
      <c r="Q901" s="263"/>
      <c r="R901" s="263"/>
      <c r="S901" s="263"/>
      <c r="T901" s="264"/>
      <c r="AT901" s="265" t="s">
        <v>309</v>
      </c>
      <c r="AU901" s="265" t="s">
        <v>88</v>
      </c>
      <c r="AV901" s="12" t="s">
        <v>88</v>
      </c>
      <c r="AW901" s="12" t="s">
        <v>33</v>
      </c>
      <c r="AX901" s="12" t="s">
        <v>78</v>
      </c>
      <c r="AY901" s="265" t="s">
        <v>163</v>
      </c>
    </row>
    <row r="902" spans="2:51" s="12" customFormat="1" ht="12">
      <c r="B902" s="255"/>
      <c r="C902" s="256"/>
      <c r="D902" s="245" t="s">
        <v>309</v>
      </c>
      <c r="E902" s="257" t="s">
        <v>1</v>
      </c>
      <c r="F902" s="258" t="s">
        <v>1364</v>
      </c>
      <c r="G902" s="256"/>
      <c r="H902" s="259">
        <v>5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AT902" s="265" t="s">
        <v>309</v>
      </c>
      <c r="AU902" s="265" t="s">
        <v>88</v>
      </c>
      <c r="AV902" s="12" t="s">
        <v>88</v>
      </c>
      <c r="AW902" s="12" t="s">
        <v>33</v>
      </c>
      <c r="AX902" s="12" t="s">
        <v>78</v>
      </c>
      <c r="AY902" s="265" t="s">
        <v>163</v>
      </c>
    </row>
    <row r="903" spans="2:51" s="12" customFormat="1" ht="12">
      <c r="B903" s="255"/>
      <c r="C903" s="256"/>
      <c r="D903" s="245" t="s">
        <v>309</v>
      </c>
      <c r="E903" s="257" t="s">
        <v>1</v>
      </c>
      <c r="F903" s="258" t="s">
        <v>1365</v>
      </c>
      <c r="G903" s="256"/>
      <c r="H903" s="259">
        <v>7.74</v>
      </c>
      <c r="I903" s="260"/>
      <c r="J903" s="256"/>
      <c r="K903" s="256"/>
      <c r="L903" s="261"/>
      <c r="M903" s="262"/>
      <c r="N903" s="263"/>
      <c r="O903" s="263"/>
      <c r="P903" s="263"/>
      <c r="Q903" s="263"/>
      <c r="R903" s="263"/>
      <c r="S903" s="263"/>
      <c r="T903" s="264"/>
      <c r="AT903" s="265" t="s">
        <v>309</v>
      </c>
      <c r="AU903" s="265" t="s">
        <v>88</v>
      </c>
      <c r="AV903" s="12" t="s">
        <v>88</v>
      </c>
      <c r="AW903" s="12" t="s">
        <v>33</v>
      </c>
      <c r="AX903" s="12" t="s">
        <v>78</v>
      </c>
      <c r="AY903" s="265" t="s">
        <v>163</v>
      </c>
    </row>
    <row r="904" spans="2:51" s="12" customFormat="1" ht="12">
      <c r="B904" s="255"/>
      <c r="C904" s="256"/>
      <c r="D904" s="245" t="s">
        <v>309</v>
      </c>
      <c r="E904" s="257" t="s">
        <v>1</v>
      </c>
      <c r="F904" s="258" t="s">
        <v>1366</v>
      </c>
      <c r="G904" s="256"/>
      <c r="H904" s="259">
        <v>20.3</v>
      </c>
      <c r="I904" s="260"/>
      <c r="J904" s="256"/>
      <c r="K904" s="256"/>
      <c r="L904" s="261"/>
      <c r="M904" s="262"/>
      <c r="N904" s="263"/>
      <c r="O904" s="263"/>
      <c r="P904" s="263"/>
      <c r="Q904" s="263"/>
      <c r="R904" s="263"/>
      <c r="S904" s="263"/>
      <c r="T904" s="264"/>
      <c r="AT904" s="265" t="s">
        <v>309</v>
      </c>
      <c r="AU904" s="265" t="s">
        <v>88</v>
      </c>
      <c r="AV904" s="12" t="s">
        <v>88</v>
      </c>
      <c r="AW904" s="12" t="s">
        <v>33</v>
      </c>
      <c r="AX904" s="12" t="s">
        <v>78</v>
      </c>
      <c r="AY904" s="265" t="s">
        <v>163</v>
      </c>
    </row>
    <row r="905" spans="2:51" s="12" customFormat="1" ht="12">
      <c r="B905" s="255"/>
      <c r="C905" s="256"/>
      <c r="D905" s="245" t="s">
        <v>309</v>
      </c>
      <c r="E905" s="257" t="s">
        <v>1</v>
      </c>
      <c r="F905" s="258" t="s">
        <v>1367</v>
      </c>
      <c r="G905" s="256"/>
      <c r="H905" s="259">
        <v>18</v>
      </c>
      <c r="I905" s="260"/>
      <c r="J905" s="256"/>
      <c r="K905" s="256"/>
      <c r="L905" s="261"/>
      <c r="M905" s="262"/>
      <c r="N905" s="263"/>
      <c r="O905" s="263"/>
      <c r="P905" s="263"/>
      <c r="Q905" s="263"/>
      <c r="R905" s="263"/>
      <c r="S905" s="263"/>
      <c r="T905" s="264"/>
      <c r="AT905" s="265" t="s">
        <v>309</v>
      </c>
      <c r="AU905" s="265" t="s">
        <v>88</v>
      </c>
      <c r="AV905" s="12" t="s">
        <v>88</v>
      </c>
      <c r="AW905" s="12" t="s">
        <v>33</v>
      </c>
      <c r="AX905" s="12" t="s">
        <v>78</v>
      </c>
      <c r="AY905" s="265" t="s">
        <v>163</v>
      </c>
    </row>
    <row r="906" spans="2:51" s="12" customFormat="1" ht="12">
      <c r="B906" s="255"/>
      <c r="C906" s="256"/>
      <c r="D906" s="245" t="s">
        <v>309</v>
      </c>
      <c r="E906" s="257" t="s">
        <v>1</v>
      </c>
      <c r="F906" s="258" t="s">
        <v>1368</v>
      </c>
      <c r="G906" s="256"/>
      <c r="H906" s="259">
        <v>4.1</v>
      </c>
      <c r="I906" s="260"/>
      <c r="J906" s="256"/>
      <c r="K906" s="256"/>
      <c r="L906" s="261"/>
      <c r="M906" s="262"/>
      <c r="N906" s="263"/>
      <c r="O906" s="263"/>
      <c r="P906" s="263"/>
      <c r="Q906" s="263"/>
      <c r="R906" s="263"/>
      <c r="S906" s="263"/>
      <c r="T906" s="264"/>
      <c r="AT906" s="265" t="s">
        <v>309</v>
      </c>
      <c r="AU906" s="265" t="s">
        <v>88</v>
      </c>
      <c r="AV906" s="12" t="s">
        <v>88</v>
      </c>
      <c r="AW906" s="12" t="s">
        <v>33</v>
      </c>
      <c r="AX906" s="12" t="s">
        <v>78</v>
      </c>
      <c r="AY906" s="265" t="s">
        <v>163</v>
      </c>
    </row>
    <row r="907" spans="2:51" s="12" customFormat="1" ht="12">
      <c r="B907" s="255"/>
      <c r="C907" s="256"/>
      <c r="D907" s="245" t="s">
        <v>309</v>
      </c>
      <c r="E907" s="257" t="s">
        <v>1</v>
      </c>
      <c r="F907" s="258" t="s">
        <v>1369</v>
      </c>
      <c r="G907" s="256"/>
      <c r="H907" s="259">
        <v>6.3</v>
      </c>
      <c r="I907" s="260"/>
      <c r="J907" s="256"/>
      <c r="K907" s="256"/>
      <c r="L907" s="261"/>
      <c r="M907" s="262"/>
      <c r="N907" s="263"/>
      <c r="O907" s="263"/>
      <c r="P907" s="263"/>
      <c r="Q907" s="263"/>
      <c r="R907" s="263"/>
      <c r="S907" s="263"/>
      <c r="T907" s="264"/>
      <c r="AT907" s="265" t="s">
        <v>309</v>
      </c>
      <c r="AU907" s="265" t="s">
        <v>88</v>
      </c>
      <c r="AV907" s="12" t="s">
        <v>88</v>
      </c>
      <c r="AW907" s="12" t="s">
        <v>33</v>
      </c>
      <c r="AX907" s="12" t="s">
        <v>78</v>
      </c>
      <c r="AY907" s="265" t="s">
        <v>163</v>
      </c>
    </row>
    <row r="908" spans="2:51" s="12" customFormat="1" ht="12">
      <c r="B908" s="255"/>
      <c r="C908" s="256"/>
      <c r="D908" s="245" t="s">
        <v>309</v>
      </c>
      <c r="E908" s="257" t="s">
        <v>1</v>
      </c>
      <c r="F908" s="258" t="s">
        <v>1370</v>
      </c>
      <c r="G908" s="256"/>
      <c r="H908" s="259">
        <v>7.69</v>
      </c>
      <c r="I908" s="260"/>
      <c r="J908" s="256"/>
      <c r="K908" s="256"/>
      <c r="L908" s="261"/>
      <c r="M908" s="262"/>
      <c r="N908" s="263"/>
      <c r="O908" s="263"/>
      <c r="P908" s="263"/>
      <c r="Q908" s="263"/>
      <c r="R908" s="263"/>
      <c r="S908" s="263"/>
      <c r="T908" s="264"/>
      <c r="AT908" s="265" t="s">
        <v>309</v>
      </c>
      <c r="AU908" s="265" t="s">
        <v>88</v>
      </c>
      <c r="AV908" s="12" t="s">
        <v>88</v>
      </c>
      <c r="AW908" s="12" t="s">
        <v>33</v>
      </c>
      <c r="AX908" s="12" t="s">
        <v>78</v>
      </c>
      <c r="AY908" s="265" t="s">
        <v>163</v>
      </c>
    </row>
    <row r="909" spans="2:51" s="12" customFormat="1" ht="12">
      <c r="B909" s="255"/>
      <c r="C909" s="256"/>
      <c r="D909" s="245" t="s">
        <v>309</v>
      </c>
      <c r="E909" s="257" t="s">
        <v>1</v>
      </c>
      <c r="F909" s="258" t="s">
        <v>1371</v>
      </c>
      <c r="G909" s="256"/>
      <c r="H909" s="259">
        <v>6.65</v>
      </c>
      <c r="I909" s="260"/>
      <c r="J909" s="256"/>
      <c r="K909" s="256"/>
      <c r="L909" s="261"/>
      <c r="M909" s="262"/>
      <c r="N909" s="263"/>
      <c r="O909" s="263"/>
      <c r="P909" s="263"/>
      <c r="Q909" s="263"/>
      <c r="R909" s="263"/>
      <c r="S909" s="263"/>
      <c r="T909" s="264"/>
      <c r="AT909" s="265" t="s">
        <v>309</v>
      </c>
      <c r="AU909" s="265" t="s">
        <v>88</v>
      </c>
      <c r="AV909" s="12" t="s">
        <v>88</v>
      </c>
      <c r="AW909" s="12" t="s">
        <v>33</v>
      </c>
      <c r="AX909" s="12" t="s">
        <v>78</v>
      </c>
      <c r="AY909" s="265" t="s">
        <v>163</v>
      </c>
    </row>
    <row r="910" spans="2:51" s="12" customFormat="1" ht="12">
      <c r="B910" s="255"/>
      <c r="C910" s="256"/>
      <c r="D910" s="245" t="s">
        <v>309</v>
      </c>
      <c r="E910" s="257" t="s">
        <v>1</v>
      </c>
      <c r="F910" s="258" t="s">
        <v>1372</v>
      </c>
      <c r="G910" s="256"/>
      <c r="H910" s="259">
        <v>16.8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AT910" s="265" t="s">
        <v>309</v>
      </c>
      <c r="AU910" s="265" t="s">
        <v>88</v>
      </c>
      <c r="AV910" s="12" t="s">
        <v>88</v>
      </c>
      <c r="AW910" s="12" t="s">
        <v>33</v>
      </c>
      <c r="AX910" s="12" t="s">
        <v>78</v>
      </c>
      <c r="AY910" s="265" t="s">
        <v>163</v>
      </c>
    </row>
    <row r="911" spans="2:51" s="12" customFormat="1" ht="12">
      <c r="B911" s="255"/>
      <c r="C911" s="256"/>
      <c r="D911" s="245" t="s">
        <v>309</v>
      </c>
      <c r="E911" s="257" t="s">
        <v>1</v>
      </c>
      <c r="F911" s="258" t="s">
        <v>1373</v>
      </c>
      <c r="G911" s="256"/>
      <c r="H911" s="259">
        <v>19.92</v>
      </c>
      <c r="I911" s="260"/>
      <c r="J911" s="256"/>
      <c r="K911" s="256"/>
      <c r="L911" s="261"/>
      <c r="M911" s="262"/>
      <c r="N911" s="263"/>
      <c r="O911" s="263"/>
      <c r="P911" s="263"/>
      <c r="Q911" s="263"/>
      <c r="R911" s="263"/>
      <c r="S911" s="263"/>
      <c r="T911" s="264"/>
      <c r="AT911" s="265" t="s">
        <v>309</v>
      </c>
      <c r="AU911" s="265" t="s">
        <v>88</v>
      </c>
      <c r="AV911" s="12" t="s">
        <v>88</v>
      </c>
      <c r="AW911" s="12" t="s">
        <v>33</v>
      </c>
      <c r="AX911" s="12" t="s">
        <v>78</v>
      </c>
      <c r="AY911" s="265" t="s">
        <v>163</v>
      </c>
    </row>
    <row r="912" spans="2:51" s="14" customFormat="1" ht="12">
      <c r="B912" s="277"/>
      <c r="C912" s="278"/>
      <c r="D912" s="245" t="s">
        <v>309</v>
      </c>
      <c r="E912" s="279" t="s">
        <v>1</v>
      </c>
      <c r="F912" s="280" t="s">
        <v>455</v>
      </c>
      <c r="G912" s="278"/>
      <c r="H912" s="279" t="s">
        <v>1</v>
      </c>
      <c r="I912" s="281"/>
      <c r="J912" s="278"/>
      <c r="K912" s="278"/>
      <c r="L912" s="282"/>
      <c r="M912" s="283"/>
      <c r="N912" s="284"/>
      <c r="O912" s="284"/>
      <c r="P912" s="284"/>
      <c r="Q912" s="284"/>
      <c r="R912" s="284"/>
      <c r="S912" s="284"/>
      <c r="T912" s="285"/>
      <c r="AT912" s="286" t="s">
        <v>309</v>
      </c>
      <c r="AU912" s="286" t="s">
        <v>88</v>
      </c>
      <c r="AV912" s="14" t="s">
        <v>86</v>
      </c>
      <c r="AW912" s="14" t="s">
        <v>33</v>
      </c>
      <c r="AX912" s="14" t="s">
        <v>78</v>
      </c>
      <c r="AY912" s="286" t="s">
        <v>163</v>
      </c>
    </row>
    <row r="913" spans="2:51" s="12" customFormat="1" ht="12">
      <c r="B913" s="255"/>
      <c r="C913" s="256"/>
      <c r="D913" s="245" t="s">
        <v>309</v>
      </c>
      <c r="E913" s="257" t="s">
        <v>1</v>
      </c>
      <c r="F913" s="258" t="s">
        <v>1374</v>
      </c>
      <c r="G913" s="256"/>
      <c r="H913" s="259">
        <v>15.02</v>
      </c>
      <c r="I913" s="260"/>
      <c r="J913" s="256"/>
      <c r="K913" s="256"/>
      <c r="L913" s="261"/>
      <c r="M913" s="262"/>
      <c r="N913" s="263"/>
      <c r="O913" s="263"/>
      <c r="P913" s="263"/>
      <c r="Q913" s="263"/>
      <c r="R913" s="263"/>
      <c r="S913" s="263"/>
      <c r="T913" s="264"/>
      <c r="AT913" s="265" t="s">
        <v>309</v>
      </c>
      <c r="AU913" s="265" t="s">
        <v>88</v>
      </c>
      <c r="AV913" s="12" t="s">
        <v>88</v>
      </c>
      <c r="AW913" s="12" t="s">
        <v>33</v>
      </c>
      <c r="AX913" s="12" t="s">
        <v>78</v>
      </c>
      <c r="AY913" s="265" t="s">
        <v>163</v>
      </c>
    </row>
    <row r="914" spans="2:51" s="12" customFormat="1" ht="12">
      <c r="B914" s="255"/>
      <c r="C914" s="256"/>
      <c r="D914" s="245" t="s">
        <v>309</v>
      </c>
      <c r="E914" s="257" t="s">
        <v>1</v>
      </c>
      <c r="F914" s="258" t="s">
        <v>1375</v>
      </c>
      <c r="G914" s="256"/>
      <c r="H914" s="259">
        <v>7.97</v>
      </c>
      <c r="I914" s="260"/>
      <c r="J914" s="256"/>
      <c r="K914" s="256"/>
      <c r="L914" s="261"/>
      <c r="M914" s="262"/>
      <c r="N914" s="263"/>
      <c r="O914" s="263"/>
      <c r="P914" s="263"/>
      <c r="Q914" s="263"/>
      <c r="R914" s="263"/>
      <c r="S914" s="263"/>
      <c r="T914" s="264"/>
      <c r="AT914" s="265" t="s">
        <v>309</v>
      </c>
      <c r="AU914" s="265" t="s">
        <v>88</v>
      </c>
      <c r="AV914" s="12" t="s">
        <v>88</v>
      </c>
      <c r="AW914" s="12" t="s">
        <v>33</v>
      </c>
      <c r="AX914" s="12" t="s">
        <v>78</v>
      </c>
      <c r="AY914" s="265" t="s">
        <v>163</v>
      </c>
    </row>
    <row r="915" spans="2:51" s="12" customFormat="1" ht="12">
      <c r="B915" s="255"/>
      <c r="C915" s="256"/>
      <c r="D915" s="245" t="s">
        <v>309</v>
      </c>
      <c r="E915" s="257" t="s">
        <v>1</v>
      </c>
      <c r="F915" s="258" t="s">
        <v>1376</v>
      </c>
      <c r="G915" s="256"/>
      <c r="H915" s="259">
        <v>14.71</v>
      </c>
      <c r="I915" s="260"/>
      <c r="J915" s="256"/>
      <c r="K915" s="256"/>
      <c r="L915" s="261"/>
      <c r="M915" s="262"/>
      <c r="N915" s="263"/>
      <c r="O915" s="263"/>
      <c r="P915" s="263"/>
      <c r="Q915" s="263"/>
      <c r="R915" s="263"/>
      <c r="S915" s="263"/>
      <c r="T915" s="264"/>
      <c r="AT915" s="265" t="s">
        <v>309</v>
      </c>
      <c r="AU915" s="265" t="s">
        <v>88</v>
      </c>
      <c r="AV915" s="12" t="s">
        <v>88</v>
      </c>
      <c r="AW915" s="12" t="s">
        <v>33</v>
      </c>
      <c r="AX915" s="12" t="s">
        <v>78</v>
      </c>
      <c r="AY915" s="265" t="s">
        <v>163</v>
      </c>
    </row>
    <row r="916" spans="2:51" s="12" customFormat="1" ht="12">
      <c r="B916" s="255"/>
      <c r="C916" s="256"/>
      <c r="D916" s="245" t="s">
        <v>309</v>
      </c>
      <c r="E916" s="257" t="s">
        <v>1</v>
      </c>
      <c r="F916" s="258" t="s">
        <v>1377</v>
      </c>
      <c r="G916" s="256"/>
      <c r="H916" s="259">
        <v>17.37</v>
      </c>
      <c r="I916" s="260"/>
      <c r="J916" s="256"/>
      <c r="K916" s="256"/>
      <c r="L916" s="261"/>
      <c r="M916" s="262"/>
      <c r="N916" s="263"/>
      <c r="O916" s="263"/>
      <c r="P916" s="263"/>
      <c r="Q916" s="263"/>
      <c r="R916" s="263"/>
      <c r="S916" s="263"/>
      <c r="T916" s="264"/>
      <c r="AT916" s="265" t="s">
        <v>309</v>
      </c>
      <c r="AU916" s="265" t="s">
        <v>88</v>
      </c>
      <c r="AV916" s="12" t="s">
        <v>88</v>
      </c>
      <c r="AW916" s="12" t="s">
        <v>33</v>
      </c>
      <c r="AX916" s="12" t="s">
        <v>78</v>
      </c>
      <c r="AY916" s="265" t="s">
        <v>163</v>
      </c>
    </row>
    <row r="917" spans="2:51" s="12" customFormat="1" ht="12">
      <c r="B917" s="255"/>
      <c r="C917" s="256"/>
      <c r="D917" s="245" t="s">
        <v>309</v>
      </c>
      <c r="E917" s="257" t="s">
        <v>1</v>
      </c>
      <c r="F917" s="258" t="s">
        <v>1378</v>
      </c>
      <c r="G917" s="256"/>
      <c r="H917" s="259">
        <v>21.15</v>
      </c>
      <c r="I917" s="260"/>
      <c r="J917" s="256"/>
      <c r="K917" s="256"/>
      <c r="L917" s="261"/>
      <c r="M917" s="262"/>
      <c r="N917" s="263"/>
      <c r="O917" s="263"/>
      <c r="P917" s="263"/>
      <c r="Q917" s="263"/>
      <c r="R917" s="263"/>
      <c r="S917" s="263"/>
      <c r="T917" s="264"/>
      <c r="AT917" s="265" t="s">
        <v>309</v>
      </c>
      <c r="AU917" s="265" t="s">
        <v>88</v>
      </c>
      <c r="AV917" s="12" t="s">
        <v>88</v>
      </c>
      <c r="AW917" s="12" t="s">
        <v>33</v>
      </c>
      <c r="AX917" s="12" t="s">
        <v>78</v>
      </c>
      <c r="AY917" s="265" t="s">
        <v>163</v>
      </c>
    </row>
    <row r="918" spans="2:51" s="12" customFormat="1" ht="12">
      <c r="B918" s="255"/>
      <c r="C918" s="256"/>
      <c r="D918" s="245" t="s">
        <v>309</v>
      </c>
      <c r="E918" s="257" t="s">
        <v>1</v>
      </c>
      <c r="F918" s="258" t="s">
        <v>1379</v>
      </c>
      <c r="G918" s="256"/>
      <c r="H918" s="259">
        <v>20.91</v>
      </c>
      <c r="I918" s="260"/>
      <c r="J918" s="256"/>
      <c r="K918" s="256"/>
      <c r="L918" s="261"/>
      <c r="M918" s="262"/>
      <c r="N918" s="263"/>
      <c r="O918" s="263"/>
      <c r="P918" s="263"/>
      <c r="Q918" s="263"/>
      <c r="R918" s="263"/>
      <c r="S918" s="263"/>
      <c r="T918" s="264"/>
      <c r="AT918" s="265" t="s">
        <v>309</v>
      </c>
      <c r="AU918" s="265" t="s">
        <v>88</v>
      </c>
      <c r="AV918" s="12" t="s">
        <v>88</v>
      </c>
      <c r="AW918" s="12" t="s">
        <v>33</v>
      </c>
      <c r="AX918" s="12" t="s">
        <v>78</v>
      </c>
      <c r="AY918" s="265" t="s">
        <v>163</v>
      </c>
    </row>
    <row r="919" spans="2:51" s="12" customFormat="1" ht="12">
      <c r="B919" s="255"/>
      <c r="C919" s="256"/>
      <c r="D919" s="245" t="s">
        <v>309</v>
      </c>
      <c r="E919" s="257" t="s">
        <v>1</v>
      </c>
      <c r="F919" s="258" t="s">
        <v>1380</v>
      </c>
      <c r="G919" s="256"/>
      <c r="H919" s="259">
        <v>16.01</v>
      </c>
      <c r="I919" s="260"/>
      <c r="J919" s="256"/>
      <c r="K919" s="256"/>
      <c r="L919" s="261"/>
      <c r="M919" s="262"/>
      <c r="N919" s="263"/>
      <c r="O919" s="263"/>
      <c r="P919" s="263"/>
      <c r="Q919" s="263"/>
      <c r="R919" s="263"/>
      <c r="S919" s="263"/>
      <c r="T919" s="264"/>
      <c r="AT919" s="265" t="s">
        <v>309</v>
      </c>
      <c r="AU919" s="265" t="s">
        <v>88</v>
      </c>
      <c r="AV919" s="12" t="s">
        <v>88</v>
      </c>
      <c r="AW919" s="12" t="s">
        <v>33</v>
      </c>
      <c r="AX919" s="12" t="s">
        <v>78</v>
      </c>
      <c r="AY919" s="265" t="s">
        <v>163</v>
      </c>
    </row>
    <row r="920" spans="2:51" s="12" customFormat="1" ht="12">
      <c r="B920" s="255"/>
      <c r="C920" s="256"/>
      <c r="D920" s="245" t="s">
        <v>309</v>
      </c>
      <c r="E920" s="257" t="s">
        <v>1</v>
      </c>
      <c r="F920" s="258" t="s">
        <v>1381</v>
      </c>
      <c r="G920" s="256"/>
      <c r="H920" s="259">
        <v>11.05</v>
      </c>
      <c r="I920" s="260"/>
      <c r="J920" s="256"/>
      <c r="K920" s="256"/>
      <c r="L920" s="261"/>
      <c r="M920" s="262"/>
      <c r="N920" s="263"/>
      <c r="O920" s="263"/>
      <c r="P920" s="263"/>
      <c r="Q920" s="263"/>
      <c r="R920" s="263"/>
      <c r="S920" s="263"/>
      <c r="T920" s="264"/>
      <c r="AT920" s="265" t="s">
        <v>309</v>
      </c>
      <c r="AU920" s="265" t="s">
        <v>88</v>
      </c>
      <c r="AV920" s="12" t="s">
        <v>88</v>
      </c>
      <c r="AW920" s="12" t="s">
        <v>33</v>
      </c>
      <c r="AX920" s="12" t="s">
        <v>78</v>
      </c>
      <c r="AY920" s="265" t="s">
        <v>163</v>
      </c>
    </row>
    <row r="921" spans="2:51" s="14" customFormat="1" ht="12">
      <c r="B921" s="277"/>
      <c r="C921" s="278"/>
      <c r="D921" s="245" t="s">
        <v>309</v>
      </c>
      <c r="E921" s="279" t="s">
        <v>1</v>
      </c>
      <c r="F921" s="280" t="s">
        <v>588</v>
      </c>
      <c r="G921" s="278"/>
      <c r="H921" s="279" t="s">
        <v>1</v>
      </c>
      <c r="I921" s="281"/>
      <c r="J921" s="278"/>
      <c r="K921" s="278"/>
      <c r="L921" s="282"/>
      <c r="M921" s="283"/>
      <c r="N921" s="284"/>
      <c r="O921" s="284"/>
      <c r="P921" s="284"/>
      <c r="Q921" s="284"/>
      <c r="R921" s="284"/>
      <c r="S921" s="284"/>
      <c r="T921" s="285"/>
      <c r="AT921" s="286" t="s">
        <v>309</v>
      </c>
      <c r="AU921" s="286" t="s">
        <v>88</v>
      </c>
      <c r="AV921" s="14" t="s">
        <v>86</v>
      </c>
      <c r="AW921" s="14" t="s">
        <v>33</v>
      </c>
      <c r="AX921" s="14" t="s">
        <v>78</v>
      </c>
      <c r="AY921" s="286" t="s">
        <v>163</v>
      </c>
    </row>
    <row r="922" spans="2:51" s="12" customFormat="1" ht="12">
      <c r="B922" s="255"/>
      <c r="C922" s="256"/>
      <c r="D922" s="245" t="s">
        <v>309</v>
      </c>
      <c r="E922" s="257" t="s">
        <v>1</v>
      </c>
      <c r="F922" s="258" t="s">
        <v>1382</v>
      </c>
      <c r="G922" s="256"/>
      <c r="H922" s="259">
        <v>41.88</v>
      </c>
      <c r="I922" s="260"/>
      <c r="J922" s="256"/>
      <c r="K922" s="256"/>
      <c r="L922" s="261"/>
      <c r="M922" s="262"/>
      <c r="N922" s="263"/>
      <c r="O922" s="263"/>
      <c r="P922" s="263"/>
      <c r="Q922" s="263"/>
      <c r="R922" s="263"/>
      <c r="S922" s="263"/>
      <c r="T922" s="264"/>
      <c r="AT922" s="265" t="s">
        <v>309</v>
      </c>
      <c r="AU922" s="265" t="s">
        <v>88</v>
      </c>
      <c r="AV922" s="12" t="s">
        <v>88</v>
      </c>
      <c r="AW922" s="12" t="s">
        <v>33</v>
      </c>
      <c r="AX922" s="12" t="s">
        <v>78</v>
      </c>
      <c r="AY922" s="265" t="s">
        <v>163</v>
      </c>
    </row>
    <row r="923" spans="2:51" s="12" customFormat="1" ht="12">
      <c r="B923" s="255"/>
      <c r="C923" s="256"/>
      <c r="D923" s="245" t="s">
        <v>309</v>
      </c>
      <c r="E923" s="257" t="s">
        <v>1</v>
      </c>
      <c r="F923" s="258" t="s">
        <v>1383</v>
      </c>
      <c r="G923" s="256"/>
      <c r="H923" s="259">
        <v>8</v>
      </c>
      <c r="I923" s="260"/>
      <c r="J923" s="256"/>
      <c r="K923" s="256"/>
      <c r="L923" s="261"/>
      <c r="M923" s="262"/>
      <c r="N923" s="263"/>
      <c r="O923" s="263"/>
      <c r="P923" s="263"/>
      <c r="Q923" s="263"/>
      <c r="R923" s="263"/>
      <c r="S923" s="263"/>
      <c r="T923" s="264"/>
      <c r="AT923" s="265" t="s">
        <v>309</v>
      </c>
      <c r="AU923" s="265" t="s">
        <v>88</v>
      </c>
      <c r="AV923" s="12" t="s">
        <v>88</v>
      </c>
      <c r="AW923" s="12" t="s">
        <v>33</v>
      </c>
      <c r="AX923" s="12" t="s">
        <v>78</v>
      </c>
      <c r="AY923" s="265" t="s">
        <v>163</v>
      </c>
    </row>
    <row r="924" spans="2:51" s="12" customFormat="1" ht="12">
      <c r="B924" s="255"/>
      <c r="C924" s="256"/>
      <c r="D924" s="245" t="s">
        <v>309</v>
      </c>
      <c r="E924" s="257" t="s">
        <v>1</v>
      </c>
      <c r="F924" s="258" t="s">
        <v>1384</v>
      </c>
      <c r="G924" s="256"/>
      <c r="H924" s="259">
        <v>7.2</v>
      </c>
      <c r="I924" s="260"/>
      <c r="J924" s="256"/>
      <c r="K924" s="256"/>
      <c r="L924" s="261"/>
      <c r="M924" s="262"/>
      <c r="N924" s="263"/>
      <c r="O924" s="263"/>
      <c r="P924" s="263"/>
      <c r="Q924" s="263"/>
      <c r="R924" s="263"/>
      <c r="S924" s="263"/>
      <c r="T924" s="264"/>
      <c r="AT924" s="265" t="s">
        <v>309</v>
      </c>
      <c r="AU924" s="265" t="s">
        <v>88</v>
      </c>
      <c r="AV924" s="12" t="s">
        <v>88</v>
      </c>
      <c r="AW924" s="12" t="s">
        <v>33</v>
      </c>
      <c r="AX924" s="12" t="s">
        <v>78</v>
      </c>
      <c r="AY924" s="265" t="s">
        <v>163</v>
      </c>
    </row>
    <row r="925" spans="2:51" s="12" customFormat="1" ht="12">
      <c r="B925" s="255"/>
      <c r="C925" s="256"/>
      <c r="D925" s="245" t="s">
        <v>309</v>
      </c>
      <c r="E925" s="257" t="s">
        <v>1</v>
      </c>
      <c r="F925" s="258" t="s">
        <v>1385</v>
      </c>
      <c r="G925" s="256"/>
      <c r="H925" s="259">
        <v>29.6</v>
      </c>
      <c r="I925" s="260"/>
      <c r="J925" s="256"/>
      <c r="K925" s="256"/>
      <c r="L925" s="261"/>
      <c r="M925" s="262"/>
      <c r="N925" s="263"/>
      <c r="O925" s="263"/>
      <c r="P925" s="263"/>
      <c r="Q925" s="263"/>
      <c r="R925" s="263"/>
      <c r="S925" s="263"/>
      <c r="T925" s="264"/>
      <c r="AT925" s="265" t="s">
        <v>309</v>
      </c>
      <c r="AU925" s="265" t="s">
        <v>88</v>
      </c>
      <c r="AV925" s="12" t="s">
        <v>88</v>
      </c>
      <c r="AW925" s="12" t="s">
        <v>33</v>
      </c>
      <c r="AX925" s="12" t="s">
        <v>78</v>
      </c>
      <c r="AY925" s="265" t="s">
        <v>163</v>
      </c>
    </row>
    <row r="926" spans="2:51" s="13" customFormat="1" ht="12">
      <c r="B926" s="266"/>
      <c r="C926" s="267"/>
      <c r="D926" s="245" t="s">
        <v>309</v>
      </c>
      <c r="E926" s="268" t="s">
        <v>1</v>
      </c>
      <c r="F926" s="269" t="s">
        <v>311</v>
      </c>
      <c r="G926" s="267"/>
      <c r="H926" s="270">
        <v>359.65</v>
      </c>
      <c r="I926" s="271"/>
      <c r="J926" s="267"/>
      <c r="K926" s="267"/>
      <c r="L926" s="272"/>
      <c r="M926" s="273"/>
      <c r="N926" s="274"/>
      <c r="O926" s="274"/>
      <c r="P926" s="274"/>
      <c r="Q926" s="274"/>
      <c r="R926" s="274"/>
      <c r="S926" s="274"/>
      <c r="T926" s="275"/>
      <c r="AT926" s="276" t="s">
        <v>309</v>
      </c>
      <c r="AU926" s="276" t="s">
        <v>88</v>
      </c>
      <c r="AV926" s="13" t="s">
        <v>181</v>
      </c>
      <c r="AW926" s="13" t="s">
        <v>33</v>
      </c>
      <c r="AX926" s="13" t="s">
        <v>86</v>
      </c>
      <c r="AY926" s="276" t="s">
        <v>163</v>
      </c>
    </row>
    <row r="927" spans="2:65" s="1" customFormat="1" ht="24" customHeight="1">
      <c r="B927" s="38"/>
      <c r="C927" s="298" t="s">
        <v>1386</v>
      </c>
      <c r="D927" s="298" t="s">
        <v>549</v>
      </c>
      <c r="E927" s="299" t="s">
        <v>1387</v>
      </c>
      <c r="F927" s="300" t="s">
        <v>1388</v>
      </c>
      <c r="G927" s="301" t="s">
        <v>413</v>
      </c>
      <c r="H927" s="302">
        <v>395.615</v>
      </c>
      <c r="I927" s="303"/>
      <c r="J927" s="304">
        <f>ROUND(I927*H927,2)</f>
        <v>0</v>
      </c>
      <c r="K927" s="300" t="s">
        <v>170</v>
      </c>
      <c r="L927" s="305"/>
      <c r="M927" s="306" t="s">
        <v>1</v>
      </c>
      <c r="N927" s="307" t="s">
        <v>43</v>
      </c>
      <c r="O927" s="86"/>
      <c r="P927" s="241">
        <f>O927*H927</f>
        <v>0</v>
      </c>
      <c r="Q927" s="241">
        <v>2E-05</v>
      </c>
      <c r="R927" s="241">
        <f>Q927*H927</f>
        <v>0.0079123</v>
      </c>
      <c r="S927" s="241">
        <v>0</v>
      </c>
      <c r="T927" s="242">
        <f>S927*H927</f>
        <v>0</v>
      </c>
      <c r="AR927" s="243" t="s">
        <v>501</v>
      </c>
      <c r="AT927" s="243" t="s">
        <v>549</v>
      </c>
      <c r="AU927" s="243" t="s">
        <v>88</v>
      </c>
      <c r="AY927" s="17" t="s">
        <v>163</v>
      </c>
      <c r="BE927" s="244">
        <f>IF(N927="základní",J927,0)</f>
        <v>0</v>
      </c>
      <c r="BF927" s="244">
        <f>IF(N927="snížená",J927,0)</f>
        <v>0</v>
      </c>
      <c r="BG927" s="244">
        <f>IF(N927="zákl. přenesená",J927,0)</f>
        <v>0</v>
      </c>
      <c r="BH927" s="244">
        <f>IF(N927="sníž. přenesená",J927,0)</f>
        <v>0</v>
      </c>
      <c r="BI927" s="244">
        <f>IF(N927="nulová",J927,0)</f>
        <v>0</v>
      </c>
      <c r="BJ927" s="17" t="s">
        <v>86</v>
      </c>
      <c r="BK927" s="244">
        <f>ROUND(I927*H927,2)</f>
        <v>0</v>
      </c>
      <c r="BL927" s="17" t="s">
        <v>395</v>
      </c>
      <c r="BM927" s="243" t="s">
        <v>1389</v>
      </c>
    </row>
    <row r="928" spans="2:51" s="12" customFormat="1" ht="12">
      <c r="B928" s="255"/>
      <c r="C928" s="256"/>
      <c r="D928" s="245" t="s">
        <v>309</v>
      </c>
      <c r="E928" s="257" t="s">
        <v>1</v>
      </c>
      <c r="F928" s="258" t="s">
        <v>1390</v>
      </c>
      <c r="G928" s="256"/>
      <c r="H928" s="259">
        <v>395.615</v>
      </c>
      <c r="I928" s="260"/>
      <c r="J928" s="256"/>
      <c r="K928" s="256"/>
      <c r="L928" s="261"/>
      <c r="M928" s="262"/>
      <c r="N928" s="263"/>
      <c r="O928" s="263"/>
      <c r="P928" s="263"/>
      <c r="Q928" s="263"/>
      <c r="R928" s="263"/>
      <c r="S928" s="263"/>
      <c r="T928" s="264"/>
      <c r="AT928" s="265" t="s">
        <v>309</v>
      </c>
      <c r="AU928" s="265" t="s">
        <v>88</v>
      </c>
      <c r="AV928" s="12" t="s">
        <v>88</v>
      </c>
      <c r="AW928" s="12" t="s">
        <v>33</v>
      </c>
      <c r="AX928" s="12" t="s">
        <v>86</v>
      </c>
      <c r="AY928" s="265" t="s">
        <v>163</v>
      </c>
    </row>
    <row r="929" spans="2:65" s="1" customFormat="1" ht="24" customHeight="1">
      <c r="B929" s="38"/>
      <c r="C929" s="232" t="s">
        <v>1391</v>
      </c>
      <c r="D929" s="232" t="s">
        <v>166</v>
      </c>
      <c r="E929" s="233" t="s">
        <v>1392</v>
      </c>
      <c r="F929" s="234" t="s">
        <v>1393</v>
      </c>
      <c r="G929" s="235" t="s">
        <v>349</v>
      </c>
      <c r="H929" s="236">
        <v>24.64</v>
      </c>
      <c r="I929" s="237"/>
      <c r="J929" s="238">
        <f>ROUND(I929*H929,2)</f>
        <v>0</v>
      </c>
      <c r="K929" s="234" t="s">
        <v>170</v>
      </c>
      <c r="L929" s="43"/>
      <c r="M929" s="239" t="s">
        <v>1</v>
      </c>
      <c r="N929" s="240" t="s">
        <v>43</v>
      </c>
      <c r="O929" s="86"/>
      <c r="P929" s="241">
        <f>O929*H929</f>
        <v>0</v>
      </c>
      <c r="Q929" s="241">
        <v>0.006</v>
      </c>
      <c r="R929" s="241">
        <f>Q929*H929</f>
        <v>0.14784</v>
      </c>
      <c r="S929" s="241">
        <v>0</v>
      </c>
      <c r="T929" s="242">
        <f>S929*H929</f>
        <v>0</v>
      </c>
      <c r="AR929" s="243" t="s">
        <v>395</v>
      </c>
      <c r="AT929" s="243" t="s">
        <v>166</v>
      </c>
      <c r="AU929" s="243" t="s">
        <v>88</v>
      </c>
      <c r="AY929" s="17" t="s">
        <v>163</v>
      </c>
      <c r="BE929" s="244">
        <f>IF(N929="základní",J929,0)</f>
        <v>0</v>
      </c>
      <c r="BF929" s="244">
        <f>IF(N929="snížená",J929,0)</f>
        <v>0</v>
      </c>
      <c r="BG929" s="244">
        <f>IF(N929="zákl. přenesená",J929,0)</f>
        <v>0</v>
      </c>
      <c r="BH929" s="244">
        <f>IF(N929="sníž. přenesená",J929,0)</f>
        <v>0</v>
      </c>
      <c r="BI929" s="244">
        <f>IF(N929="nulová",J929,0)</f>
        <v>0</v>
      </c>
      <c r="BJ929" s="17" t="s">
        <v>86</v>
      </c>
      <c r="BK929" s="244">
        <f>ROUND(I929*H929,2)</f>
        <v>0</v>
      </c>
      <c r="BL929" s="17" t="s">
        <v>395</v>
      </c>
      <c r="BM929" s="243" t="s">
        <v>1394</v>
      </c>
    </row>
    <row r="930" spans="2:51" s="14" customFormat="1" ht="12">
      <c r="B930" s="277"/>
      <c r="C930" s="278"/>
      <c r="D930" s="245" t="s">
        <v>309</v>
      </c>
      <c r="E930" s="279" t="s">
        <v>1</v>
      </c>
      <c r="F930" s="280" t="s">
        <v>1261</v>
      </c>
      <c r="G930" s="278"/>
      <c r="H930" s="279" t="s">
        <v>1</v>
      </c>
      <c r="I930" s="281"/>
      <c r="J930" s="278"/>
      <c r="K930" s="278"/>
      <c r="L930" s="282"/>
      <c r="M930" s="283"/>
      <c r="N930" s="284"/>
      <c r="O930" s="284"/>
      <c r="P930" s="284"/>
      <c r="Q930" s="284"/>
      <c r="R930" s="284"/>
      <c r="S930" s="284"/>
      <c r="T930" s="285"/>
      <c r="AT930" s="286" t="s">
        <v>309</v>
      </c>
      <c r="AU930" s="286" t="s">
        <v>88</v>
      </c>
      <c r="AV930" s="14" t="s">
        <v>86</v>
      </c>
      <c r="AW930" s="14" t="s">
        <v>33</v>
      </c>
      <c r="AX930" s="14" t="s">
        <v>78</v>
      </c>
      <c r="AY930" s="286" t="s">
        <v>163</v>
      </c>
    </row>
    <row r="931" spans="2:51" s="12" customFormat="1" ht="12">
      <c r="B931" s="255"/>
      <c r="C931" s="256"/>
      <c r="D931" s="245" t="s">
        <v>309</v>
      </c>
      <c r="E931" s="257" t="s">
        <v>1</v>
      </c>
      <c r="F931" s="258" t="s">
        <v>1262</v>
      </c>
      <c r="G931" s="256"/>
      <c r="H931" s="259">
        <v>24.64</v>
      </c>
      <c r="I931" s="260"/>
      <c r="J931" s="256"/>
      <c r="K931" s="256"/>
      <c r="L931" s="261"/>
      <c r="M931" s="262"/>
      <c r="N931" s="263"/>
      <c r="O931" s="263"/>
      <c r="P931" s="263"/>
      <c r="Q931" s="263"/>
      <c r="R931" s="263"/>
      <c r="S931" s="263"/>
      <c r="T931" s="264"/>
      <c r="AT931" s="265" t="s">
        <v>309</v>
      </c>
      <c r="AU931" s="265" t="s">
        <v>88</v>
      </c>
      <c r="AV931" s="12" t="s">
        <v>88</v>
      </c>
      <c r="AW931" s="12" t="s">
        <v>33</v>
      </c>
      <c r="AX931" s="12" t="s">
        <v>86</v>
      </c>
      <c r="AY931" s="265" t="s">
        <v>163</v>
      </c>
    </row>
    <row r="932" spans="2:65" s="1" customFormat="1" ht="24" customHeight="1">
      <c r="B932" s="38"/>
      <c r="C932" s="298" t="s">
        <v>1395</v>
      </c>
      <c r="D932" s="298" t="s">
        <v>549</v>
      </c>
      <c r="E932" s="299" t="s">
        <v>634</v>
      </c>
      <c r="F932" s="300" t="s">
        <v>635</v>
      </c>
      <c r="G932" s="301" t="s">
        <v>307</v>
      </c>
      <c r="H932" s="302">
        <v>4.524</v>
      </c>
      <c r="I932" s="303"/>
      <c r="J932" s="304">
        <f>ROUND(I932*H932,2)</f>
        <v>0</v>
      </c>
      <c r="K932" s="300" t="s">
        <v>170</v>
      </c>
      <c r="L932" s="305"/>
      <c r="M932" s="306" t="s">
        <v>1</v>
      </c>
      <c r="N932" s="307" t="s">
        <v>43</v>
      </c>
      <c r="O932" s="86"/>
      <c r="P932" s="241">
        <f>O932*H932</f>
        <v>0</v>
      </c>
      <c r="Q932" s="241">
        <v>0.032</v>
      </c>
      <c r="R932" s="241">
        <f>Q932*H932</f>
        <v>0.144768</v>
      </c>
      <c r="S932" s="241">
        <v>0</v>
      </c>
      <c r="T932" s="242">
        <f>S932*H932</f>
        <v>0</v>
      </c>
      <c r="AR932" s="243" t="s">
        <v>501</v>
      </c>
      <c r="AT932" s="243" t="s">
        <v>549</v>
      </c>
      <c r="AU932" s="243" t="s">
        <v>88</v>
      </c>
      <c r="AY932" s="17" t="s">
        <v>163</v>
      </c>
      <c r="BE932" s="244">
        <f>IF(N932="základní",J932,0)</f>
        <v>0</v>
      </c>
      <c r="BF932" s="244">
        <f>IF(N932="snížená",J932,0)</f>
        <v>0</v>
      </c>
      <c r="BG932" s="244">
        <f>IF(N932="zákl. přenesená",J932,0)</f>
        <v>0</v>
      </c>
      <c r="BH932" s="244">
        <f>IF(N932="sníž. přenesená",J932,0)</f>
        <v>0</v>
      </c>
      <c r="BI932" s="244">
        <f>IF(N932="nulová",J932,0)</f>
        <v>0</v>
      </c>
      <c r="BJ932" s="17" t="s">
        <v>86</v>
      </c>
      <c r="BK932" s="244">
        <f>ROUND(I932*H932,2)</f>
        <v>0</v>
      </c>
      <c r="BL932" s="17" t="s">
        <v>395</v>
      </c>
      <c r="BM932" s="243" t="s">
        <v>1396</v>
      </c>
    </row>
    <row r="933" spans="2:51" s="12" customFormat="1" ht="12">
      <c r="B933" s="255"/>
      <c r="C933" s="256"/>
      <c r="D933" s="245" t="s">
        <v>309</v>
      </c>
      <c r="E933" s="257" t="s">
        <v>1</v>
      </c>
      <c r="F933" s="258" t="s">
        <v>1397</v>
      </c>
      <c r="G933" s="256"/>
      <c r="H933" s="259">
        <v>4.524</v>
      </c>
      <c r="I933" s="260"/>
      <c r="J933" s="256"/>
      <c r="K933" s="256"/>
      <c r="L933" s="261"/>
      <c r="M933" s="262"/>
      <c r="N933" s="263"/>
      <c r="O933" s="263"/>
      <c r="P933" s="263"/>
      <c r="Q933" s="263"/>
      <c r="R933" s="263"/>
      <c r="S933" s="263"/>
      <c r="T933" s="264"/>
      <c r="AT933" s="265" t="s">
        <v>309</v>
      </c>
      <c r="AU933" s="265" t="s">
        <v>88</v>
      </c>
      <c r="AV933" s="12" t="s">
        <v>88</v>
      </c>
      <c r="AW933" s="12" t="s">
        <v>33</v>
      </c>
      <c r="AX933" s="12" t="s">
        <v>86</v>
      </c>
      <c r="AY933" s="265" t="s">
        <v>163</v>
      </c>
    </row>
    <row r="934" spans="2:65" s="1" customFormat="1" ht="24" customHeight="1">
      <c r="B934" s="38"/>
      <c r="C934" s="232" t="s">
        <v>1398</v>
      </c>
      <c r="D934" s="232" t="s">
        <v>166</v>
      </c>
      <c r="E934" s="233" t="s">
        <v>1399</v>
      </c>
      <c r="F934" s="234" t="s">
        <v>1400</v>
      </c>
      <c r="G934" s="235" t="s">
        <v>1300</v>
      </c>
      <c r="H934" s="308"/>
      <c r="I934" s="237"/>
      <c r="J934" s="238">
        <f>ROUND(I934*H934,2)</f>
        <v>0</v>
      </c>
      <c r="K934" s="234" t="s">
        <v>170</v>
      </c>
      <c r="L934" s="43"/>
      <c r="M934" s="239" t="s">
        <v>1</v>
      </c>
      <c r="N934" s="240" t="s">
        <v>43</v>
      </c>
      <c r="O934" s="86"/>
      <c r="P934" s="241">
        <f>O934*H934</f>
        <v>0</v>
      </c>
      <c r="Q934" s="241">
        <v>0</v>
      </c>
      <c r="R934" s="241">
        <f>Q934*H934</f>
        <v>0</v>
      </c>
      <c r="S934" s="241">
        <v>0</v>
      </c>
      <c r="T934" s="242">
        <f>S934*H934</f>
        <v>0</v>
      </c>
      <c r="AR934" s="243" t="s">
        <v>395</v>
      </c>
      <c r="AT934" s="243" t="s">
        <v>166</v>
      </c>
      <c r="AU934" s="243" t="s">
        <v>88</v>
      </c>
      <c r="AY934" s="17" t="s">
        <v>163</v>
      </c>
      <c r="BE934" s="244">
        <f>IF(N934="základní",J934,0)</f>
        <v>0</v>
      </c>
      <c r="BF934" s="244">
        <f>IF(N934="snížená",J934,0)</f>
        <v>0</v>
      </c>
      <c r="BG934" s="244">
        <f>IF(N934="zákl. přenesená",J934,0)</f>
        <v>0</v>
      </c>
      <c r="BH934" s="244">
        <f>IF(N934="sníž. přenesená",J934,0)</f>
        <v>0</v>
      </c>
      <c r="BI934" s="244">
        <f>IF(N934="nulová",J934,0)</f>
        <v>0</v>
      </c>
      <c r="BJ934" s="17" t="s">
        <v>86</v>
      </c>
      <c r="BK934" s="244">
        <f>ROUND(I934*H934,2)</f>
        <v>0</v>
      </c>
      <c r="BL934" s="17" t="s">
        <v>395</v>
      </c>
      <c r="BM934" s="243" t="s">
        <v>1401</v>
      </c>
    </row>
    <row r="935" spans="2:63" s="11" customFormat="1" ht="22.8" customHeight="1">
      <c r="B935" s="216"/>
      <c r="C935" s="217"/>
      <c r="D935" s="218" t="s">
        <v>77</v>
      </c>
      <c r="E935" s="230" t="s">
        <v>1402</v>
      </c>
      <c r="F935" s="230" t="s">
        <v>1403</v>
      </c>
      <c r="G935" s="217"/>
      <c r="H935" s="217"/>
      <c r="I935" s="220"/>
      <c r="J935" s="231">
        <f>BK935</f>
        <v>0</v>
      </c>
      <c r="K935" s="217"/>
      <c r="L935" s="222"/>
      <c r="M935" s="223"/>
      <c r="N935" s="224"/>
      <c r="O935" s="224"/>
      <c r="P935" s="225">
        <f>SUM(P936:P990)</f>
        <v>0</v>
      </c>
      <c r="Q935" s="224"/>
      <c r="R935" s="225">
        <f>SUM(R936:R990)</f>
        <v>7.18405541</v>
      </c>
      <c r="S935" s="224"/>
      <c r="T935" s="226">
        <f>SUM(T936:T990)</f>
        <v>12.455345</v>
      </c>
      <c r="AR935" s="227" t="s">
        <v>88</v>
      </c>
      <c r="AT935" s="228" t="s">
        <v>77</v>
      </c>
      <c r="AU935" s="228" t="s">
        <v>86</v>
      </c>
      <c r="AY935" s="227" t="s">
        <v>163</v>
      </c>
      <c r="BK935" s="229">
        <f>SUM(BK936:BK990)</f>
        <v>0</v>
      </c>
    </row>
    <row r="936" spans="2:65" s="1" customFormat="1" ht="24" customHeight="1">
      <c r="B936" s="38"/>
      <c r="C936" s="232" t="s">
        <v>1404</v>
      </c>
      <c r="D936" s="232" t="s">
        <v>166</v>
      </c>
      <c r="E936" s="233" t="s">
        <v>1405</v>
      </c>
      <c r="F936" s="234" t="s">
        <v>1406</v>
      </c>
      <c r="G936" s="235" t="s">
        <v>723</v>
      </c>
      <c r="H936" s="236">
        <v>1</v>
      </c>
      <c r="I936" s="237"/>
      <c r="J936" s="238">
        <f>ROUND(I936*H936,2)</f>
        <v>0</v>
      </c>
      <c r="K936" s="234" t="s">
        <v>1</v>
      </c>
      <c r="L936" s="43"/>
      <c r="M936" s="239" t="s">
        <v>1</v>
      </c>
      <c r="N936" s="240" t="s">
        <v>43</v>
      </c>
      <c r="O936" s="86"/>
      <c r="P936" s="241">
        <f>O936*H936</f>
        <v>0</v>
      </c>
      <c r="Q936" s="241">
        <v>0</v>
      </c>
      <c r="R936" s="241">
        <f>Q936*H936</f>
        <v>0</v>
      </c>
      <c r="S936" s="241">
        <v>0</v>
      </c>
      <c r="T936" s="242">
        <f>S936*H936</f>
        <v>0</v>
      </c>
      <c r="AR936" s="243" t="s">
        <v>395</v>
      </c>
      <c r="AT936" s="243" t="s">
        <v>166</v>
      </c>
      <c r="AU936" s="243" t="s">
        <v>88</v>
      </c>
      <c r="AY936" s="17" t="s">
        <v>163</v>
      </c>
      <c r="BE936" s="244">
        <f>IF(N936="základní",J936,0)</f>
        <v>0</v>
      </c>
      <c r="BF936" s="244">
        <f>IF(N936="snížená",J936,0)</f>
        <v>0</v>
      </c>
      <c r="BG936" s="244">
        <f>IF(N936="zákl. přenesená",J936,0)</f>
        <v>0</v>
      </c>
      <c r="BH936" s="244">
        <f>IF(N936="sníž. přenesená",J936,0)</f>
        <v>0</v>
      </c>
      <c r="BI936" s="244">
        <f>IF(N936="nulová",J936,0)</f>
        <v>0</v>
      </c>
      <c r="BJ936" s="17" t="s">
        <v>86</v>
      </c>
      <c r="BK936" s="244">
        <f>ROUND(I936*H936,2)</f>
        <v>0</v>
      </c>
      <c r="BL936" s="17" t="s">
        <v>395</v>
      </c>
      <c r="BM936" s="243" t="s">
        <v>1407</v>
      </c>
    </row>
    <row r="937" spans="2:47" s="1" customFormat="1" ht="12">
      <c r="B937" s="38"/>
      <c r="C937" s="39"/>
      <c r="D937" s="245" t="s">
        <v>190</v>
      </c>
      <c r="E937" s="39"/>
      <c r="F937" s="246" t="s">
        <v>1408</v>
      </c>
      <c r="G937" s="39"/>
      <c r="H937" s="39"/>
      <c r="I937" s="150"/>
      <c r="J937" s="39"/>
      <c r="K937" s="39"/>
      <c r="L937" s="43"/>
      <c r="M937" s="247"/>
      <c r="N937" s="86"/>
      <c r="O937" s="86"/>
      <c r="P937" s="86"/>
      <c r="Q937" s="86"/>
      <c r="R937" s="86"/>
      <c r="S937" s="86"/>
      <c r="T937" s="87"/>
      <c r="AT937" s="17" t="s">
        <v>190</v>
      </c>
      <c r="AU937" s="17" t="s">
        <v>88</v>
      </c>
    </row>
    <row r="938" spans="2:65" s="1" customFormat="1" ht="24" customHeight="1">
      <c r="B938" s="38"/>
      <c r="C938" s="232" t="s">
        <v>1409</v>
      </c>
      <c r="D938" s="232" t="s">
        <v>166</v>
      </c>
      <c r="E938" s="233" t="s">
        <v>1410</v>
      </c>
      <c r="F938" s="234" t="s">
        <v>1411</v>
      </c>
      <c r="G938" s="235" t="s">
        <v>413</v>
      </c>
      <c r="H938" s="236">
        <v>2.94</v>
      </c>
      <c r="I938" s="237"/>
      <c r="J938" s="238">
        <f>ROUND(I938*H938,2)</f>
        <v>0</v>
      </c>
      <c r="K938" s="234" t="s">
        <v>170</v>
      </c>
      <c r="L938" s="43"/>
      <c r="M938" s="239" t="s">
        <v>1</v>
      </c>
      <c r="N938" s="240" t="s">
        <v>43</v>
      </c>
      <c r="O938" s="86"/>
      <c r="P938" s="241">
        <f>O938*H938</f>
        <v>0</v>
      </c>
      <c r="Q938" s="241">
        <v>0</v>
      </c>
      <c r="R938" s="241">
        <f>Q938*H938</f>
        <v>0</v>
      </c>
      <c r="S938" s="241">
        <v>0.02475</v>
      </c>
      <c r="T938" s="242">
        <f>S938*H938</f>
        <v>0.072765</v>
      </c>
      <c r="AR938" s="243" t="s">
        <v>395</v>
      </c>
      <c r="AT938" s="243" t="s">
        <v>166</v>
      </c>
      <c r="AU938" s="243" t="s">
        <v>88</v>
      </c>
      <c r="AY938" s="17" t="s">
        <v>163</v>
      </c>
      <c r="BE938" s="244">
        <f>IF(N938="základní",J938,0)</f>
        <v>0</v>
      </c>
      <c r="BF938" s="244">
        <f>IF(N938="snížená",J938,0)</f>
        <v>0</v>
      </c>
      <c r="BG938" s="244">
        <f>IF(N938="zákl. přenesená",J938,0)</f>
        <v>0</v>
      </c>
      <c r="BH938" s="244">
        <f>IF(N938="sníž. přenesená",J938,0)</f>
        <v>0</v>
      </c>
      <c r="BI938" s="244">
        <f>IF(N938="nulová",J938,0)</f>
        <v>0</v>
      </c>
      <c r="BJ938" s="17" t="s">
        <v>86</v>
      </c>
      <c r="BK938" s="244">
        <f>ROUND(I938*H938,2)</f>
        <v>0</v>
      </c>
      <c r="BL938" s="17" t="s">
        <v>395</v>
      </c>
      <c r="BM938" s="243" t="s">
        <v>1412</v>
      </c>
    </row>
    <row r="939" spans="2:51" s="14" customFormat="1" ht="12">
      <c r="B939" s="277"/>
      <c r="C939" s="278"/>
      <c r="D939" s="245" t="s">
        <v>309</v>
      </c>
      <c r="E939" s="279" t="s">
        <v>1</v>
      </c>
      <c r="F939" s="280" t="s">
        <v>1413</v>
      </c>
      <c r="G939" s="278"/>
      <c r="H939" s="279" t="s">
        <v>1</v>
      </c>
      <c r="I939" s="281"/>
      <c r="J939" s="278"/>
      <c r="K939" s="278"/>
      <c r="L939" s="282"/>
      <c r="M939" s="283"/>
      <c r="N939" s="284"/>
      <c r="O939" s="284"/>
      <c r="P939" s="284"/>
      <c r="Q939" s="284"/>
      <c r="R939" s="284"/>
      <c r="S939" s="284"/>
      <c r="T939" s="285"/>
      <c r="AT939" s="286" t="s">
        <v>309</v>
      </c>
      <c r="AU939" s="286" t="s">
        <v>88</v>
      </c>
      <c r="AV939" s="14" t="s">
        <v>86</v>
      </c>
      <c r="AW939" s="14" t="s">
        <v>33</v>
      </c>
      <c r="AX939" s="14" t="s">
        <v>78</v>
      </c>
      <c r="AY939" s="286" t="s">
        <v>163</v>
      </c>
    </row>
    <row r="940" spans="2:51" s="12" customFormat="1" ht="12">
      <c r="B940" s="255"/>
      <c r="C940" s="256"/>
      <c r="D940" s="245" t="s">
        <v>309</v>
      </c>
      <c r="E940" s="257" t="s">
        <v>1</v>
      </c>
      <c r="F940" s="258" t="s">
        <v>1414</v>
      </c>
      <c r="G940" s="256"/>
      <c r="H940" s="259">
        <v>2.94</v>
      </c>
      <c r="I940" s="260"/>
      <c r="J940" s="256"/>
      <c r="K940" s="256"/>
      <c r="L940" s="261"/>
      <c r="M940" s="262"/>
      <c r="N940" s="263"/>
      <c r="O940" s="263"/>
      <c r="P940" s="263"/>
      <c r="Q940" s="263"/>
      <c r="R940" s="263"/>
      <c r="S940" s="263"/>
      <c r="T940" s="264"/>
      <c r="AT940" s="265" t="s">
        <v>309</v>
      </c>
      <c r="AU940" s="265" t="s">
        <v>88</v>
      </c>
      <c r="AV940" s="12" t="s">
        <v>88</v>
      </c>
      <c r="AW940" s="12" t="s">
        <v>33</v>
      </c>
      <c r="AX940" s="12" t="s">
        <v>86</v>
      </c>
      <c r="AY940" s="265" t="s">
        <v>163</v>
      </c>
    </row>
    <row r="941" spans="2:65" s="1" customFormat="1" ht="24" customHeight="1">
      <c r="B941" s="38"/>
      <c r="C941" s="232" t="s">
        <v>1415</v>
      </c>
      <c r="D941" s="232" t="s">
        <v>166</v>
      </c>
      <c r="E941" s="233" t="s">
        <v>1416</v>
      </c>
      <c r="F941" s="234" t="s">
        <v>1417</v>
      </c>
      <c r="G941" s="235" t="s">
        <v>413</v>
      </c>
      <c r="H941" s="236">
        <v>9.04</v>
      </c>
      <c r="I941" s="237"/>
      <c r="J941" s="238">
        <f>ROUND(I941*H941,2)</f>
        <v>0</v>
      </c>
      <c r="K941" s="234" t="s">
        <v>170</v>
      </c>
      <c r="L941" s="43"/>
      <c r="M941" s="239" t="s">
        <v>1</v>
      </c>
      <c r="N941" s="240" t="s">
        <v>43</v>
      </c>
      <c r="O941" s="86"/>
      <c r="P941" s="241">
        <f>O941*H941</f>
        <v>0</v>
      </c>
      <c r="Q941" s="241">
        <v>0</v>
      </c>
      <c r="R941" s="241">
        <f>Q941*H941</f>
        <v>0</v>
      </c>
      <c r="S941" s="241">
        <v>0.02475</v>
      </c>
      <c r="T941" s="242">
        <f>S941*H941</f>
        <v>0.22374</v>
      </c>
      <c r="AR941" s="243" t="s">
        <v>395</v>
      </c>
      <c r="AT941" s="243" t="s">
        <v>166</v>
      </c>
      <c r="AU941" s="243" t="s">
        <v>88</v>
      </c>
      <c r="AY941" s="17" t="s">
        <v>163</v>
      </c>
      <c r="BE941" s="244">
        <f>IF(N941="základní",J941,0)</f>
        <v>0</v>
      </c>
      <c r="BF941" s="244">
        <f>IF(N941="snížená",J941,0)</f>
        <v>0</v>
      </c>
      <c r="BG941" s="244">
        <f>IF(N941="zákl. přenesená",J941,0)</f>
        <v>0</v>
      </c>
      <c r="BH941" s="244">
        <f>IF(N941="sníž. přenesená",J941,0)</f>
        <v>0</v>
      </c>
      <c r="BI941" s="244">
        <f>IF(N941="nulová",J941,0)</f>
        <v>0</v>
      </c>
      <c r="BJ941" s="17" t="s">
        <v>86</v>
      </c>
      <c r="BK941" s="244">
        <f>ROUND(I941*H941,2)</f>
        <v>0</v>
      </c>
      <c r="BL941" s="17" t="s">
        <v>395</v>
      </c>
      <c r="BM941" s="243" t="s">
        <v>1418</v>
      </c>
    </row>
    <row r="942" spans="2:51" s="14" customFormat="1" ht="12">
      <c r="B942" s="277"/>
      <c r="C942" s="278"/>
      <c r="D942" s="245" t="s">
        <v>309</v>
      </c>
      <c r="E942" s="279" t="s">
        <v>1</v>
      </c>
      <c r="F942" s="280" t="s">
        <v>1419</v>
      </c>
      <c r="G942" s="278"/>
      <c r="H942" s="279" t="s">
        <v>1</v>
      </c>
      <c r="I942" s="281"/>
      <c r="J942" s="278"/>
      <c r="K942" s="278"/>
      <c r="L942" s="282"/>
      <c r="M942" s="283"/>
      <c r="N942" s="284"/>
      <c r="O942" s="284"/>
      <c r="P942" s="284"/>
      <c r="Q942" s="284"/>
      <c r="R942" s="284"/>
      <c r="S942" s="284"/>
      <c r="T942" s="285"/>
      <c r="AT942" s="286" t="s">
        <v>309</v>
      </c>
      <c r="AU942" s="286" t="s">
        <v>88</v>
      </c>
      <c r="AV942" s="14" t="s">
        <v>86</v>
      </c>
      <c r="AW942" s="14" t="s">
        <v>33</v>
      </c>
      <c r="AX942" s="14" t="s">
        <v>78</v>
      </c>
      <c r="AY942" s="286" t="s">
        <v>163</v>
      </c>
    </row>
    <row r="943" spans="2:51" s="12" customFormat="1" ht="12">
      <c r="B943" s="255"/>
      <c r="C943" s="256"/>
      <c r="D943" s="245" t="s">
        <v>309</v>
      </c>
      <c r="E943" s="257" t="s">
        <v>1</v>
      </c>
      <c r="F943" s="258" t="s">
        <v>1420</v>
      </c>
      <c r="G943" s="256"/>
      <c r="H943" s="259">
        <v>9.04</v>
      </c>
      <c r="I943" s="260"/>
      <c r="J943" s="256"/>
      <c r="K943" s="256"/>
      <c r="L943" s="261"/>
      <c r="M943" s="262"/>
      <c r="N943" s="263"/>
      <c r="O943" s="263"/>
      <c r="P943" s="263"/>
      <c r="Q943" s="263"/>
      <c r="R943" s="263"/>
      <c r="S943" s="263"/>
      <c r="T943" s="264"/>
      <c r="AT943" s="265" t="s">
        <v>309</v>
      </c>
      <c r="AU943" s="265" t="s">
        <v>88</v>
      </c>
      <c r="AV943" s="12" t="s">
        <v>88</v>
      </c>
      <c r="AW943" s="12" t="s">
        <v>33</v>
      </c>
      <c r="AX943" s="12" t="s">
        <v>86</v>
      </c>
      <c r="AY943" s="265" t="s">
        <v>163</v>
      </c>
    </row>
    <row r="944" spans="2:65" s="1" customFormat="1" ht="24" customHeight="1">
      <c r="B944" s="38"/>
      <c r="C944" s="232" t="s">
        <v>1421</v>
      </c>
      <c r="D944" s="232" t="s">
        <v>166</v>
      </c>
      <c r="E944" s="233" t="s">
        <v>1422</v>
      </c>
      <c r="F944" s="234" t="s">
        <v>1423</v>
      </c>
      <c r="G944" s="235" t="s">
        <v>413</v>
      </c>
      <c r="H944" s="236">
        <v>0.8</v>
      </c>
      <c r="I944" s="237"/>
      <c r="J944" s="238">
        <f>ROUND(I944*H944,2)</f>
        <v>0</v>
      </c>
      <c r="K944" s="234" t="s">
        <v>170</v>
      </c>
      <c r="L944" s="43"/>
      <c r="M944" s="239" t="s">
        <v>1</v>
      </c>
      <c r="N944" s="240" t="s">
        <v>43</v>
      </c>
      <c r="O944" s="86"/>
      <c r="P944" s="241">
        <f>O944*H944</f>
        <v>0</v>
      </c>
      <c r="Q944" s="241">
        <v>0.01752</v>
      </c>
      <c r="R944" s="241">
        <f>Q944*H944</f>
        <v>0.014016</v>
      </c>
      <c r="S944" s="241">
        <v>0</v>
      </c>
      <c r="T944" s="242">
        <f>S944*H944</f>
        <v>0</v>
      </c>
      <c r="AR944" s="243" t="s">
        <v>395</v>
      </c>
      <c r="AT944" s="243" t="s">
        <v>166</v>
      </c>
      <c r="AU944" s="243" t="s">
        <v>88</v>
      </c>
      <c r="AY944" s="17" t="s">
        <v>163</v>
      </c>
      <c r="BE944" s="244">
        <f>IF(N944="základní",J944,0)</f>
        <v>0</v>
      </c>
      <c r="BF944" s="244">
        <f>IF(N944="snížená",J944,0)</f>
        <v>0</v>
      </c>
      <c r="BG944" s="244">
        <f>IF(N944="zákl. přenesená",J944,0)</f>
        <v>0</v>
      </c>
      <c r="BH944" s="244">
        <f>IF(N944="sníž. přenesená",J944,0)</f>
        <v>0</v>
      </c>
      <c r="BI944" s="244">
        <f>IF(N944="nulová",J944,0)</f>
        <v>0</v>
      </c>
      <c r="BJ944" s="17" t="s">
        <v>86</v>
      </c>
      <c r="BK944" s="244">
        <f>ROUND(I944*H944,2)</f>
        <v>0</v>
      </c>
      <c r="BL944" s="17" t="s">
        <v>395</v>
      </c>
      <c r="BM944" s="243" t="s">
        <v>1424</v>
      </c>
    </row>
    <row r="945" spans="2:51" s="14" customFormat="1" ht="12">
      <c r="B945" s="277"/>
      <c r="C945" s="278"/>
      <c r="D945" s="245" t="s">
        <v>309</v>
      </c>
      <c r="E945" s="279" t="s">
        <v>1</v>
      </c>
      <c r="F945" s="280" t="s">
        <v>1425</v>
      </c>
      <c r="G945" s="278"/>
      <c r="H945" s="279" t="s">
        <v>1</v>
      </c>
      <c r="I945" s="281"/>
      <c r="J945" s="278"/>
      <c r="K945" s="278"/>
      <c r="L945" s="282"/>
      <c r="M945" s="283"/>
      <c r="N945" s="284"/>
      <c r="O945" s="284"/>
      <c r="P945" s="284"/>
      <c r="Q945" s="284"/>
      <c r="R945" s="284"/>
      <c r="S945" s="284"/>
      <c r="T945" s="285"/>
      <c r="AT945" s="286" t="s">
        <v>309</v>
      </c>
      <c r="AU945" s="286" t="s">
        <v>88</v>
      </c>
      <c r="AV945" s="14" t="s">
        <v>86</v>
      </c>
      <c r="AW945" s="14" t="s">
        <v>33</v>
      </c>
      <c r="AX945" s="14" t="s">
        <v>78</v>
      </c>
      <c r="AY945" s="286" t="s">
        <v>163</v>
      </c>
    </row>
    <row r="946" spans="2:51" s="12" customFormat="1" ht="12">
      <c r="B946" s="255"/>
      <c r="C946" s="256"/>
      <c r="D946" s="245" t="s">
        <v>309</v>
      </c>
      <c r="E946" s="257" t="s">
        <v>1</v>
      </c>
      <c r="F946" s="258" t="s">
        <v>1426</v>
      </c>
      <c r="G946" s="256"/>
      <c r="H946" s="259">
        <v>0.8</v>
      </c>
      <c r="I946" s="260"/>
      <c r="J946" s="256"/>
      <c r="K946" s="256"/>
      <c r="L946" s="261"/>
      <c r="M946" s="262"/>
      <c r="N946" s="263"/>
      <c r="O946" s="263"/>
      <c r="P946" s="263"/>
      <c r="Q946" s="263"/>
      <c r="R946" s="263"/>
      <c r="S946" s="263"/>
      <c r="T946" s="264"/>
      <c r="AT946" s="265" t="s">
        <v>309</v>
      </c>
      <c r="AU946" s="265" t="s">
        <v>88</v>
      </c>
      <c r="AV946" s="12" t="s">
        <v>88</v>
      </c>
      <c r="AW946" s="12" t="s">
        <v>33</v>
      </c>
      <c r="AX946" s="12" t="s">
        <v>86</v>
      </c>
      <c r="AY946" s="265" t="s">
        <v>163</v>
      </c>
    </row>
    <row r="947" spans="2:65" s="1" customFormat="1" ht="24" customHeight="1">
      <c r="B947" s="38"/>
      <c r="C947" s="232" t="s">
        <v>1427</v>
      </c>
      <c r="D947" s="232" t="s">
        <v>166</v>
      </c>
      <c r="E947" s="233" t="s">
        <v>1428</v>
      </c>
      <c r="F947" s="234" t="s">
        <v>1429</v>
      </c>
      <c r="G947" s="235" t="s">
        <v>413</v>
      </c>
      <c r="H947" s="236">
        <v>2.94</v>
      </c>
      <c r="I947" s="237"/>
      <c r="J947" s="238">
        <f>ROUND(I947*H947,2)</f>
        <v>0</v>
      </c>
      <c r="K947" s="234" t="s">
        <v>170</v>
      </c>
      <c r="L947" s="43"/>
      <c r="M947" s="239" t="s">
        <v>1</v>
      </c>
      <c r="N947" s="240" t="s">
        <v>43</v>
      </c>
      <c r="O947" s="86"/>
      <c r="P947" s="241">
        <f>O947*H947</f>
        <v>0</v>
      </c>
      <c r="Q947" s="241">
        <v>0.02733</v>
      </c>
      <c r="R947" s="241">
        <f>Q947*H947</f>
        <v>0.0803502</v>
      </c>
      <c r="S947" s="241">
        <v>0</v>
      </c>
      <c r="T947" s="242">
        <f>S947*H947</f>
        <v>0</v>
      </c>
      <c r="AR947" s="243" t="s">
        <v>395</v>
      </c>
      <c r="AT947" s="243" t="s">
        <v>166</v>
      </c>
      <c r="AU947" s="243" t="s">
        <v>88</v>
      </c>
      <c r="AY947" s="17" t="s">
        <v>163</v>
      </c>
      <c r="BE947" s="244">
        <f>IF(N947="základní",J947,0)</f>
        <v>0</v>
      </c>
      <c r="BF947" s="244">
        <f>IF(N947="snížená",J947,0)</f>
        <v>0</v>
      </c>
      <c r="BG947" s="244">
        <f>IF(N947="zákl. přenesená",J947,0)</f>
        <v>0</v>
      </c>
      <c r="BH947" s="244">
        <f>IF(N947="sníž. přenesená",J947,0)</f>
        <v>0</v>
      </c>
      <c r="BI947" s="244">
        <f>IF(N947="nulová",J947,0)</f>
        <v>0</v>
      </c>
      <c r="BJ947" s="17" t="s">
        <v>86</v>
      </c>
      <c r="BK947" s="244">
        <f>ROUND(I947*H947,2)</f>
        <v>0</v>
      </c>
      <c r="BL947" s="17" t="s">
        <v>395</v>
      </c>
      <c r="BM947" s="243" t="s">
        <v>1430</v>
      </c>
    </row>
    <row r="948" spans="2:51" s="14" customFormat="1" ht="12">
      <c r="B948" s="277"/>
      <c r="C948" s="278"/>
      <c r="D948" s="245" t="s">
        <v>309</v>
      </c>
      <c r="E948" s="279" t="s">
        <v>1</v>
      </c>
      <c r="F948" s="280" t="s">
        <v>1413</v>
      </c>
      <c r="G948" s="278"/>
      <c r="H948" s="279" t="s">
        <v>1</v>
      </c>
      <c r="I948" s="281"/>
      <c r="J948" s="278"/>
      <c r="K948" s="278"/>
      <c r="L948" s="282"/>
      <c r="M948" s="283"/>
      <c r="N948" s="284"/>
      <c r="O948" s="284"/>
      <c r="P948" s="284"/>
      <c r="Q948" s="284"/>
      <c r="R948" s="284"/>
      <c r="S948" s="284"/>
      <c r="T948" s="285"/>
      <c r="AT948" s="286" t="s">
        <v>309</v>
      </c>
      <c r="AU948" s="286" t="s">
        <v>88</v>
      </c>
      <c r="AV948" s="14" t="s">
        <v>86</v>
      </c>
      <c r="AW948" s="14" t="s">
        <v>33</v>
      </c>
      <c r="AX948" s="14" t="s">
        <v>78</v>
      </c>
      <c r="AY948" s="286" t="s">
        <v>163</v>
      </c>
    </row>
    <row r="949" spans="2:51" s="12" customFormat="1" ht="12">
      <c r="B949" s="255"/>
      <c r="C949" s="256"/>
      <c r="D949" s="245" t="s">
        <v>309</v>
      </c>
      <c r="E949" s="257" t="s">
        <v>1</v>
      </c>
      <c r="F949" s="258" t="s">
        <v>1414</v>
      </c>
      <c r="G949" s="256"/>
      <c r="H949" s="259">
        <v>2.94</v>
      </c>
      <c r="I949" s="260"/>
      <c r="J949" s="256"/>
      <c r="K949" s="256"/>
      <c r="L949" s="261"/>
      <c r="M949" s="262"/>
      <c r="N949" s="263"/>
      <c r="O949" s="263"/>
      <c r="P949" s="263"/>
      <c r="Q949" s="263"/>
      <c r="R949" s="263"/>
      <c r="S949" s="263"/>
      <c r="T949" s="264"/>
      <c r="AT949" s="265" t="s">
        <v>309</v>
      </c>
      <c r="AU949" s="265" t="s">
        <v>88</v>
      </c>
      <c r="AV949" s="12" t="s">
        <v>88</v>
      </c>
      <c r="AW949" s="12" t="s">
        <v>33</v>
      </c>
      <c r="AX949" s="12" t="s">
        <v>86</v>
      </c>
      <c r="AY949" s="265" t="s">
        <v>163</v>
      </c>
    </row>
    <row r="950" spans="2:65" s="1" customFormat="1" ht="24" customHeight="1">
      <c r="B950" s="38"/>
      <c r="C950" s="232" t="s">
        <v>1431</v>
      </c>
      <c r="D950" s="232" t="s">
        <v>166</v>
      </c>
      <c r="E950" s="233" t="s">
        <v>1432</v>
      </c>
      <c r="F950" s="234" t="s">
        <v>1433</v>
      </c>
      <c r="G950" s="235" t="s">
        <v>349</v>
      </c>
      <c r="H950" s="236">
        <v>219.75</v>
      </c>
      <c r="I950" s="237"/>
      <c r="J950" s="238">
        <f>ROUND(I950*H950,2)</f>
        <v>0</v>
      </c>
      <c r="K950" s="234" t="s">
        <v>170</v>
      </c>
      <c r="L950" s="43"/>
      <c r="M950" s="239" t="s">
        <v>1</v>
      </c>
      <c r="N950" s="240" t="s">
        <v>43</v>
      </c>
      <c r="O950" s="86"/>
      <c r="P950" s="241">
        <f>O950*H950</f>
        <v>0</v>
      </c>
      <c r="Q950" s="241">
        <v>0</v>
      </c>
      <c r="R950" s="241">
        <f>Q950*H950</f>
        <v>0</v>
      </c>
      <c r="S950" s="241">
        <v>0</v>
      </c>
      <c r="T950" s="242">
        <f>S950*H950</f>
        <v>0</v>
      </c>
      <c r="AR950" s="243" t="s">
        <v>395</v>
      </c>
      <c r="AT950" s="243" t="s">
        <v>166</v>
      </c>
      <c r="AU950" s="243" t="s">
        <v>88</v>
      </c>
      <c r="AY950" s="17" t="s">
        <v>163</v>
      </c>
      <c r="BE950" s="244">
        <f>IF(N950="základní",J950,0)</f>
        <v>0</v>
      </c>
      <c r="BF950" s="244">
        <f>IF(N950="snížená",J950,0)</f>
        <v>0</v>
      </c>
      <c r="BG950" s="244">
        <f>IF(N950="zákl. přenesená",J950,0)</f>
        <v>0</v>
      </c>
      <c r="BH950" s="244">
        <f>IF(N950="sníž. přenesená",J950,0)</f>
        <v>0</v>
      </c>
      <c r="BI950" s="244">
        <f>IF(N950="nulová",J950,0)</f>
        <v>0</v>
      </c>
      <c r="BJ950" s="17" t="s">
        <v>86</v>
      </c>
      <c r="BK950" s="244">
        <f>ROUND(I950*H950,2)</f>
        <v>0</v>
      </c>
      <c r="BL950" s="17" t="s">
        <v>395</v>
      </c>
      <c r="BM950" s="243" t="s">
        <v>1434</v>
      </c>
    </row>
    <row r="951" spans="2:51" s="12" customFormat="1" ht="12">
      <c r="B951" s="255"/>
      <c r="C951" s="256"/>
      <c r="D951" s="245" t="s">
        <v>309</v>
      </c>
      <c r="E951" s="257" t="s">
        <v>1</v>
      </c>
      <c r="F951" s="258" t="s">
        <v>265</v>
      </c>
      <c r="G951" s="256"/>
      <c r="H951" s="259">
        <v>219.75</v>
      </c>
      <c r="I951" s="260"/>
      <c r="J951" s="256"/>
      <c r="K951" s="256"/>
      <c r="L951" s="261"/>
      <c r="M951" s="262"/>
      <c r="N951" s="263"/>
      <c r="O951" s="263"/>
      <c r="P951" s="263"/>
      <c r="Q951" s="263"/>
      <c r="R951" s="263"/>
      <c r="S951" s="263"/>
      <c r="T951" s="264"/>
      <c r="AT951" s="265" t="s">
        <v>309</v>
      </c>
      <c r="AU951" s="265" t="s">
        <v>88</v>
      </c>
      <c r="AV951" s="12" t="s">
        <v>88</v>
      </c>
      <c r="AW951" s="12" t="s">
        <v>33</v>
      </c>
      <c r="AX951" s="12" t="s">
        <v>86</v>
      </c>
      <c r="AY951" s="265" t="s">
        <v>163</v>
      </c>
    </row>
    <row r="952" spans="2:65" s="1" customFormat="1" ht="16.5" customHeight="1">
      <c r="B952" s="38"/>
      <c r="C952" s="298" t="s">
        <v>1435</v>
      </c>
      <c r="D952" s="298" t="s">
        <v>549</v>
      </c>
      <c r="E952" s="299" t="s">
        <v>1436</v>
      </c>
      <c r="F952" s="300" t="s">
        <v>1437</v>
      </c>
      <c r="G952" s="301" t="s">
        <v>307</v>
      </c>
      <c r="H952" s="302">
        <v>5.801</v>
      </c>
      <c r="I952" s="303"/>
      <c r="J952" s="304">
        <f>ROUND(I952*H952,2)</f>
        <v>0</v>
      </c>
      <c r="K952" s="300" t="s">
        <v>170</v>
      </c>
      <c r="L952" s="305"/>
      <c r="M952" s="306" t="s">
        <v>1</v>
      </c>
      <c r="N952" s="307" t="s">
        <v>43</v>
      </c>
      <c r="O952" s="86"/>
      <c r="P952" s="241">
        <f>O952*H952</f>
        <v>0</v>
      </c>
      <c r="Q952" s="241">
        <v>0.55</v>
      </c>
      <c r="R952" s="241">
        <f>Q952*H952</f>
        <v>3.1905500000000004</v>
      </c>
      <c r="S952" s="241">
        <v>0</v>
      </c>
      <c r="T952" s="242">
        <f>S952*H952</f>
        <v>0</v>
      </c>
      <c r="AR952" s="243" t="s">
        <v>501</v>
      </c>
      <c r="AT952" s="243" t="s">
        <v>549</v>
      </c>
      <c r="AU952" s="243" t="s">
        <v>88</v>
      </c>
      <c r="AY952" s="17" t="s">
        <v>163</v>
      </c>
      <c r="BE952" s="244">
        <f>IF(N952="základní",J952,0)</f>
        <v>0</v>
      </c>
      <c r="BF952" s="244">
        <f>IF(N952="snížená",J952,0)</f>
        <v>0</v>
      </c>
      <c r="BG952" s="244">
        <f>IF(N952="zákl. přenesená",J952,0)</f>
        <v>0</v>
      </c>
      <c r="BH952" s="244">
        <f>IF(N952="sníž. přenesená",J952,0)</f>
        <v>0</v>
      </c>
      <c r="BI952" s="244">
        <f>IF(N952="nulová",J952,0)</f>
        <v>0</v>
      </c>
      <c r="BJ952" s="17" t="s">
        <v>86</v>
      </c>
      <c r="BK952" s="244">
        <f>ROUND(I952*H952,2)</f>
        <v>0</v>
      </c>
      <c r="BL952" s="17" t="s">
        <v>395</v>
      </c>
      <c r="BM952" s="243" t="s">
        <v>1438</v>
      </c>
    </row>
    <row r="953" spans="2:51" s="12" customFormat="1" ht="12">
      <c r="B953" s="255"/>
      <c r="C953" s="256"/>
      <c r="D953" s="245" t="s">
        <v>309</v>
      </c>
      <c r="E953" s="257" t="s">
        <v>1</v>
      </c>
      <c r="F953" s="258" t="s">
        <v>1439</v>
      </c>
      <c r="G953" s="256"/>
      <c r="H953" s="259">
        <v>5.801</v>
      </c>
      <c r="I953" s="260"/>
      <c r="J953" s="256"/>
      <c r="K953" s="256"/>
      <c r="L953" s="261"/>
      <c r="M953" s="262"/>
      <c r="N953" s="263"/>
      <c r="O953" s="263"/>
      <c r="P953" s="263"/>
      <c r="Q953" s="263"/>
      <c r="R953" s="263"/>
      <c r="S953" s="263"/>
      <c r="T953" s="264"/>
      <c r="AT953" s="265" t="s">
        <v>309</v>
      </c>
      <c r="AU953" s="265" t="s">
        <v>88</v>
      </c>
      <c r="AV953" s="12" t="s">
        <v>88</v>
      </c>
      <c r="AW953" s="12" t="s">
        <v>33</v>
      </c>
      <c r="AX953" s="12" t="s">
        <v>86</v>
      </c>
      <c r="AY953" s="265" t="s">
        <v>163</v>
      </c>
    </row>
    <row r="954" spans="2:65" s="1" customFormat="1" ht="24" customHeight="1">
      <c r="B954" s="38"/>
      <c r="C954" s="232" t="s">
        <v>1440</v>
      </c>
      <c r="D954" s="232" t="s">
        <v>166</v>
      </c>
      <c r="E954" s="233" t="s">
        <v>1441</v>
      </c>
      <c r="F954" s="234" t="s">
        <v>1442</v>
      </c>
      <c r="G954" s="235" t="s">
        <v>413</v>
      </c>
      <c r="H954" s="236">
        <v>350</v>
      </c>
      <c r="I954" s="237"/>
      <c r="J954" s="238">
        <f>ROUND(I954*H954,2)</f>
        <v>0</v>
      </c>
      <c r="K954" s="234" t="s">
        <v>170</v>
      </c>
      <c r="L954" s="43"/>
      <c r="M954" s="239" t="s">
        <v>1</v>
      </c>
      <c r="N954" s="240" t="s">
        <v>43</v>
      </c>
      <c r="O954" s="86"/>
      <c r="P954" s="241">
        <f>O954*H954</f>
        <v>0</v>
      </c>
      <c r="Q954" s="241">
        <v>0</v>
      </c>
      <c r="R954" s="241">
        <f>Q954*H954</f>
        <v>0</v>
      </c>
      <c r="S954" s="241">
        <v>0</v>
      </c>
      <c r="T954" s="242">
        <f>S954*H954</f>
        <v>0</v>
      </c>
      <c r="AR954" s="243" t="s">
        <v>395</v>
      </c>
      <c r="AT954" s="243" t="s">
        <v>166</v>
      </c>
      <c r="AU954" s="243" t="s">
        <v>88</v>
      </c>
      <c r="AY954" s="17" t="s">
        <v>163</v>
      </c>
      <c r="BE954" s="244">
        <f>IF(N954="základní",J954,0)</f>
        <v>0</v>
      </c>
      <c r="BF954" s="244">
        <f>IF(N954="snížená",J954,0)</f>
        <v>0</v>
      </c>
      <c r="BG954" s="244">
        <f>IF(N954="zákl. přenesená",J954,0)</f>
        <v>0</v>
      </c>
      <c r="BH954" s="244">
        <f>IF(N954="sníž. přenesená",J954,0)</f>
        <v>0</v>
      </c>
      <c r="BI954" s="244">
        <f>IF(N954="nulová",J954,0)</f>
        <v>0</v>
      </c>
      <c r="BJ954" s="17" t="s">
        <v>86</v>
      </c>
      <c r="BK954" s="244">
        <f>ROUND(I954*H954,2)</f>
        <v>0</v>
      </c>
      <c r="BL954" s="17" t="s">
        <v>395</v>
      </c>
      <c r="BM954" s="243" t="s">
        <v>1443</v>
      </c>
    </row>
    <row r="955" spans="2:51" s="12" customFormat="1" ht="12">
      <c r="B955" s="255"/>
      <c r="C955" s="256"/>
      <c r="D955" s="245" t="s">
        <v>309</v>
      </c>
      <c r="E955" s="257" t="s">
        <v>1</v>
      </c>
      <c r="F955" s="258" t="s">
        <v>1444</v>
      </c>
      <c r="G955" s="256"/>
      <c r="H955" s="259">
        <v>350</v>
      </c>
      <c r="I955" s="260"/>
      <c r="J955" s="256"/>
      <c r="K955" s="256"/>
      <c r="L955" s="261"/>
      <c r="M955" s="262"/>
      <c r="N955" s="263"/>
      <c r="O955" s="263"/>
      <c r="P955" s="263"/>
      <c r="Q955" s="263"/>
      <c r="R955" s="263"/>
      <c r="S955" s="263"/>
      <c r="T955" s="264"/>
      <c r="AT955" s="265" t="s">
        <v>309</v>
      </c>
      <c r="AU955" s="265" t="s">
        <v>88</v>
      </c>
      <c r="AV955" s="12" t="s">
        <v>88</v>
      </c>
      <c r="AW955" s="12" t="s">
        <v>33</v>
      </c>
      <c r="AX955" s="12" t="s">
        <v>86</v>
      </c>
      <c r="AY955" s="265" t="s">
        <v>163</v>
      </c>
    </row>
    <row r="956" spans="2:65" s="1" customFormat="1" ht="16.5" customHeight="1">
      <c r="B956" s="38"/>
      <c r="C956" s="298" t="s">
        <v>1445</v>
      </c>
      <c r="D956" s="298" t="s">
        <v>549</v>
      </c>
      <c r="E956" s="299" t="s">
        <v>1446</v>
      </c>
      <c r="F956" s="300" t="s">
        <v>1447</v>
      </c>
      <c r="G956" s="301" t="s">
        <v>307</v>
      </c>
      <c r="H956" s="302">
        <v>0.847</v>
      </c>
      <c r="I956" s="303"/>
      <c r="J956" s="304">
        <f>ROUND(I956*H956,2)</f>
        <v>0</v>
      </c>
      <c r="K956" s="300" t="s">
        <v>170</v>
      </c>
      <c r="L956" s="305"/>
      <c r="M956" s="306" t="s">
        <v>1</v>
      </c>
      <c r="N956" s="307" t="s">
        <v>43</v>
      </c>
      <c r="O956" s="86"/>
      <c r="P956" s="241">
        <f>O956*H956</f>
        <v>0</v>
      </c>
      <c r="Q956" s="241">
        <v>0.55</v>
      </c>
      <c r="R956" s="241">
        <f>Q956*H956</f>
        <v>0.46585000000000004</v>
      </c>
      <c r="S956" s="241">
        <v>0</v>
      </c>
      <c r="T956" s="242">
        <f>S956*H956</f>
        <v>0</v>
      </c>
      <c r="AR956" s="243" t="s">
        <v>501</v>
      </c>
      <c r="AT956" s="243" t="s">
        <v>549</v>
      </c>
      <c r="AU956" s="243" t="s">
        <v>88</v>
      </c>
      <c r="AY956" s="17" t="s">
        <v>163</v>
      </c>
      <c r="BE956" s="244">
        <f>IF(N956="základní",J956,0)</f>
        <v>0</v>
      </c>
      <c r="BF956" s="244">
        <f>IF(N956="snížená",J956,0)</f>
        <v>0</v>
      </c>
      <c r="BG956" s="244">
        <f>IF(N956="zákl. přenesená",J956,0)</f>
        <v>0</v>
      </c>
      <c r="BH956" s="244">
        <f>IF(N956="sníž. přenesená",J956,0)</f>
        <v>0</v>
      </c>
      <c r="BI956" s="244">
        <f>IF(N956="nulová",J956,0)</f>
        <v>0</v>
      </c>
      <c r="BJ956" s="17" t="s">
        <v>86</v>
      </c>
      <c r="BK956" s="244">
        <f>ROUND(I956*H956,2)</f>
        <v>0</v>
      </c>
      <c r="BL956" s="17" t="s">
        <v>395</v>
      </c>
      <c r="BM956" s="243" t="s">
        <v>1448</v>
      </c>
    </row>
    <row r="957" spans="2:51" s="12" customFormat="1" ht="12">
      <c r="B957" s="255"/>
      <c r="C957" s="256"/>
      <c r="D957" s="245" t="s">
        <v>309</v>
      </c>
      <c r="E957" s="257" t="s">
        <v>1</v>
      </c>
      <c r="F957" s="258" t="s">
        <v>1449</v>
      </c>
      <c r="G957" s="256"/>
      <c r="H957" s="259">
        <v>0.77</v>
      </c>
      <c r="I957" s="260"/>
      <c r="J957" s="256"/>
      <c r="K957" s="256"/>
      <c r="L957" s="261"/>
      <c r="M957" s="262"/>
      <c r="N957" s="263"/>
      <c r="O957" s="263"/>
      <c r="P957" s="263"/>
      <c r="Q957" s="263"/>
      <c r="R957" s="263"/>
      <c r="S957" s="263"/>
      <c r="T957" s="264"/>
      <c r="AT957" s="265" t="s">
        <v>309</v>
      </c>
      <c r="AU957" s="265" t="s">
        <v>88</v>
      </c>
      <c r="AV957" s="12" t="s">
        <v>88</v>
      </c>
      <c r="AW957" s="12" t="s">
        <v>33</v>
      </c>
      <c r="AX957" s="12" t="s">
        <v>86</v>
      </c>
      <c r="AY957" s="265" t="s">
        <v>163</v>
      </c>
    </row>
    <row r="958" spans="2:51" s="12" customFormat="1" ht="12">
      <c r="B958" s="255"/>
      <c r="C958" s="256"/>
      <c r="D958" s="245" t="s">
        <v>309</v>
      </c>
      <c r="E958" s="256"/>
      <c r="F958" s="258" t="s">
        <v>1450</v>
      </c>
      <c r="G958" s="256"/>
      <c r="H958" s="259">
        <v>0.847</v>
      </c>
      <c r="I958" s="260"/>
      <c r="J958" s="256"/>
      <c r="K958" s="256"/>
      <c r="L958" s="261"/>
      <c r="M958" s="262"/>
      <c r="N958" s="263"/>
      <c r="O958" s="263"/>
      <c r="P958" s="263"/>
      <c r="Q958" s="263"/>
      <c r="R958" s="263"/>
      <c r="S958" s="263"/>
      <c r="T958" s="264"/>
      <c r="AT958" s="265" t="s">
        <v>309</v>
      </c>
      <c r="AU958" s="265" t="s">
        <v>88</v>
      </c>
      <c r="AV958" s="12" t="s">
        <v>88</v>
      </c>
      <c r="AW958" s="12" t="s">
        <v>4</v>
      </c>
      <c r="AX958" s="12" t="s">
        <v>86</v>
      </c>
      <c r="AY958" s="265" t="s">
        <v>163</v>
      </c>
    </row>
    <row r="959" spans="2:65" s="1" customFormat="1" ht="24" customHeight="1">
      <c r="B959" s="38"/>
      <c r="C959" s="232" t="s">
        <v>1451</v>
      </c>
      <c r="D959" s="232" t="s">
        <v>166</v>
      </c>
      <c r="E959" s="233" t="s">
        <v>1452</v>
      </c>
      <c r="F959" s="234" t="s">
        <v>1453</v>
      </c>
      <c r="G959" s="235" t="s">
        <v>307</v>
      </c>
      <c r="H959" s="236">
        <v>5.974</v>
      </c>
      <c r="I959" s="237"/>
      <c r="J959" s="238">
        <f>ROUND(I959*H959,2)</f>
        <v>0</v>
      </c>
      <c r="K959" s="234" t="s">
        <v>170</v>
      </c>
      <c r="L959" s="43"/>
      <c r="M959" s="239" t="s">
        <v>1</v>
      </c>
      <c r="N959" s="240" t="s">
        <v>43</v>
      </c>
      <c r="O959" s="86"/>
      <c r="P959" s="241">
        <f>O959*H959</f>
        <v>0</v>
      </c>
      <c r="Q959" s="241">
        <v>0.02337</v>
      </c>
      <c r="R959" s="241">
        <f>Q959*H959</f>
        <v>0.13961238</v>
      </c>
      <c r="S959" s="241">
        <v>0</v>
      </c>
      <c r="T959" s="242">
        <f>S959*H959</f>
        <v>0</v>
      </c>
      <c r="AR959" s="243" t="s">
        <v>395</v>
      </c>
      <c r="AT959" s="243" t="s">
        <v>166</v>
      </c>
      <c r="AU959" s="243" t="s">
        <v>88</v>
      </c>
      <c r="AY959" s="17" t="s">
        <v>163</v>
      </c>
      <c r="BE959" s="244">
        <f>IF(N959="základní",J959,0)</f>
        <v>0</v>
      </c>
      <c r="BF959" s="244">
        <f>IF(N959="snížená",J959,0)</f>
        <v>0</v>
      </c>
      <c r="BG959" s="244">
        <f>IF(N959="zákl. přenesená",J959,0)</f>
        <v>0</v>
      </c>
      <c r="BH959" s="244">
        <f>IF(N959="sníž. přenesená",J959,0)</f>
        <v>0</v>
      </c>
      <c r="BI959" s="244">
        <f>IF(N959="nulová",J959,0)</f>
        <v>0</v>
      </c>
      <c r="BJ959" s="17" t="s">
        <v>86</v>
      </c>
      <c r="BK959" s="244">
        <f>ROUND(I959*H959,2)</f>
        <v>0</v>
      </c>
      <c r="BL959" s="17" t="s">
        <v>395</v>
      </c>
      <c r="BM959" s="243" t="s">
        <v>1454</v>
      </c>
    </row>
    <row r="960" spans="2:51" s="12" customFormat="1" ht="12">
      <c r="B960" s="255"/>
      <c r="C960" s="256"/>
      <c r="D960" s="245" t="s">
        <v>309</v>
      </c>
      <c r="E960" s="257" t="s">
        <v>1</v>
      </c>
      <c r="F960" s="258" t="s">
        <v>1455</v>
      </c>
      <c r="G960" s="256"/>
      <c r="H960" s="259">
        <v>5.274</v>
      </c>
      <c r="I960" s="260"/>
      <c r="J960" s="256"/>
      <c r="K960" s="256"/>
      <c r="L960" s="261"/>
      <c r="M960" s="262"/>
      <c r="N960" s="263"/>
      <c r="O960" s="263"/>
      <c r="P960" s="263"/>
      <c r="Q960" s="263"/>
      <c r="R960" s="263"/>
      <c r="S960" s="263"/>
      <c r="T960" s="264"/>
      <c r="AT960" s="265" t="s">
        <v>309</v>
      </c>
      <c r="AU960" s="265" t="s">
        <v>88</v>
      </c>
      <c r="AV960" s="12" t="s">
        <v>88</v>
      </c>
      <c r="AW960" s="12" t="s">
        <v>33</v>
      </c>
      <c r="AX960" s="12" t="s">
        <v>78</v>
      </c>
      <c r="AY960" s="265" t="s">
        <v>163</v>
      </c>
    </row>
    <row r="961" spans="2:51" s="12" customFormat="1" ht="12">
      <c r="B961" s="255"/>
      <c r="C961" s="256"/>
      <c r="D961" s="245" t="s">
        <v>309</v>
      </c>
      <c r="E961" s="257" t="s">
        <v>1</v>
      </c>
      <c r="F961" s="258" t="s">
        <v>1456</v>
      </c>
      <c r="G961" s="256"/>
      <c r="H961" s="259">
        <v>0.7</v>
      </c>
      <c r="I961" s="260"/>
      <c r="J961" s="256"/>
      <c r="K961" s="256"/>
      <c r="L961" s="261"/>
      <c r="M961" s="262"/>
      <c r="N961" s="263"/>
      <c r="O961" s="263"/>
      <c r="P961" s="263"/>
      <c r="Q961" s="263"/>
      <c r="R961" s="263"/>
      <c r="S961" s="263"/>
      <c r="T961" s="264"/>
      <c r="AT961" s="265" t="s">
        <v>309</v>
      </c>
      <c r="AU961" s="265" t="s">
        <v>88</v>
      </c>
      <c r="AV961" s="12" t="s">
        <v>88</v>
      </c>
      <c r="AW961" s="12" t="s">
        <v>33</v>
      </c>
      <c r="AX961" s="12" t="s">
        <v>78</v>
      </c>
      <c r="AY961" s="265" t="s">
        <v>163</v>
      </c>
    </row>
    <row r="962" spans="2:51" s="13" customFormat="1" ht="12">
      <c r="B962" s="266"/>
      <c r="C962" s="267"/>
      <c r="D962" s="245" t="s">
        <v>309</v>
      </c>
      <c r="E962" s="268" t="s">
        <v>1</v>
      </c>
      <c r="F962" s="269" t="s">
        <v>311</v>
      </c>
      <c r="G962" s="267"/>
      <c r="H962" s="270">
        <v>5.974</v>
      </c>
      <c r="I962" s="271"/>
      <c r="J962" s="267"/>
      <c r="K962" s="267"/>
      <c r="L962" s="272"/>
      <c r="M962" s="273"/>
      <c r="N962" s="274"/>
      <c r="O962" s="274"/>
      <c r="P962" s="274"/>
      <c r="Q962" s="274"/>
      <c r="R962" s="274"/>
      <c r="S962" s="274"/>
      <c r="T962" s="275"/>
      <c r="AT962" s="276" t="s">
        <v>309</v>
      </c>
      <c r="AU962" s="276" t="s">
        <v>88</v>
      </c>
      <c r="AV962" s="13" t="s">
        <v>181</v>
      </c>
      <c r="AW962" s="13" t="s">
        <v>33</v>
      </c>
      <c r="AX962" s="13" t="s">
        <v>86</v>
      </c>
      <c r="AY962" s="276" t="s">
        <v>163</v>
      </c>
    </row>
    <row r="963" spans="2:65" s="1" customFormat="1" ht="24" customHeight="1">
      <c r="B963" s="38"/>
      <c r="C963" s="232" t="s">
        <v>1457</v>
      </c>
      <c r="D963" s="232" t="s">
        <v>166</v>
      </c>
      <c r="E963" s="233" t="s">
        <v>1458</v>
      </c>
      <c r="F963" s="234" t="s">
        <v>1459</v>
      </c>
      <c r="G963" s="235" t="s">
        <v>349</v>
      </c>
      <c r="H963" s="236">
        <v>12.5</v>
      </c>
      <c r="I963" s="237"/>
      <c r="J963" s="238">
        <f>ROUND(I963*H963,2)</f>
        <v>0</v>
      </c>
      <c r="K963" s="234" t="s">
        <v>1</v>
      </c>
      <c r="L963" s="43"/>
      <c r="M963" s="239" t="s">
        <v>1</v>
      </c>
      <c r="N963" s="240" t="s">
        <v>43</v>
      </c>
      <c r="O963" s="86"/>
      <c r="P963" s="241">
        <f>O963*H963</f>
        <v>0</v>
      </c>
      <c r="Q963" s="241">
        <v>0.01343</v>
      </c>
      <c r="R963" s="241">
        <f>Q963*H963</f>
        <v>0.167875</v>
      </c>
      <c r="S963" s="241">
        <v>0</v>
      </c>
      <c r="T963" s="242">
        <f>S963*H963</f>
        <v>0</v>
      </c>
      <c r="AR963" s="243" t="s">
        <v>395</v>
      </c>
      <c r="AT963" s="243" t="s">
        <v>166</v>
      </c>
      <c r="AU963" s="243" t="s">
        <v>88</v>
      </c>
      <c r="AY963" s="17" t="s">
        <v>163</v>
      </c>
      <c r="BE963" s="244">
        <f>IF(N963="základní",J963,0)</f>
        <v>0</v>
      </c>
      <c r="BF963" s="244">
        <f>IF(N963="snížená",J963,0)</f>
        <v>0</v>
      </c>
      <c r="BG963" s="244">
        <f>IF(N963="zákl. přenesená",J963,0)</f>
        <v>0</v>
      </c>
      <c r="BH963" s="244">
        <f>IF(N963="sníž. přenesená",J963,0)</f>
        <v>0</v>
      </c>
      <c r="BI963" s="244">
        <f>IF(N963="nulová",J963,0)</f>
        <v>0</v>
      </c>
      <c r="BJ963" s="17" t="s">
        <v>86</v>
      </c>
      <c r="BK963" s="244">
        <f>ROUND(I963*H963,2)</f>
        <v>0</v>
      </c>
      <c r="BL963" s="17" t="s">
        <v>395</v>
      </c>
      <c r="BM963" s="243" t="s">
        <v>1460</v>
      </c>
    </row>
    <row r="964" spans="2:47" s="1" customFormat="1" ht="12">
      <c r="B964" s="38"/>
      <c r="C964" s="39"/>
      <c r="D964" s="245" t="s">
        <v>190</v>
      </c>
      <c r="E964" s="39"/>
      <c r="F964" s="246" t="s">
        <v>1461</v>
      </c>
      <c r="G964" s="39"/>
      <c r="H964" s="39"/>
      <c r="I964" s="150"/>
      <c r="J964" s="39"/>
      <c r="K964" s="39"/>
      <c r="L964" s="43"/>
      <c r="M964" s="247"/>
      <c r="N964" s="86"/>
      <c r="O964" s="86"/>
      <c r="P964" s="86"/>
      <c r="Q964" s="86"/>
      <c r="R964" s="86"/>
      <c r="S964" s="86"/>
      <c r="T964" s="87"/>
      <c r="AT964" s="17" t="s">
        <v>190</v>
      </c>
      <c r="AU964" s="17" t="s">
        <v>88</v>
      </c>
    </row>
    <row r="965" spans="2:51" s="12" customFormat="1" ht="12">
      <c r="B965" s="255"/>
      <c r="C965" s="256"/>
      <c r="D965" s="245" t="s">
        <v>309</v>
      </c>
      <c r="E965" s="257" t="s">
        <v>1</v>
      </c>
      <c r="F965" s="258" t="s">
        <v>1462</v>
      </c>
      <c r="G965" s="256"/>
      <c r="H965" s="259">
        <v>12.5</v>
      </c>
      <c r="I965" s="260"/>
      <c r="J965" s="256"/>
      <c r="K965" s="256"/>
      <c r="L965" s="261"/>
      <c r="M965" s="262"/>
      <c r="N965" s="263"/>
      <c r="O965" s="263"/>
      <c r="P965" s="263"/>
      <c r="Q965" s="263"/>
      <c r="R965" s="263"/>
      <c r="S965" s="263"/>
      <c r="T965" s="264"/>
      <c r="AT965" s="265" t="s">
        <v>309</v>
      </c>
      <c r="AU965" s="265" t="s">
        <v>88</v>
      </c>
      <c r="AV965" s="12" t="s">
        <v>88</v>
      </c>
      <c r="AW965" s="12" t="s">
        <v>33</v>
      </c>
      <c r="AX965" s="12" t="s">
        <v>86</v>
      </c>
      <c r="AY965" s="265" t="s">
        <v>163</v>
      </c>
    </row>
    <row r="966" spans="2:65" s="1" customFormat="1" ht="24" customHeight="1">
      <c r="B966" s="38"/>
      <c r="C966" s="232" t="s">
        <v>1463</v>
      </c>
      <c r="D966" s="232" t="s">
        <v>166</v>
      </c>
      <c r="E966" s="233" t="s">
        <v>1464</v>
      </c>
      <c r="F966" s="234" t="s">
        <v>1465</v>
      </c>
      <c r="G966" s="235" t="s">
        <v>349</v>
      </c>
      <c r="H966" s="236">
        <v>205.3</v>
      </c>
      <c r="I966" s="237"/>
      <c r="J966" s="238">
        <f>ROUND(I966*H966,2)</f>
        <v>0</v>
      </c>
      <c r="K966" s="234" t="s">
        <v>170</v>
      </c>
      <c r="L966" s="43"/>
      <c r="M966" s="239" t="s">
        <v>1</v>
      </c>
      <c r="N966" s="240" t="s">
        <v>43</v>
      </c>
      <c r="O966" s="86"/>
      <c r="P966" s="241">
        <f>O966*H966</f>
        <v>0</v>
      </c>
      <c r="Q966" s="241">
        <v>0</v>
      </c>
      <c r="R966" s="241">
        <f>Q966*H966</f>
        <v>0</v>
      </c>
      <c r="S966" s="241">
        <v>0.03</v>
      </c>
      <c r="T966" s="242">
        <f>S966*H966</f>
        <v>6.159</v>
      </c>
      <c r="AR966" s="243" t="s">
        <v>395</v>
      </c>
      <c r="AT966" s="243" t="s">
        <v>166</v>
      </c>
      <c r="AU966" s="243" t="s">
        <v>88</v>
      </c>
      <c r="AY966" s="17" t="s">
        <v>163</v>
      </c>
      <c r="BE966" s="244">
        <f>IF(N966="základní",J966,0)</f>
        <v>0</v>
      </c>
      <c r="BF966" s="244">
        <f>IF(N966="snížená",J966,0)</f>
        <v>0</v>
      </c>
      <c r="BG966" s="244">
        <f>IF(N966="zákl. přenesená",J966,0)</f>
        <v>0</v>
      </c>
      <c r="BH966" s="244">
        <f>IF(N966="sníž. přenesená",J966,0)</f>
        <v>0</v>
      </c>
      <c r="BI966" s="244">
        <f>IF(N966="nulová",J966,0)</f>
        <v>0</v>
      </c>
      <c r="BJ966" s="17" t="s">
        <v>86</v>
      </c>
      <c r="BK966" s="244">
        <f>ROUND(I966*H966,2)</f>
        <v>0</v>
      </c>
      <c r="BL966" s="17" t="s">
        <v>395</v>
      </c>
      <c r="BM966" s="243" t="s">
        <v>1466</v>
      </c>
    </row>
    <row r="967" spans="2:51" s="14" customFormat="1" ht="12">
      <c r="B967" s="277"/>
      <c r="C967" s="278"/>
      <c r="D967" s="245" t="s">
        <v>309</v>
      </c>
      <c r="E967" s="279" t="s">
        <v>1</v>
      </c>
      <c r="F967" s="280" t="s">
        <v>453</v>
      </c>
      <c r="G967" s="278"/>
      <c r="H967" s="279" t="s">
        <v>1</v>
      </c>
      <c r="I967" s="281"/>
      <c r="J967" s="278"/>
      <c r="K967" s="278"/>
      <c r="L967" s="282"/>
      <c r="M967" s="283"/>
      <c r="N967" s="284"/>
      <c r="O967" s="284"/>
      <c r="P967" s="284"/>
      <c r="Q967" s="284"/>
      <c r="R967" s="284"/>
      <c r="S967" s="284"/>
      <c r="T967" s="285"/>
      <c r="AT967" s="286" t="s">
        <v>309</v>
      </c>
      <c r="AU967" s="286" t="s">
        <v>88</v>
      </c>
      <c r="AV967" s="14" t="s">
        <v>86</v>
      </c>
      <c r="AW967" s="14" t="s">
        <v>33</v>
      </c>
      <c r="AX967" s="14" t="s">
        <v>78</v>
      </c>
      <c r="AY967" s="286" t="s">
        <v>163</v>
      </c>
    </row>
    <row r="968" spans="2:51" s="12" customFormat="1" ht="12">
      <c r="B968" s="255"/>
      <c r="C968" s="256"/>
      <c r="D968" s="245" t="s">
        <v>309</v>
      </c>
      <c r="E968" s="257" t="s">
        <v>1</v>
      </c>
      <c r="F968" s="258" t="s">
        <v>1467</v>
      </c>
      <c r="G968" s="256"/>
      <c r="H968" s="259">
        <v>88.3</v>
      </c>
      <c r="I968" s="260"/>
      <c r="J968" s="256"/>
      <c r="K968" s="256"/>
      <c r="L968" s="261"/>
      <c r="M968" s="262"/>
      <c r="N968" s="263"/>
      <c r="O968" s="263"/>
      <c r="P968" s="263"/>
      <c r="Q968" s="263"/>
      <c r="R968" s="263"/>
      <c r="S968" s="263"/>
      <c r="T968" s="264"/>
      <c r="AT968" s="265" t="s">
        <v>309</v>
      </c>
      <c r="AU968" s="265" t="s">
        <v>88</v>
      </c>
      <c r="AV968" s="12" t="s">
        <v>88</v>
      </c>
      <c r="AW968" s="12" t="s">
        <v>33</v>
      </c>
      <c r="AX968" s="12" t="s">
        <v>78</v>
      </c>
      <c r="AY968" s="265" t="s">
        <v>163</v>
      </c>
    </row>
    <row r="969" spans="2:51" s="14" customFormat="1" ht="12">
      <c r="B969" s="277"/>
      <c r="C969" s="278"/>
      <c r="D969" s="245" t="s">
        <v>309</v>
      </c>
      <c r="E969" s="279" t="s">
        <v>1</v>
      </c>
      <c r="F969" s="280" t="s">
        <v>455</v>
      </c>
      <c r="G969" s="278"/>
      <c r="H969" s="279" t="s">
        <v>1</v>
      </c>
      <c r="I969" s="281"/>
      <c r="J969" s="278"/>
      <c r="K969" s="278"/>
      <c r="L969" s="282"/>
      <c r="M969" s="283"/>
      <c r="N969" s="284"/>
      <c r="O969" s="284"/>
      <c r="P969" s="284"/>
      <c r="Q969" s="284"/>
      <c r="R969" s="284"/>
      <c r="S969" s="284"/>
      <c r="T969" s="285"/>
      <c r="AT969" s="286" t="s">
        <v>309</v>
      </c>
      <c r="AU969" s="286" t="s">
        <v>88</v>
      </c>
      <c r="AV969" s="14" t="s">
        <v>86</v>
      </c>
      <c r="AW969" s="14" t="s">
        <v>33</v>
      </c>
      <c r="AX969" s="14" t="s">
        <v>78</v>
      </c>
      <c r="AY969" s="286" t="s">
        <v>163</v>
      </c>
    </row>
    <row r="970" spans="2:51" s="12" customFormat="1" ht="12">
      <c r="B970" s="255"/>
      <c r="C970" s="256"/>
      <c r="D970" s="245" t="s">
        <v>309</v>
      </c>
      <c r="E970" s="257" t="s">
        <v>1</v>
      </c>
      <c r="F970" s="258" t="s">
        <v>1468</v>
      </c>
      <c r="G970" s="256"/>
      <c r="H970" s="259">
        <v>117</v>
      </c>
      <c r="I970" s="260"/>
      <c r="J970" s="256"/>
      <c r="K970" s="256"/>
      <c r="L970" s="261"/>
      <c r="M970" s="262"/>
      <c r="N970" s="263"/>
      <c r="O970" s="263"/>
      <c r="P970" s="263"/>
      <c r="Q970" s="263"/>
      <c r="R970" s="263"/>
      <c r="S970" s="263"/>
      <c r="T970" s="264"/>
      <c r="AT970" s="265" t="s">
        <v>309</v>
      </c>
      <c r="AU970" s="265" t="s">
        <v>88</v>
      </c>
      <c r="AV970" s="12" t="s">
        <v>88</v>
      </c>
      <c r="AW970" s="12" t="s">
        <v>33</v>
      </c>
      <c r="AX970" s="12" t="s">
        <v>78</v>
      </c>
      <c r="AY970" s="265" t="s">
        <v>163</v>
      </c>
    </row>
    <row r="971" spans="2:51" s="13" customFormat="1" ht="12">
      <c r="B971" s="266"/>
      <c r="C971" s="267"/>
      <c r="D971" s="245" t="s">
        <v>309</v>
      </c>
      <c r="E971" s="268" t="s">
        <v>1</v>
      </c>
      <c r="F971" s="269" t="s">
        <v>311</v>
      </c>
      <c r="G971" s="267"/>
      <c r="H971" s="270">
        <v>205.3</v>
      </c>
      <c r="I971" s="271"/>
      <c r="J971" s="267"/>
      <c r="K971" s="267"/>
      <c r="L971" s="272"/>
      <c r="M971" s="273"/>
      <c r="N971" s="274"/>
      <c r="O971" s="274"/>
      <c r="P971" s="274"/>
      <c r="Q971" s="274"/>
      <c r="R971" s="274"/>
      <c r="S971" s="274"/>
      <c r="T971" s="275"/>
      <c r="AT971" s="276" t="s">
        <v>309</v>
      </c>
      <c r="AU971" s="276" t="s">
        <v>88</v>
      </c>
      <c r="AV971" s="13" t="s">
        <v>181</v>
      </c>
      <c r="AW971" s="13" t="s">
        <v>33</v>
      </c>
      <c r="AX971" s="13" t="s">
        <v>86</v>
      </c>
      <c r="AY971" s="276" t="s">
        <v>163</v>
      </c>
    </row>
    <row r="972" spans="2:65" s="1" customFormat="1" ht="24" customHeight="1">
      <c r="B972" s="38"/>
      <c r="C972" s="232" t="s">
        <v>1469</v>
      </c>
      <c r="D972" s="232" t="s">
        <v>166</v>
      </c>
      <c r="E972" s="233" t="s">
        <v>1470</v>
      </c>
      <c r="F972" s="234" t="s">
        <v>1471</v>
      </c>
      <c r="G972" s="235" t="s">
        <v>349</v>
      </c>
      <c r="H972" s="236">
        <v>214.28</v>
      </c>
      <c r="I972" s="237"/>
      <c r="J972" s="238">
        <f>ROUND(I972*H972,2)</f>
        <v>0</v>
      </c>
      <c r="K972" s="234" t="s">
        <v>170</v>
      </c>
      <c r="L972" s="43"/>
      <c r="M972" s="239" t="s">
        <v>1</v>
      </c>
      <c r="N972" s="240" t="s">
        <v>43</v>
      </c>
      <c r="O972" s="86"/>
      <c r="P972" s="241">
        <f>O972*H972</f>
        <v>0</v>
      </c>
      <c r="Q972" s="241">
        <v>0</v>
      </c>
      <c r="R972" s="241">
        <f>Q972*H972</f>
        <v>0</v>
      </c>
      <c r="S972" s="241">
        <v>0</v>
      </c>
      <c r="T972" s="242">
        <f>S972*H972</f>
        <v>0</v>
      </c>
      <c r="AR972" s="243" t="s">
        <v>395</v>
      </c>
      <c r="AT972" s="243" t="s">
        <v>166</v>
      </c>
      <c r="AU972" s="243" t="s">
        <v>88</v>
      </c>
      <c r="AY972" s="17" t="s">
        <v>163</v>
      </c>
      <c r="BE972" s="244">
        <f>IF(N972="základní",J972,0)</f>
        <v>0</v>
      </c>
      <c r="BF972" s="244">
        <f>IF(N972="snížená",J972,0)</f>
        <v>0</v>
      </c>
      <c r="BG972" s="244">
        <f>IF(N972="zákl. přenesená",J972,0)</f>
        <v>0</v>
      </c>
      <c r="BH972" s="244">
        <f>IF(N972="sníž. přenesená",J972,0)</f>
        <v>0</v>
      </c>
      <c r="BI972" s="244">
        <f>IF(N972="nulová",J972,0)</f>
        <v>0</v>
      </c>
      <c r="BJ972" s="17" t="s">
        <v>86</v>
      </c>
      <c r="BK972" s="244">
        <f>ROUND(I972*H972,2)</f>
        <v>0</v>
      </c>
      <c r="BL972" s="17" t="s">
        <v>395</v>
      </c>
      <c r="BM972" s="243" t="s">
        <v>1472</v>
      </c>
    </row>
    <row r="973" spans="2:51" s="12" customFormat="1" ht="12">
      <c r="B973" s="255"/>
      <c r="C973" s="256"/>
      <c r="D973" s="245" t="s">
        <v>309</v>
      </c>
      <c r="E973" s="257" t="s">
        <v>1</v>
      </c>
      <c r="F973" s="258" t="s">
        <v>263</v>
      </c>
      <c r="G973" s="256"/>
      <c r="H973" s="259">
        <v>214.28</v>
      </c>
      <c r="I973" s="260"/>
      <c r="J973" s="256"/>
      <c r="K973" s="256"/>
      <c r="L973" s="261"/>
      <c r="M973" s="262"/>
      <c r="N973" s="263"/>
      <c r="O973" s="263"/>
      <c r="P973" s="263"/>
      <c r="Q973" s="263"/>
      <c r="R973" s="263"/>
      <c r="S973" s="263"/>
      <c r="T973" s="264"/>
      <c r="AT973" s="265" t="s">
        <v>309</v>
      </c>
      <c r="AU973" s="265" t="s">
        <v>88</v>
      </c>
      <c r="AV973" s="12" t="s">
        <v>88</v>
      </c>
      <c r="AW973" s="12" t="s">
        <v>33</v>
      </c>
      <c r="AX973" s="12" t="s">
        <v>86</v>
      </c>
      <c r="AY973" s="265" t="s">
        <v>163</v>
      </c>
    </row>
    <row r="974" spans="2:65" s="1" customFormat="1" ht="16.5" customHeight="1">
      <c r="B974" s="38"/>
      <c r="C974" s="298" t="s">
        <v>1473</v>
      </c>
      <c r="D974" s="298" t="s">
        <v>549</v>
      </c>
      <c r="E974" s="299" t="s">
        <v>1436</v>
      </c>
      <c r="F974" s="300" t="s">
        <v>1437</v>
      </c>
      <c r="G974" s="301" t="s">
        <v>307</v>
      </c>
      <c r="H974" s="302">
        <v>5.657</v>
      </c>
      <c r="I974" s="303"/>
      <c r="J974" s="304">
        <f>ROUND(I974*H974,2)</f>
        <v>0</v>
      </c>
      <c r="K974" s="300" t="s">
        <v>170</v>
      </c>
      <c r="L974" s="305"/>
      <c r="M974" s="306" t="s">
        <v>1</v>
      </c>
      <c r="N974" s="307" t="s">
        <v>43</v>
      </c>
      <c r="O974" s="86"/>
      <c r="P974" s="241">
        <f>O974*H974</f>
        <v>0</v>
      </c>
      <c r="Q974" s="241">
        <v>0.55</v>
      </c>
      <c r="R974" s="241">
        <f>Q974*H974</f>
        <v>3.1113500000000003</v>
      </c>
      <c r="S974" s="241">
        <v>0</v>
      </c>
      <c r="T974" s="242">
        <f>S974*H974</f>
        <v>0</v>
      </c>
      <c r="AR974" s="243" t="s">
        <v>501</v>
      </c>
      <c r="AT974" s="243" t="s">
        <v>549</v>
      </c>
      <c r="AU974" s="243" t="s">
        <v>88</v>
      </c>
      <c r="AY974" s="17" t="s">
        <v>163</v>
      </c>
      <c r="BE974" s="244">
        <f>IF(N974="základní",J974,0)</f>
        <v>0</v>
      </c>
      <c r="BF974" s="244">
        <f>IF(N974="snížená",J974,0)</f>
        <v>0</v>
      </c>
      <c r="BG974" s="244">
        <f>IF(N974="zákl. přenesená",J974,0)</f>
        <v>0</v>
      </c>
      <c r="BH974" s="244">
        <f>IF(N974="sníž. přenesená",J974,0)</f>
        <v>0</v>
      </c>
      <c r="BI974" s="244">
        <f>IF(N974="nulová",J974,0)</f>
        <v>0</v>
      </c>
      <c r="BJ974" s="17" t="s">
        <v>86</v>
      </c>
      <c r="BK974" s="244">
        <f>ROUND(I974*H974,2)</f>
        <v>0</v>
      </c>
      <c r="BL974" s="17" t="s">
        <v>395</v>
      </c>
      <c r="BM974" s="243" t="s">
        <v>1474</v>
      </c>
    </row>
    <row r="975" spans="2:51" s="12" customFormat="1" ht="12">
      <c r="B975" s="255"/>
      <c r="C975" s="256"/>
      <c r="D975" s="245" t="s">
        <v>309</v>
      </c>
      <c r="E975" s="257" t="s">
        <v>1</v>
      </c>
      <c r="F975" s="258" t="s">
        <v>1475</v>
      </c>
      <c r="G975" s="256"/>
      <c r="H975" s="259">
        <v>5.657</v>
      </c>
      <c r="I975" s="260"/>
      <c r="J975" s="256"/>
      <c r="K975" s="256"/>
      <c r="L975" s="261"/>
      <c r="M975" s="262"/>
      <c r="N975" s="263"/>
      <c r="O975" s="263"/>
      <c r="P975" s="263"/>
      <c r="Q975" s="263"/>
      <c r="R975" s="263"/>
      <c r="S975" s="263"/>
      <c r="T975" s="264"/>
      <c r="AT975" s="265" t="s">
        <v>309</v>
      </c>
      <c r="AU975" s="265" t="s">
        <v>88</v>
      </c>
      <c r="AV975" s="12" t="s">
        <v>88</v>
      </c>
      <c r="AW975" s="12" t="s">
        <v>33</v>
      </c>
      <c r="AX975" s="12" t="s">
        <v>86</v>
      </c>
      <c r="AY975" s="265" t="s">
        <v>163</v>
      </c>
    </row>
    <row r="976" spans="2:65" s="1" customFormat="1" ht="16.5" customHeight="1">
      <c r="B976" s="38"/>
      <c r="C976" s="232" t="s">
        <v>1476</v>
      </c>
      <c r="D976" s="232" t="s">
        <v>166</v>
      </c>
      <c r="E976" s="233" t="s">
        <v>1477</v>
      </c>
      <c r="F976" s="234" t="s">
        <v>1478</v>
      </c>
      <c r="G976" s="235" t="s">
        <v>349</v>
      </c>
      <c r="H976" s="236">
        <v>428.56</v>
      </c>
      <c r="I976" s="237"/>
      <c r="J976" s="238">
        <f>ROUND(I976*H976,2)</f>
        <v>0</v>
      </c>
      <c r="K976" s="234" t="s">
        <v>170</v>
      </c>
      <c r="L976" s="43"/>
      <c r="M976" s="239" t="s">
        <v>1</v>
      </c>
      <c r="N976" s="240" t="s">
        <v>43</v>
      </c>
      <c r="O976" s="86"/>
      <c r="P976" s="241">
        <f>O976*H976</f>
        <v>0</v>
      </c>
      <c r="Q976" s="241">
        <v>0</v>
      </c>
      <c r="R976" s="241">
        <f>Q976*H976</f>
        <v>0</v>
      </c>
      <c r="S976" s="241">
        <v>0.014</v>
      </c>
      <c r="T976" s="242">
        <f>S976*H976</f>
        <v>5.99984</v>
      </c>
      <c r="AR976" s="243" t="s">
        <v>395</v>
      </c>
      <c r="AT976" s="243" t="s">
        <v>166</v>
      </c>
      <c r="AU976" s="243" t="s">
        <v>88</v>
      </c>
      <c r="AY976" s="17" t="s">
        <v>163</v>
      </c>
      <c r="BE976" s="244">
        <f>IF(N976="základní",J976,0)</f>
        <v>0</v>
      </c>
      <c r="BF976" s="244">
        <f>IF(N976="snížená",J976,0)</f>
        <v>0</v>
      </c>
      <c r="BG976" s="244">
        <f>IF(N976="zákl. přenesená",J976,0)</f>
        <v>0</v>
      </c>
      <c r="BH976" s="244">
        <f>IF(N976="sníž. přenesená",J976,0)</f>
        <v>0</v>
      </c>
      <c r="BI976" s="244">
        <f>IF(N976="nulová",J976,0)</f>
        <v>0</v>
      </c>
      <c r="BJ976" s="17" t="s">
        <v>86</v>
      </c>
      <c r="BK976" s="244">
        <f>ROUND(I976*H976,2)</f>
        <v>0</v>
      </c>
      <c r="BL976" s="17" t="s">
        <v>395</v>
      </c>
      <c r="BM976" s="243" t="s">
        <v>1479</v>
      </c>
    </row>
    <row r="977" spans="2:51" s="14" customFormat="1" ht="12">
      <c r="B977" s="277"/>
      <c r="C977" s="278"/>
      <c r="D977" s="245" t="s">
        <v>309</v>
      </c>
      <c r="E977" s="279" t="s">
        <v>1</v>
      </c>
      <c r="F977" s="280" t="s">
        <v>1480</v>
      </c>
      <c r="G977" s="278"/>
      <c r="H977" s="279" t="s">
        <v>1</v>
      </c>
      <c r="I977" s="281"/>
      <c r="J977" s="278"/>
      <c r="K977" s="278"/>
      <c r="L977" s="282"/>
      <c r="M977" s="283"/>
      <c r="N977" s="284"/>
      <c r="O977" s="284"/>
      <c r="P977" s="284"/>
      <c r="Q977" s="284"/>
      <c r="R977" s="284"/>
      <c r="S977" s="284"/>
      <c r="T977" s="285"/>
      <c r="AT977" s="286" t="s">
        <v>309</v>
      </c>
      <c r="AU977" s="286" t="s">
        <v>88</v>
      </c>
      <c r="AV977" s="14" t="s">
        <v>86</v>
      </c>
      <c r="AW977" s="14" t="s">
        <v>33</v>
      </c>
      <c r="AX977" s="14" t="s">
        <v>78</v>
      </c>
      <c r="AY977" s="286" t="s">
        <v>163</v>
      </c>
    </row>
    <row r="978" spans="2:51" s="12" customFormat="1" ht="12">
      <c r="B978" s="255"/>
      <c r="C978" s="256"/>
      <c r="D978" s="245" t="s">
        <v>309</v>
      </c>
      <c r="E978" s="257" t="s">
        <v>1</v>
      </c>
      <c r="F978" s="258" t="s">
        <v>1481</v>
      </c>
      <c r="G978" s="256"/>
      <c r="H978" s="259">
        <v>25.3</v>
      </c>
      <c r="I978" s="260"/>
      <c r="J978" s="256"/>
      <c r="K978" s="256"/>
      <c r="L978" s="261"/>
      <c r="M978" s="262"/>
      <c r="N978" s="263"/>
      <c r="O978" s="263"/>
      <c r="P978" s="263"/>
      <c r="Q978" s="263"/>
      <c r="R978" s="263"/>
      <c r="S978" s="263"/>
      <c r="T978" s="264"/>
      <c r="AT978" s="265" t="s">
        <v>309</v>
      </c>
      <c r="AU978" s="265" t="s">
        <v>88</v>
      </c>
      <c r="AV978" s="12" t="s">
        <v>88</v>
      </c>
      <c r="AW978" s="12" t="s">
        <v>33</v>
      </c>
      <c r="AX978" s="12" t="s">
        <v>78</v>
      </c>
      <c r="AY978" s="265" t="s">
        <v>163</v>
      </c>
    </row>
    <row r="979" spans="2:51" s="12" customFormat="1" ht="12">
      <c r="B979" s="255"/>
      <c r="C979" s="256"/>
      <c r="D979" s="245" t="s">
        <v>309</v>
      </c>
      <c r="E979" s="257" t="s">
        <v>1</v>
      </c>
      <c r="F979" s="258" t="s">
        <v>1482</v>
      </c>
      <c r="G979" s="256"/>
      <c r="H979" s="259">
        <v>17.48</v>
      </c>
      <c r="I979" s="260"/>
      <c r="J979" s="256"/>
      <c r="K979" s="256"/>
      <c r="L979" s="261"/>
      <c r="M979" s="262"/>
      <c r="N979" s="263"/>
      <c r="O979" s="263"/>
      <c r="P979" s="263"/>
      <c r="Q979" s="263"/>
      <c r="R979" s="263"/>
      <c r="S979" s="263"/>
      <c r="T979" s="264"/>
      <c r="AT979" s="265" t="s">
        <v>309</v>
      </c>
      <c r="AU979" s="265" t="s">
        <v>88</v>
      </c>
      <c r="AV979" s="12" t="s">
        <v>88</v>
      </c>
      <c r="AW979" s="12" t="s">
        <v>33</v>
      </c>
      <c r="AX979" s="12" t="s">
        <v>78</v>
      </c>
      <c r="AY979" s="265" t="s">
        <v>163</v>
      </c>
    </row>
    <row r="980" spans="2:51" s="12" customFormat="1" ht="12">
      <c r="B980" s="255"/>
      <c r="C980" s="256"/>
      <c r="D980" s="245" t="s">
        <v>309</v>
      </c>
      <c r="E980" s="257" t="s">
        <v>1</v>
      </c>
      <c r="F980" s="258" t="s">
        <v>1483</v>
      </c>
      <c r="G980" s="256"/>
      <c r="H980" s="259">
        <v>25.76</v>
      </c>
      <c r="I980" s="260"/>
      <c r="J980" s="256"/>
      <c r="K980" s="256"/>
      <c r="L980" s="261"/>
      <c r="M980" s="262"/>
      <c r="N980" s="263"/>
      <c r="O980" s="263"/>
      <c r="P980" s="263"/>
      <c r="Q980" s="263"/>
      <c r="R980" s="263"/>
      <c r="S980" s="263"/>
      <c r="T980" s="264"/>
      <c r="AT980" s="265" t="s">
        <v>309</v>
      </c>
      <c r="AU980" s="265" t="s">
        <v>88</v>
      </c>
      <c r="AV980" s="12" t="s">
        <v>88</v>
      </c>
      <c r="AW980" s="12" t="s">
        <v>33</v>
      </c>
      <c r="AX980" s="12" t="s">
        <v>78</v>
      </c>
      <c r="AY980" s="265" t="s">
        <v>163</v>
      </c>
    </row>
    <row r="981" spans="2:51" s="12" customFormat="1" ht="12">
      <c r="B981" s="255"/>
      <c r="C981" s="256"/>
      <c r="D981" s="245" t="s">
        <v>309</v>
      </c>
      <c r="E981" s="257" t="s">
        <v>1</v>
      </c>
      <c r="F981" s="258" t="s">
        <v>1484</v>
      </c>
      <c r="G981" s="256"/>
      <c r="H981" s="259">
        <v>3</v>
      </c>
      <c r="I981" s="260"/>
      <c r="J981" s="256"/>
      <c r="K981" s="256"/>
      <c r="L981" s="261"/>
      <c r="M981" s="262"/>
      <c r="N981" s="263"/>
      <c r="O981" s="263"/>
      <c r="P981" s="263"/>
      <c r="Q981" s="263"/>
      <c r="R981" s="263"/>
      <c r="S981" s="263"/>
      <c r="T981" s="264"/>
      <c r="AT981" s="265" t="s">
        <v>309</v>
      </c>
      <c r="AU981" s="265" t="s">
        <v>88</v>
      </c>
      <c r="AV981" s="12" t="s">
        <v>88</v>
      </c>
      <c r="AW981" s="12" t="s">
        <v>33</v>
      </c>
      <c r="AX981" s="12" t="s">
        <v>78</v>
      </c>
      <c r="AY981" s="265" t="s">
        <v>163</v>
      </c>
    </row>
    <row r="982" spans="2:51" s="14" customFormat="1" ht="12">
      <c r="B982" s="277"/>
      <c r="C982" s="278"/>
      <c r="D982" s="245" t="s">
        <v>309</v>
      </c>
      <c r="E982" s="279" t="s">
        <v>1</v>
      </c>
      <c r="F982" s="280" t="s">
        <v>1485</v>
      </c>
      <c r="G982" s="278"/>
      <c r="H982" s="279" t="s">
        <v>1</v>
      </c>
      <c r="I982" s="281"/>
      <c r="J982" s="278"/>
      <c r="K982" s="278"/>
      <c r="L982" s="282"/>
      <c r="M982" s="283"/>
      <c r="N982" s="284"/>
      <c r="O982" s="284"/>
      <c r="P982" s="284"/>
      <c r="Q982" s="284"/>
      <c r="R982" s="284"/>
      <c r="S982" s="284"/>
      <c r="T982" s="285"/>
      <c r="AT982" s="286" t="s">
        <v>309</v>
      </c>
      <c r="AU982" s="286" t="s">
        <v>88</v>
      </c>
      <c r="AV982" s="14" t="s">
        <v>86</v>
      </c>
      <c r="AW982" s="14" t="s">
        <v>33</v>
      </c>
      <c r="AX982" s="14" t="s">
        <v>78</v>
      </c>
      <c r="AY982" s="286" t="s">
        <v>163</v>
      </c>
    </row>
    <row r="983" spans="2:51" s="12" customFormat="1" ht="12">
      <c r="B983" s="255"/>
      <c r="C983" s="256"/>
      <c r="D983" s="245" t="s">
        <v>309</v>
      </c>
      <c r="E983" s="257" t="s">
        <v>1</v>
      </c>
      <c r="F983" s="258" t="s">
        <v>930</v>
      </c>
      <c r="G983" s="256"/>
      <c r="H983" s="259">
        <v>142.74</v>
      </c>
      <c r="I983" s="260"/>
      <c r="J983" s="256"/>
      <c r="K983" s="256"/>
      <c r="L983" s="261"/>
      <c r="M983" s="262"/>
      <c r="N983" s="263"/>
      <c r="O983" s="263"/>
      <c r="P983" s="263"/>
      <c r="Q983" s="263"/>
      <c r="R983" s="263"/>
      <c r="S983" s="263"/>
      <c r="T983" s="264"/>
      <c r="AT983" s="265" t="s">
        <v>309</v>
      </c>
      <c r="AU983" s="265" t="s">
        <v>88</v>
      </c>
      <c r="AV983" s="12" t="s">
        <v>88</v>
      </c>
      <c r="AW983" s="12" t="s">
        <v>33</v>
      </c>
      <c r="AX983" s="12" t="s">
        <v>78</v>
      </c>
      <c r="AY983" s="265" t="s">
        <v>163</v>
      </c>
    </row>
    <row r="984" spans="2:51" s="15" customFormat="1" ht="12">
      <c r="B984" s="287"/>
      <c r="C984" s="288"/>
      <c r="D984" s="245" t="s">
        <v>309</v>
      </c>
      <c r="E984" s="289" t="s">
        <v>263</v>
      </c>
      <c r="F984" s="290" t="s">
        <v>321</v>
      </c>
      <c r="G984" s="288"/>
      <c r="H984" s="291">
        <v>214.28</v>
      </c>
      <c r="I984" s="292"/>
      <c r="J984" s="288"/>
      <c r="K984" s="288"/>
      <c r="L984" s="293"/>
      <c r="M984" s="294"/>
      <c r="N984" s="295"/>
      <c r="O984" s="295"/>
      <c r="P984" s="295"/>
      <c r="Q984" s="295"/>
      <c r="R984" s="295"/>
      <c r="S984" s="295"/>
      <c r="T984" s="296"/>
      <c r="AT984" s="297" t="s">
        <v>309</v>
      </c>
      <c r="AU984" s="297" t="s">
        <v>88</v>
      </c>
      <c r="AV984" s="15" t="s">
        <v>105</v>
      </c>
      <c r="AW984" s="15" t="s">
        <v>33</v>
      </c>
      <c r="AX984" s="15" t="s">
        <v>78</v>
      </c>
      <c r="AY984" s="297" t="s">
        <v>163</v>
      </c>
    </row>
    <row r="985" spans="2:51" s="12" customFormat="1" ht="12">
      <c r="B985" s="255"/>
      <c r="C985" s="256"/>
      <c r="D985" s="245" t="s">
        <v>309</v>
      </c>
      <c r="E985" s="257" t="s">
        <v>1</v>
      </c>
      <c r="F985" s="258" t="s">
        <v>1486</v>
      </c>
      <c r="G985" s="256"/>
      <c r="H985" s="259">
        <v>214.28</v>
      </c>
      <c r="I985" s="260"/>
      <c r="J985" s="256"/>
      <c r="K985" s="256"/>
      <c r="L985" s="261"/>
      <c r="M985" s="262"/>
      <c r="N985" s="263"/>
      <c r="O985" s="263"/>
      <c r="P985" s="263"/>
      <c r="Q985" s="263"/>
      <c r="R985" s="263"/>
      <c r="S985" s="263"/>
      <c r="T985" s="264"/>
      <c r="AT985" s="265" t="s">
        <v>309</v>
      </c>
      <c r="AU985" s="265" t="s">
        <v>88</v>
      </c>
      <c r="AV985" s="12" t="s">
        <v>88</v>
      </c>
      <c r="AW985" s="12" t="s">
        <v>33</v>
      </c>
      <c r="AX985" s="12" t="s">
        <v>78</v>
      </c>
      <c r="AY985" s="265" t="s">
        <v>163</v>
      </c>
    </row>
    <row r="986" spans="2:51" s="15" customFormat="1" ht="12">
      <c r="B986" s="287"/>
      <c r="C986" s="288"/>
      <c r="D986" s="245" t="s">
        <v>309</v>
      </c>
      <c r="E986" s="289" t="s">
        <v>1</v>
      </c>
      <c r="F986" s="290" t="s">
        <v>321</v>
      </c>
      <c r="G986" s="288"/>
      <c r="H986" s="291">
        <v>214.28</v>
      </c>
      <c r="I986" s="292"/>
      <c r="J986" s="288"/>
      <c r="K986" s="288"/>
      <c r="L986" s="293"/>
      <c r="M986" s="294"/>
      <c r="N986" s="295"/>
      <c r="O986" s="295"/>
      <c r="P986" s="295"/>
      <c r="Q986" s="295"/>
      <c r="R986" s="295"/>
      <c r="S986" s="295"/>
      <c r="T986" s="296"/>
      <c r="AT986" s="297" t="s">
        <v>309</v>
      </c>
      <c r="AU986" s="297" t="s">
        <v>88</v>
      </c>
      <c r="AV986" s="15" t="s">
        <v>105</v>
      </c>
      <c r="AW986" s="15" t="s">
        <v>33</v>
      </c>
      <c r="AX986" s="15" t="s">
        <v>78</v>
      </c>
      <c r="AY986" s="297" t="s">
        <v>163</v>
      </c>
    </row>
    <row r="987" spans="2:51" s="13" customFormat="1" ht="12">
      <c r="B987" s="266"/>
      <c r="C987" s="267"/>
      <c r="D987" s="245" t="s">
        <v>309</v>
      </c>
      <c r="E987" s="268" t="s">
        <v>1</v>
      </c>
      <c r="F987" s="269" t="s">
        <v>311</v>
      </c>
      <c r="G987" s="267"/>
      <c r="H987" s="270">
        <v>428.56</v>
      </c>
      <c r="I987" s="271"/>
      <c r="J987" s="267"/>
      <c r="K987" s="267"/>
      <c r="L987" s="272"/>
      <c r="M987" s="273"/>
      <c r="N987" s="274"/>
      <c r="O987" s="274"/>
      <c r="P987" s="274"/>
      <c r="Q987" s="274"/>
      <c r="R987" s="274"/>
      <c r="S987" s="274"/>
      <c r="T987" s="275"/>
      <c r="AT987" s="276" t="s">
        <v>309</v>
      </c>
      <c r="AU987" s="276" t="s">
        <v>88</v>
      </c>
      <c r="AV987" s="13" t="s">
        <v>181</v>
      </c>
      <c r="AW987" s="13" t="s">
        <v>33</v>
      </c>
      <c r="AX987" s="13" t="s">
        <v>86</v>
      </c>
      <c r="AY987" s="276" t="s">
        <v>163</v>
      </c>
    </row>
    <row r="988" spans="2:65" s="1" customFormat="1" ht="24" customHeight="1">
      <c r="B988" s="38"/>
      <c r="C988" s="232" t="s">
        <v>1487</v>
      </c>
      <c r="D988" s="232" t="s">
        <v>166</v>
      </c>
      <c r="E988" s="233" t="s">
        <v>1488</v>
      </c>
      <c r="F988" s="234" t="s">
        <v>1489</v>
      </c>
      <c r="G988" s="235" t="s">
        <v>307</v>
      </c>
      <c r="H988" s="236">
        <v>5.143</v>
      </c>
      <c r="I988" s="237"/>
      <c r="J988" s="238">
        <f>ROUND(I988*H988,2)</f>
        <v>0</v>
      </c>
      <c r="K988" s="234" t="s">
        <v>170</v>
      </c>
      <c r="L988" s="43"/>
      <c r="M988" s="239" t="s">
        <v>1</v>
      </c>
      <c r="N988" s="240" t="s">
        <v>43</v>
      </c>
      <c r="O988" s="86"/>
      <c r="P988" s="241">
        <f>O988*H988</f>
        <v>0</v>
      </c>
      <c r="Q988" s="241">
        <v>0.00281</v>
      </c>
      <c r="R988" s="241">
        <f>Q988*H988</f>
        <v>0.014451829999999999</v>
      </c>
      <c r="S988" s="241">
        <v>0</v>
      </c>
      <c r="T988" s="242">
        <f>S988*H988</f>
        <v>0</v>
      </c>
      <c r="AR988" s="243" t="s">
        <v>395</v>
      </c>
      <c r="AT988" s="243" t="s">
        <v>166</v>
      </c>
      <c r="AU988" s="243" t="s">
        <v>88</v>
      </c>
      <c r="AY988" s="17" t="s">
        <v>163</v>
      </c>
      <c r="BE988" s="244">
        <f>IF(N988="základní",J988,0)</f>
        <v>0</v>
      </c>
      <c r="BF988" s="244">
        <f>IF(N988="snížená",J988,0)</f>
        <v>0</v>
      </c>
      <c r="BG988" s="244">
        <f>IF(N988="zákl. přenesená",J988,0)</f>
        <v>0</v>
      </c>
      <c r="BH988" s="244">
        <f>IF(N988="sníž. přenesená",J988,0)</f>
        <v>0</v>
      </c>
      <c r="BI988" s="244">
        <f>IF(N988="nulová",J988,0)</f>
        <v>0</v>
      </c>
      <c r="BJ988" s="17" t="s">
        <v>86</v>
      </c>
      <c r="BK988" s="244">
        <f>ROUND(I988*H988,2)</f>
        <v>0</v>
      </c>
      <c r="BL988" s="17" t="s">
        <v>395</v>
      </c>
      <c r="BM988" s="243" t="s">
        <v>1490</v>
      </c>
    </row>
    <row r="989" spans="2:51" s="12" customFormat="1" ht="12">
      <c r="B989" s="255"/>
      <c r="C989" s="256"/>
      <c r="D989" s="245" t="s">
        <v>309</v>
      </c>
      <c r="E989" s="257" t="s">
        <v>1</v>
      </c>
      <c r="F989" s="258" t="s">
        <v>1491</v>
      </c>
      <c r="G989" s="256"/>
      <c r="H989" s="259">
        <v>5.143</v>
      </c>
      <c r="I989" s="260"/>
      <c r="J989" s="256"/>
      <c r="K989" s="256"/>
      <c r="L989" s="261"/>
      <c r="M989" s="262"/>
      <c r="N989" s="263"/>
      <c r="O989" s="263"/>
      <c r="P989" s="263"/>
      <c r="Q989" s="263"/>
      <c r="R989" s="263"/>
      <c r="S989" s="263"/>
      <c r="T989" s="264"/>
      <c r="AT989" s="265" t="s">
        <v>309</v>
      </c>
      <c r="AU989" s="265" t="s">
        <v>88</v>
      </c>
      <c r="AV989" s="12" t="s">
        <v>88</v>
      </c>
      <c r="AW989" s="12" t="s">
        <v>33</v>
      </c>
      <c r="AX989" s="12" t="s">
        <v>86</v>
      </c>
      <c r="AY989" s="265" t="s">
        <v>163</v>
      </c>
    </row>
    <row r="990" spans="2:65" s="1" customFormat="1" ht="24" customHeight="1">
      <c r="B990" s="38"/>
      <c r="C990" s="232" t="s">
        <v>1492</v>
      </c>
      <c r="D990" s="232" t="s">
        <v>166</v>
      </c>
      <c r="E990" s="233" t="s">
        <v>1493</v>
      </c>
      <c r="F990" s="234" t="s">
        <v>1494</v>
      </c>
      <c r="G990" s="235" t="s">
        <v>1300</v>
      </c>
      <c r="H990" s="308"/>
      <c r="I990" s="237"/>
      <c r="J990" s="238">
        <f>ROUND(I990*H990,2)</f>
        <v>0</v>
      </c>
      <c r="K990" s="234" t="s">
        <v>170</v>
      </c>
      <c r="L990" s="43"/>
      <c r="M990" s="239" t="s">
        <v>1</v>
      </c>
      <c r="N990" s="240" t="s">
        <v>43</v>
      </c>
      <c r="O990" s="86"/>
      <c r="P990" s="241">
        <f>O990*H990</f>
        <v>0</v>
      </c>
      <c r="Q990" s="241">
        <v>0</v>
      </c>
      <c r="R990" s="241">
        <f>Q990*H990</f>
        <v>0</v>
      </c>
      <c r="S990" s="241">
        <v>0</v>
      </c>
      <c r="T990" s="242">
        <f>S990*H990</f>
        <v>0</v>
      </c>
      <c r="AR990" s="243" t="s">
        <v>395</v>
      </c>
      <c r="AT990" s="243" t="s">
        <v>166</v>
      </c>
      <c r="AU990" s="243" t="s">
        <v>88</v>
      </c>
      <c r="AY990" s="17" t="s">
        <v>163</v>
      </c>
      <c r="BE990" s="244">
        <f>IF(N990="základní",J990,0)</f>
        <v>0</v>
      </c>
      <c r="BF990" s="244">
        <f>IF(N990="snížená",J990,0)</f>
        <v>0</v>
      </c>
      <c r="BG990" s="244">
        <f>IF(N990="zákl. přenesená",J990,0)</f>
        <v>0</v>
      </c>
      <c r="BH990" s="244">
        <f>IF(N990="sníž. přenesená",J990,0)</f>
        <v>0</v>
      </c>
      <c r="BI990" s="244">
        <f>IF(N990="nulová",J990,0)</f>
        <v>0</v>
      </c>
      <c r="BJ990" s="17" t="s">
        <v>86</v>
      </c>
      <c r="BK990" s="244">
        <f>ROUND(I990*H990,2)</f>
        <v>0</v>
      </c>
      <c r="BL990" s="17" t="s">
        <v>395</v>
      </c>
      <c r="BM990" s="243" t="s">
        <v>1495</v>
      </c>
    </row>
    <row r="991" spans="2:63" s="11" customFormat="1" ht="22.8" customHeight="1">
      <c r="B991" s="216"/>
      <c r="C991" s="217"/>
      <c r="D991" s="218" t="s">
        <v>77</v>
      </c>
      <c r="E991" s="230" t="s">
        <v>1496</v>
      </c>
      <c r="F991" s="230" t="s">
        <v>1497</v>
      </c>
      <c r="G991" s="217"/>
      <c r="H991" s="217"/>
      <c r="I991" s="220"/>
      <c r="J991" s="231">
        <f>BK991</f>
        <v>0</v>
      </c>
      <c r="K991" s="217"/>
      <c r="L991" s="222"/>
      <c r="M991" s="223"/>
      <c r="N991" s="224"/>
      <c r="O991" s="224"/>
      <c r="P991" s="225">
        <f>SUM(P992:P1060)</f>
        <v>0</v>
      </c>
      <c r="Q991" s="224"/>
      <c r="R991" s="225">
        <f>SUM(R992:R1060)</f>
        <v>22.868378671332003</v>
      </c>
      <c r="S991" s="224"/>
      <c r="T991" s="226">
        <f>SUM(T992:T1060)</f>
        <v>0</v>
      </c>
      <c r="AR991" s="227" t="s">
        <v>88</v>
      </c>
      <c r="AT991" s="228" t="s">
        <v>77</v>
      </c>
      <c r="AU991" s="228" t="s">
        <v>86</v>
      </c>
      <c r="AY991" s="227" t="s">
        <v>163</v>
      </c>
      <c r="BK991" s="229">
        <f>SUM(BK992:BK1060)</f>
        <v>0</v>
      </c>
    </row>
    <row r="992" spans="2:65" s="1" customFormat="1" ht="24" customHeight="1">
      <c r="B992" s="38"/>
      <c r="C992" s="232" t="s">
        <v>1498</v>
      </c>
      <c r="D992" s="232" t="s">
        <v>166</v>
      </c>
      <c r="E992" s="233" t="s">
        <v>1499</v>
      </c>
      <c r="F992" s="234" t="s">
        <v>1500</v>
      </c>
      <c r="G992" s="235" t="s">
        <v>349</v>
      </c>
      <c r="H992" s="236">
        <v>34.1</v>
      </c>
      <c r="I992" s="237"/>
      <c r="J992" s="238">
        <f>ROUND(I992*H992,2)</f>
        <v>0</v>
      </c>
      <c r="K992" s="234" t="s">
        <v>170</v>
      </c>
      <c r="L992" s="43"/>
      <c r="M992" s="239" t="s">
        <v>1</v>
      </c>
      <c r="N992" s="240" t="s">
        <v>43</v>
      </c>
      <c r="O992" s="86"/>
      <c r="P992" s="241">
        <f>O992*H992</f>
        <v>0</v>
      </c>
      <c r="Q992" s="241">
        <v>0.02503</v>
      </c>
      <c r="R992" s="241">
        <f>Q992*H992</f>
        <v>0.853523</v>
      </c>
      <c r="S992" s="241">
        <v>0</v>
      </c>
      <c r="T992" s="242">
        <f>S992*H992</f>
        <v>0</v>
      </c>
      <c r="AR992" s="243" t="s">
        <v>395</v>
      </c>
      <c r="AT992" s="243" t="s">
        <v>166</v>
      </c>
      <c r="AU992" s="243" t="s">
        <v>88</v>
      </c>
      <c r="AY992" s="17" t="s">
        <v>163</v>
      </c>
      <c r="BE992" s="244">
        <f>IF(N992="základní",J992,0)</f>
        <v>0</v>
      </c>
      <c r="BF992" s="244">
        <f>IF(N992="snížená",J992,0)</f>
        <v>0</v>
      </c>
      <c r="BG992" s="244">
        <f>IF(N992="zákl. přenesená",J992,0)</f>
        <v>0</v>
      </c>
      <c r="BH992" s="244">
        <f>IF(N992="sníž. přenesená",J992,0)</f>
        <v>0</v>
      </c>
      <c r="BI992" s="244">
        <f>IF(N992="nulová",J992,0)</f>
        <v>0</v>
      </c>
      <c r="BJ992" s="17" t="s">
        <v>86</v>
      </c>
      <c r="BK992" s="244">
        <f>ROUND(I992*H992,2)</f>
        <v>0</v>
      </c>
      <c r="BL992" s="17" t="s">
        <v>395</v>
      </c>
      <c r="BM992" s="243" t="s">
        <v>1501</v>
      </c>
    </row>
    <row r="993" spans="2:51" s="14" customFormat="1" ht="12">
      <c r="B993" s="277"/>
      <c r="C993" s="278"/>
      <c r="D993" s="245" t="s">
        <v>309</v>
      </c>
      <c r="E993" s="279" t="s">
        <v>1</v>
      </c>
      <c r="F993" s="280" t="s">
        <v>455</v>
      </c>
      <c r="G993" s="278"/>
      <c r="H993" s="279" t="s">
        <v>1</v>
      </c>
      <c r="I993" s="281"/>
      <c r="J993" s="278"/>
      <c r="K993" s="278"/>
      <c r="L993" s="282"/>
      <c r="M993" s="283"/>
      <c r="N993" s="284"/>
      <c r="O993" s="284"/>
      <c r="P993" s="284"/>
      <c r="Q993" s="284"/>
      <c r="R993" s="284"/>
      <c r="S993" s="284"/>
      <c r="T993" s="285"/>
      <c r="AT993" s="286" t="s">
        <v>309</v>
      </c>
      <c r="AU993" s="286" t="s">
        <v>88</v>
      </c>
      <c r="AV993" s="14" t="s">
        <v>86</v>
      </c>
      <c r="AW993" s="14" t="s">
        <v>33</v>
      </c>
      <c r="AX993" s="14" t="s">
        <v>78</v>
      </c>
      <c r="AY993" s="286" t="s">
        <v>163</v>
      </c>
    </row>
    <row r="994" spans="2:51" s="12" customFormat="1" ht="12">
      <c r="B994" s="255"/>
      <c r="C994" s="256"/>
      <c r="D994" s="245" t="s">
        <v>309</v>
      </c>
      <c r="E994" s="257" t="s">
        <v>1</v>
      </c>
      <c r="F994" s="258" t="s">
        <v>1502</v>
      </c>
      <c r="G994" s="256"/>
      <c r="H994" s="259">
        <v>22.243</v>
      </c>
      <c r="I994" s="260"/>
      <c r="J994" s="256"/>
      <c r="K994" s="256"/>
      <c r="L994" s="261"/>
      <c r="M994" s="262"/>
      <c r="N994" s="263"/>
      <c r="O994" s="263"/>
      <c r="P994" s="263"/>
      <c r="Q994" s="263"/>
      <c r="R994" s="263"/>
      <c r="S994" s="263"/>
      <c r="T994" s="264"/>
      <c r="AT994" s="265" t="s">
        <v>309</v>
      </c>
      <c r="AU994" s="265" t="s">
        <v>88</v>
      </c>
      <c r="AV994" s="12" t="s">
        <v>88</v>
      </c>
      <c r="AW994" s="12" t="s">
        <v>33</v>
      </c>
      <c r="AX994" s="12" t="s">
        <v>78</v>
      </c>
      <c r="AY994" s="265" t="s">
        <v>163</v>
      </c>
    </row>
    <row r="995" spans="2:51" s="12" customFormat="1" ht="12">
      <c r="B995" s="255"/>
      <c r="C995" s="256"/>
      <c r="D995" s="245" t="s">
        <v>309</v>
      </c>
      <c r="E995" s="257" t="s">
        <v>1</v>
      </c>
      <c r="F995" s="258" t="s">
        <v>1503</v>
      </c>
      <c r="G995" s="256"/>
      <c r="H995" s="259">
        <v>-3.152</v>
      </c>
      <c r="I995" s="260"/>
      <c r="J995" s="256"/>
      <c r="K995" s="256"/>
      <c r="L995" s="261"/>
      <c r="M995" s="262"/>
      <c r="N995" s="263"/>
      <c r="O995" s="263"/>
      <c r="P995" s="263"/>
      <c r="Q995" s="263"/>
      <c r="R995" s="263"/>
      <c r="S995" s="263"/>
      <c r="T995" s="264"/>
      <c r="AT995" s="265" t="s">
        <v>309</v>
      </c>
      <c r="AU995" s="265" t="s">
        <v>88</v>
      </c>
      <c r="AV995" s="12" t="s">
        <v>88</v>
      </c>
      <c r="AW995" s="12" t="s">
        <v>33</v>
      </c>
      <c r="AX995" s="12" t="s">
        <v>78</v>
      </c>
      <c r="AY995" s="265" t="s">
        <v>163</v>
      </c>
    </row>
    <row r="996" spans="2:51" s="14" customFormat="1" ht="12">
      <c r="B996" s="277"/>
      <c r="C996" s="278"/>
      <c r="D996" s="245" t="s">
        <v>309</v>
      </c>
      <c r="E996" s="279" t="s">
        <v>1</v>
      </c>
      <c r="F996" s="280" t="s">
        <v>490</v>
      </c>
      <c r="G996" s="278"/>
      <c r="H996" s="279" t="s">
        <v>1</v>
      </c>
      <c r="I996" s="281"/>
      <c r="J996" s="278"/>
      <c r="K996" s="278"/>
      <c r="L996" s="282"/>
      <c r="M996" s="283"/>
      <c r="N996" s="284"/>
      <c r="O996" s="284"/>
      <c r="P996" s="284"/>
      <c r="Q996" s="284"/>
      <c r="R996" s="284"/>
      <c r="S996" s="284"/>
      <c r="T996" s="285"/>
      <c r="AT996" s="286" t="s">
        <v>309</v>
      </c>
      <c r="AU996" s="286" t="s">
        <v>88</v>
      </c>
      <c r="AV996" s="14" t="s">
        <v>86</v>
      </c>
      <c r="AW996" s="14" t="s">
        <v>33</v>
      </c>
      <c r="AX996" s="14" t="s">
        <v>78</v>
      </c>
      <c r="AY996" s="286" t="s">
        <v>163</v>
      </c>
    </row>
    <row r="997" spans="2:51" s="12" customFormat="1" ht="12">
      <c r="B997" s="255"/>
      <c r="C997" s="256"/>
      <c r="D997" s="245" t="s">
        <v>309</v>
      </c>
      <c r="E997" s="257" t="s">
        <v>1</v>
      </c>
      <c r="F997" s="258" t="s">
        <v>1504</v>
      </c>
      <c r="G997" s="256"/>
      <c r="H997" s="259">
        <v>8.441</v>
      </c>
      <c r="I997" s="260"/>
      <c r="J997" s="256"/>
      <c r="K997" s="256"/>
      <c r="L997" s="261"/>
      <c r="M997" s="262"/>
      <c r="N997" s="263"/>
      <c r="O997" s="263"/>
      <c r="P997" s="263"/>
      <c r="Q997" s="263"/>
      <c r="R997" s="263"/>
      <c r="S997" s="263"/>
      <c r="T997" s="264"/>
      <c r="AT997" s="265" t="s">
        <v>309</v>
      </c>
      <c r="AU997" s="265" t="s">
        <v>88</v>
      </c>
      <c r="AV997" s="12" t="s">
        <v>88</v>
      </c>
      <c r="AW997" s="12" t="s">
        <v>33</v>
      </c>
      <c r="AX997" s="12" t="s">
        <v>78</v>
      </c>
      <c r="AY997" s="265" t="s">
        <v>163</v>
      </c>
    </row>
    <row r="998" spans="2:51" s="12" customFormat="1" ht="12">
      <c r="B998" s="255"/>
      <c r="C998" s="256"/>
      <c r="D998" s="245" t="s">
        <v>309</v>
      </c>
      <c r="E998" s="257" t="s">
        <v>1</v>
      </c>
      <c r="F998" s="258" t="s">
        <v>1505</v>
      </c>
      <c r="G998" s="256"/>
      <c r="H998" s="259">
        <v>1.018</v>
      </c>
      <c r="I998" s="260"/>
      <c r="J998" s="256"/>
      <c r="K998" s="256"/>
      <c r="L998" s="261"/>
      <c r="M998" s="262"/>
      <c r="N998" s="263"/>
      <c r="O998" s="263"/>
      <c r="P998" s="263"/>
      <c r="Q998" s="263"/>
      <c r="R998" s="263"/>
      <c r="S998" s="263"/>
      <c r="T998" s="264"/>
      <c r="AT998" s="265" t="s">
        <v>309</v>
      </c>
      <c r="AU998" s="265" t="s">
        <v>88</v>
      </c>
      <c r="AV998" s="12" t="s">
        <v>88</v>
      </c>
      <c r="AW998" s="12" t="s">
        <v>33</v>
      </c>
      <c r="AX998" s="12" t="s">
        <v>78</v>
      </c>
      <c r="AY998" s="265" t="s">
        <v>163</v>
      </c>
    </row>
    <row r="999" spans="2:51" s="12" customFormat="1" ht="12">
      <c r="B999" s="255"/>
      <c r="C999" s="256"/>
      <c r="D999" s="245" t="s">
        <v>309</v>
      </c>
      <c r="E999" s="257" t="s">
        <v>1</v>
      </c>
      <c r="F999" s="258" t="s">
        <v>1506</v>
      </c>
      <c r="G999" s="256"/>
      <c r="H999" s="259">
        <v>5.55</v>
      </c>
      <c r="I999" s="260"/>
      <c r="J999" s="256"/>
      <c r="K999" s="256"/>
      <c r="L999" s="261"/>
      <c r="M999" s="262"/>
      <c r="N999" s="263"/>
      <c r="O999" s="263"/>
      <c r="P999" s="263"/>
      <c r="Q999" s="263"/>
      <c r="R999" s="263"/>
      <c r="S999" s="263"/>
      <c r="T999" s="264"/>
      <c r="AT999" s="265" t="s">
        <v>309</v>
      </c>
      <c r="AU999" s="265" t="s">
        <v>88</v>
      </c>
      <c r="AV999" s="12" t="s">
        <v>88</v>
      </c>
      <c r="AW999" s="12" t="s">
        <v>33</v>
      </c>
      <c r="AX999" s="12" t="s">
        <v>78</v>
      </c>
      <c r="AY999" s="265" t="s">
        <v>163</v>
      </c>
    </row>
    <row r="1000" spans="2:51" s="13" customFormat="1" ht="12">
      <c r="B1000" s="266"/>
      <c r="C1000" s="267"/>
      <c r="D1000" s="245" t="s">
        <v>309</v>
      </c>
      <c r="E1000" s="268" t="s">
        <v>1</v>
      </c>
      <c r="F1000" s="269" t="s">
        <v>311</v>
      </c>
      <c r="G1000" s="267"/>
      <c r="H1000" s="270">
        <v>34.1</v>
      </c>
      <c r="I1000" s="271"/>
      <c r="J1000" s="267"/>
      <c r="K1000" s="267"/>
      <c r="L1000" s="272"/>
      <c r="M1000" s="273"/>
      <c r="N1000" s="274"/>
      <c r="O1000" s="274"/>
      <c r="P1000" s="274"/>
      <c r="Q1000" s="274"/>
      <c r="R1000" s="274"/>
      <c r="S1000" s="274"/>
      <c r="T1000" s="275"/>
      <c r="AT1000" s="276" t="s">
        <v>309</v>
      </c>
      <c r="AU1000" s="276" t="s">
        <v>88</v>
      </c>
      <c r="AV1000" s="13" t="s">
        <v>181</v>
      </c>
      <c r="AW1000" s="13" t="s">
        <v>33</v>
      </c>
      <c r="AX1000" s="13" t="s">
        <v>86</v>
      </c>
      <c r="AY1000" s="276" t="s">
        <v>163</v>
      </c>
    </row>
    <row r="1001" spans="2:65" s="1" customFormat="1" ht="16.5" customHeight="1">
      <c r="B1001" s="38"/>
      <c r="C1001" s="232" t="s">
        <v>1507</v>
      </c>
      <c r="D1001" s="232" t="s">
        <v>166</v>
      </c>
      <c r="E1001" s="233" t="s">
        <v>1508</v>
      </c>
      <c r="F1001" s="234" t="s">
        <v>1509</v>
      </c>
      <c r="G1001" s="235" t="s">
        <v>349</v>
      </c>
      <c r="H1001" s="236">
        <v>56.172</v>
      </c>
      <c r="I1001" s="237"/>
      <c r="J1001" s="238">
        <f>ROUND(I1001*H1001,2)</f>
        <v>0</v>
      </c>
      <c r="K1001" s="234" t="s">
        <v>170</v>
      </c>
      <c r="L1001" s="43"/>
      <c r="M1001" s="239" t="s">
        <v>1</v>
      </c>
      <c r="N1001" s="240" t="s">
        <v>43</v>
      </c>
      <c r="O1001" s="86"/>
      <c r="P1001" s="241">
        <f>O1001*H1001</f>
        <v>0</v>
      </c>
      <c r="Q1001" s="241">
        <v>0.0002</v>
      </c>
      <c r="R1001" s="241">
        <f>Q1001*H1001</f>
        <v>0.0112344</v>
      </c>
      <c r="S1001" s="241">
        <v>0</v>
      </c>
      <c r="T1001" s="242">
        <f>S1001*H1001</f>
        <v>0</v>
      </c>
      <c r="AR1001" s="243" t="s">
        <v>395</v>
      </c>
      <c r="AT1001" s="243" t="s">
        <v>166</v>
      </c>
      <c r="AU1001" s="243" t="s">
        <v>88</v>
      </c>
      <c r="AY1001" s="17" t="s">
        <v>163</v>
      </c>
      <c r="BE1001" s="244">
        <f>IF(N1001="základní",J1001,0)</f>
        <v>0</v>
      </c>
      <c r="BF1001" s="244">
        <f>IF(N1001="snížená",J1001,0)</f>
        <v>0</v>
      </c>
      <c r="BG1001" s="244">
        <f>IF(N1001="zákl. přenesená",J1001,0)</f>
        <v>0</v>
      </c>
      <c r="BH1001" s="244">
        <f>IF(N1001="sníž. přenesená",J1001,0)</f>
        <v>0</v>
      </c>
      <c r="BI1001" s="244">
        <f>IF(N1001="nulová",J1001,0)</f>
        <v>0</v>
      </c>
      <c r="BJ1001" s="17" t="s">
        <v>86</v>
      </c>
      <c r="BK1001" s="244">
        <f>ROUND(I1001*H1001,2)</f>
        <v>0</v>
      </c>
      <c r="BL1001" s="17" t="s">
        <v>395</v>
      </c>
      <c r="BM1001" s="243" t="s">
        <v>1510</v>
      </c>
    </row>
    <row r="1002" spans="2:51" s="12" customFormat="1" ht="12">
      <c r="B1002" s="255"/>
      <c r="C1002" s="256"/>
      <c r="D1002" s="245" t="s">
        <v>309</v>
      </c>
      <c r="E1002" s="257" t="s">
        <v>1</v>
      </c>
      <c r="F1002" s="258" t="s">
        <v>1511</v>
      </c>
      <c r="G1002" s="256"/>
      <c r="H1002" s="259">
        <v>56.172</v>
      </c>
      <c r="I1002" s="260"/>
      <c r="J1002" s="256"/>
      <c r="K1002" s="256"/>
      <c r="L1002" s="261"/>
      <c r="M1002" s="262"/>
      <c r="N1002" s="263"/>
      <c r="O1002" s="263"/>
      <c r="P1002" s="263"/>
      <c r="Q1002" s="263"/>
      <c r="R1002" s="263"/>
      <c r="S1002" s="263"/>
      <c r="T1002" s="264"/>
      <c r="AT1002" s="265" t="s">
        <v>309</v>
      </c>
      <c r="AU1002" s="265" t="s">
        <v>88</v>
      </c>
      <c r="AV1002" s="12" t="s">
        <v>88</v>
      </c>
      <c r="AW1002" s="12" t="s">
        <v>33</v>
      </c>
      <c r="AX1002" s="12" t="s">
        <v>86</v>
      </c>
      <c r="AY1002" s="265" t="s">
        <v>163</v>
      </c>
    </row>
    <row r="1003" spans="2:65" s="1" customFormat="1" ht="24" customHeight="1">
      <c r="B1003" s="38"/>
      <c r="C1003" s="232" t="s">
        <v>1512</v>
      </c>
      <c r="D1003" s="232" t="s">
        <v>166</v>
      </c>
      <c r="E1003" s="233" t="s">
        <v>1513</v>
      </c>
      <c r="F1003" s="234" t="s">
        <v>1514</v>
      </c>
      <c r="G1003" s="235" t="s">
        <v>349</v>
      </c>
      <c r="H1003" s="236">
        <v>23.693</v>
      </c>
      <c r="I1003" s="237"/>
      <c r="J1003" s="238">
        <f>ROUND(I1003*H1003,2)</f>
        <v>0</v>
      </c>
      <c r="K1003" s="234" t="s">
        <v>170</v>
      </c>
      <c r="L1003" s="43"/>
      <c r="M1003" s="239" t="s">
        <v>1</v>
      </c>
      <c r="N1003" s="240" t="s">
        <v>43</v>
      </c>
      <c r="O1003" s="86"/>
      <c r="P1003" s="241">
        <f>O1003*H1003</f>
        <v>0</v>
      </c>
      <c r="Q1003" s="241">
        <v>0.033877629</v>
      </c>
      <c r="R1003" s="241">
        <f>Q1003*H1003</f>
        <v>0.802662663897</v>
      </c>
      <c r="S1003" s="241">
        <v>0</v>
      </c>
      <c r="T1003" s="242">
        <f>S1003*H1003</f>
        <v>0</v>
      </c>
      <c r="AR1003" s="243" t="s">
        <v>395</v>
      </c>
      <c r="AT1003" s="243" t="s">
        <v>166</v>
      </c>
      <c r="AU1003" s="243" t="s">
        <v>88</v>
      </c>
      <c r="AY1003" s="17" t="s">
        <v>163</v>
      </c>
      <c r="BE1003" s="244">
        <f>IF(N1003="základní",J1003,0)</f>
        <v>0</v>
      </c>
      <c r="BF1003" s="244">
        <f>IF(N1003="snížená",J1003,0)</f>
        <v>0</v>
      </c>
      <c r="BG1003" s="244">
        <f>IF(N1003="zákl. přenesená",J1003,0)</f>
        <v>0</v>
      </c>
      <c r="BH1003" s="244">
        <f>IF(N1003="sníž. přenesená",J1003,0)</f>
        <v>0</v>
      </c>
      <c r="BI1003" s="244">
        <f>IF(N1003="nulová",J1003,0)</f>
        <v>0</v>
      </c>
      <c r="BJ1003" s="17" t="s">
        <v>86</v>
      </c>
      <c r="BK1003" s="244">
        <f>ROUND(I1003*H1003,2)</f>
        <v>0</v>
      </c>
      <c r="BL1003" s="17" t="s">
        <v>395</v>
      </c>
      <c r="BM1003" s="243" t="s">
        <v>1515</v>
      </c>
    </row>
    <row r="1004" spans="2:51" s="14" customFormat="1" ht="12">
      <c r="B1004" s="277"/>
      <c r="C1004" s="278"/>
      <c r="D1004" s="245" t="s">
        <v>309</v>
      </c>
      <c r="E1004" s="279" t="s">
        <v>1</v>
      </c>
      <c r="F1004" s="280" t="s">
        <v>490</v>
      </c>
      <c r="G1004" s="278"/>
      <c r="H1004" s="279" t="s">
        <v>1</v>
      </c>
      <c r="I1004" s="281"/>
      <c r="J1004" s="278"/>
      <c r="K1004" s="278"/>
      <c r="L1004" s="282"/>
      <c r="M1004" s="283"/>
      <c r="N1004" s="284"/>
      <c r="O1004" s="284"/>
      <c r="P1004" s="284"/>
      <c r="Q1004" s="284"/>
      <c r="R1004" s="284"/>
      <c r="S1004" s="284"/>
      <c r="T1004" s="285"/>
      <c r="AT1004" s="286" t="s">
        <v>309</v>
      </c>
      <c r="AU1004" s="286" t="s">
        <v>88</v>
      </c>
      <c r="AV1004" s="14" t="s">
        <v>86</v>
      </c>
      <c r="AW1004" s="14" t="s">
        <v>33</v>
      </c>
      <c r="AX1004" s="14" t="s">
        <v>78</v>
      </c>
      <c r="AY1004" s="286" t="s">
        <v>163</v>
      </c>
    </row>
    <row r="1005" spans="2:51" s="12" customFormat="1" ht="12">
      <c r="B1005" s="255"/>
      <c r="C1005" s="256"/>
      <c r="D1005" s="245" t="s">
        <v>309</v>
      </c>
      <c r="E1005" s="257" t="s">
        <v>1</v>
      </c>
      <c r="F1005" s="258" t="s">
        <v>1516</v>
      </c>
      <c r="G1005" s="256"/>
      <c r="H1005" s="259">
        <v>23.845</v>
      </c>
      <c r="I1005" s="260"/>
      <c r="J1005" s="256"/>
      <c r="K1005" s="256"/>
      <c r="L1005" s="261"/>
      <c r="M1005" s="262"/>
      <c r="N1005" s="263"/>
      <c r="O1005" s="263"/>
      <c r="P1005" s="263"/>
      <c r="Q1005" s="263"/>
      <c r="R1005" s="263"/>
      <c r="S1005" s="263"/>
      <c r="T1005" s="264"/>
      <c r="AT1005" s="265" t="s">
        <v>309</v>
      </c>
      <c r="AU1005" s="265" t="s">
        <v>88</v>
      </c>
      <c r="AV1005" s="12" t="s">
        <v>88</v>
      </c>
      <c r="AW1005" s="12" t="s">
        <v>33</v>
      </c>
      <c r="AX1005" s="12" t="s">
        <v>78</v>
      </c>
      <c r="AY1005" s="265" t="s">
        <v>163</v>
      </c>
    </row>
    <row r="1006" spans="2:51" s="12" customFormat="1" ht="12">
      <c r="B1006" s="255"/>
      <c r="C1006" s="256"/>
      <c r="D1006" s="245" t="s">
        <v>309</v>
      </c>
      <c r="E1006" s="257" t="s">
        <v>1</v>
      </c>
      <c r="F1006" s="258" t="s">
        <v>1517</v>
      </c>
      <c r="G1006" s="256"/>
      <c r="H1006" s="259">
        <v>-1.773</v>
      </c>
      <c r="I1006" s="260"/>
      <c r="J1006" s="256"/>
      <c r="K1006" s="256"/>
      <c r="L1006" s="261"/>
      <c r="M1006" s="262"/>
      <c r="N1006" s="263"/>
      <c r="O1006" s="263"/>
      <c r="P1006" s="263"/>
      <c r="Q1006" s="263"/>
      <c r="R1006" s="263"/>
      <c r="S1006" s="263"/>
      <c r="T1006" s="264"/>
      <c r="AT1006" s="265" t="s">
        <v>309</v>
      </c>
      <c r="AU1006" s="265" t="s">
        <v>88</v>
      </c>
      <c r="AV1006" s="12" t="s">
        <v>88</v>
      </c>
      <c r="AW1006" s="12" t="s">
        <v>33</v>
      </c>
      <c r="AX1006" s="12" t="s">
        <v>78</v>
      </c>
      <c r="AY1006" s="265" t="s">
        <v>163</v>
      </c>
    </row>
    <row r="1007" spans="2:51" s="12" customFormat="1" ht="12">
      <c r="B1007" s="255"/>
      <c r="C1007" s="256"/>
      <c r="D1007" s="245" t="s">
        <v>309</v>
      </c>
      <c r="E1007" s="257" t="s">
        <v>1</v>
      </c>
      <c r="F1007" s="258" t="s">
        <v>1518</v>
      </c>
      <c r="G1007" s="256"/>
      <c r="H1007" s="259">
        <v>1.621</v>
      </c>
      <c r="I1007" s="260"/>
      <c r="J1007" s="256"/>
      <c r="K1007" s="256"/>
      <c r="L1007" s="261"/>
      <c r="M1007" s="262"/>
      <c r="N1007" s="263"/>
      <c r="O1007" s="263"/>
      <c r="P1007" s="263"/>
      <c r="Q1007" s="263"/>
      <c r="R1007" s="263"/>
      <c r="S1007" s="263"/>
      <c r="T1007" s="264"/>
      <c r="AT1007" s="265" t="s">
        <v>309</v>
      </c>
      <c r="AU1007" s="265" t="s">
        <v>88</v>
      </c>
      <c r="AV1007" s="12" t="s">
        <v>88</v>
      </c>
      <c r="AW1007" s="12" t="s">
        <v>33</v>
      </c>
      <c r="AX1007" s="12" t="s">
        <v>78</v>
      </c>
      <c r="AY1007" s="265" t="s">
        <v>163</v>
      </c>
    </row>
    <row r="1008" spans="2:51" s="13" customFormat="1" ht="12">
      <c r="B1008" s="266"/>
      <c r="C1008" s="267"/>
      <c r="D1008" s="245" t="s">
        <v>309</v>
      </c>
      <c r="E1008" s="268" t="s">
        <v>1</v>
      </c>
      <c r="F1008" s="269" t="s">
        <v>311</v>
      </c>
      <c r="G1008" s="267"/>
      <c r="H1008" s="270">
        <v>23.693</v>
      </c>
      <c r="I1008" s="271"/>
      <c r="J1008" s="267"/>
      <c r="K1008" s="267"/>
      <c r="L1008" s="272"/>
      <c r="M1008" s="273"/>
      <c r="N1008" s="274"/>
      <c r="O1008" s="274"/>
      <c r="P1008" s="274"/>
      <c r="Q1008" s="274"/>
      <c r="R1008" s="274"/>
      <c r="S1008" s="274"/>
      <c r="T1008" s="275"/>
      <c r="AT1008" s="276" t="s">
        <v>309</v>
      </c>
      <c r="AU1008" s="276" t="s">
        <v>88</v>
      </c>
      <c r="AV1008" s="13" t="s">
        <v>181</v>
      </c>
      <c r="AW1008" s="13" t="s">
        <v>33</v>
      </c>
      <c r="AX1008" s="13" t="s">
        <v>86</v>
      </c>
      <c r="AY1008" s="276" t="s">
        <v>163</v>
      </c>
    </row>
    <row r="1009" spans="2:65" s="1" customFormat="1" ht="24" customHeight="1">
      <c r="B1009" s="38"/>
      <c r="C1009" s="232" t="s">
        <v>1519</v>
      </c>
      <c r="D1009" s="232" t="s">
        <v>166</v>
      </c>
      <c r="E1009" s="233" t="s">
        <v>1520</v>
      </c>
      <c r="F1009" s="234" t="s">
        <v>1521</v>
      </c>
      <c r="G1009" s="235" t="s">
        <v>349</v>
      </c>
      <c r="H1009" s="236">
        <v>6.6</v>
      </c>
      <c r="I1009" s="237"/>
      <c r="J1009" s="238">
        <f>ROUND(I1009*H1009,2)</f>
        <v>0</v>
      </c>
      <c r="K1009" s="234" t="s">
        <v>170</v>
      </c>
      <c r="L1009" s="43"/>
      <c r="M1009" s="239" t="s">
        <v>1</v>
      </c>
      <c r="N1009" s="240" t="s">
        <v>43</v>
      </c>
      <c r="O1009" s="86"/>
      <c r="P1009" s="241">
        <f>O1009*H1009</f>
        <v>0</v>
      </c>
      <c r="Q1009" s="241">
        <v>0.01236</v>
      </c>
      <c r="R1009" s="241">
        <f>Q1009*H1009</f>
        <v>0.081576</v>
      </c>
      <c r="S1009" s="241">
        <v>0</v>
      </c>
      <c r="T1009" s="242">
        <f>S1009*H1009</f>
        <v>0</v>
      </c>
      <c r="AR1009" s="243" t="s">
        <v>395</v>
      </c>
      <c r="AT1009" s="243" t="s">
        <v>166</v>
      </c>
      <c r="AU1009" s="243" t="s">
        <v>88</v>
      </c>
      <c r="AY1009" s="17" t="s">
        <v>163</v>
      </c>
      <c r="BE1009" s="244">
        <f>IF(N1009="základní",J1009,0)</f>
        <v>0</v>
      </c>
      <c r="BF1009" s="244">
        <f>IF(N1009="snížená",J1009,0)</f>
        <v>0</v>
      </c>
      <c r="BG1009" s="244">
        <f>IF(N1009="zákl. přenesená",J1009,0)</f>
        <v>0</v>
      </c>
      <c r="BH1009" s="244">
        <f>IF(N1009="sníž. přenesená",J1009,0)</f>
        <v>0</v>
      </c>
      <c r="BI1009" s="244">
        <f>IF(N1009="nulová",J1009,0)</f>
        <v>0</v>
      </c>
      <c r="BJ1009" s="17" t="s">
        <v>86</v>
      </c>
      <c r="BK1009" s="244">
        <f>ROUND(I1009*H1009,2)</f>
        <v>0</v>
      </c>
      <c r="BL1009" s="17" t="s">
        <v>395</v>
      </c>
      <c r="BM1009" s="243" t="s">
        <v>1522</v>
      </c>
    </row>
    <row r="1010" spans="2:51" s="14" customFormat="1" ht="12">
      <c r="B1010" s="277"/>
      <c r="C1010" s="278"/>
      <c r="D1010" s="245" t="s">
        <v>309</v>
      </c>
      <c r="E1010" s="279" t="s">
        <v>1</v>
      </c>
      <c r="F1010" s="280" t="s">
        <v>1523</v>
      </c>
      <c r="G1010" s="278"/>
      <c r="H1010" s="279" t="s">
        <v>1</v>
      </c>
      <c r="I1010" s="281"/>
      <c r="J1010" s="278"/>
      <c r="K1010" s="278"/>
      <c r="L1010" s="282"/>
      <c r="M1010" s="283"/>
      <c r="N1010" s="284"/>
      <c r="O1010" s="284"/>
      <c r="P1010" s="284"/>
      <c r="Q1010" s="284"/>
      <c r="R1010" s="284"/>
      <c r="S1010" s="284"/>
      <c r="T1010" s="285"/>
      <c r="AT1010" s="286" t="s">
        <v>309</v>
      </c>
      <c r="AU1010" s="286" t="s">
        <v>88</v>
      </c>
      <c r="AV1010" s="14" t="s">
        <v>86</v>
      </c>
      <c r="AW1010" s="14" t="s">
        <v>33</v>
      </c>
      <c r="AX1010" s="14" t="s">
        <v>78</v>
      </c>
      <c r="AY1010" s="286" t="s">
        <v>163</v>
      </c>
    </row>
    <row r="1011" spans="2:51" s="12" customFormat="1" ht="12">
      <c r="B1011" s="255"/>
      <c r="C1011" s="256"/>
      <c r="D1011" s="245" t="s">
        <v>309</v>
      </c>
      <c r="E1011" s="257" t="s">
        <v>1</v>
      </c>
      <c r="F1011" s="258" t="s">
        <v>1524</v>
      </c>
      <c r="G1011" s="256"/>
      <c r="H1011" s="259">
        <v>6.6</v>
      </c>
      <c r="I1011" s="260"/>
      <c r="J1011" s="256"/>
      <c r="K1011" s="256"/>
      <c r="L1011" s="261"/>
      <c r="M1011" s="262"/>
      <c r="N1011" s="263"/>
      <c r="O1011" s="263"/>
      <c r="P1011" s="263"/>
      <c r="Q1011" s="263"/>
      <c r="R1011" s="263"/>
      <c r="S1011" s="263"/>
      <c r="T1011" s="264"/>
      <c r="AT1011" s="265" t="s">
        <v>309</v>
      </c>
      <c r="AU1011" s="265" t="s">
        <v>88</v>
      </c>
      <c r="AV1011" s="12" t="s">
        <v>88</v>
      </c>
      <c r="AW1011" s="12" t="s">
        <v>33</v>
      </c>
      <c r="AX1011" s="12" t="s">
        <v>78</v>
      </c>
      <c r="AY1011" s="265" t="s">
        <v>163</v>
      </c>
    </row>
    <row r="1012" spans="2:51" s="13" customFormat="1" ht="12">
      <c r="B1012" s="266"/>
      <c r="C1012" s="267"/>
      <c r="D1012" s="245" t="s">
        <v>309</v>
      </c>
      <c r="E1012" s="268" t="s">
        <v>1</v>
      </c>
      <c r="F1012" s="269" t="s">
        <v>311</v>
      </c>
      <c r="G1012" s="267"/>
      <c r="H1012" s="270">
        <v>6.6</v>
      </c>
      <c r="I1012" s="271"/>
      <c r="J1012" s="267"/>
      <c r="K1012" s="267"/>
      <c r="L1012" s="272"/>
      <c r="M1012" s="273"/>
      <c r="N1012" s="274"/>
      <c r="O1012" s="274"/>
      <c r="P1012" s="274"/>
      <c r="Q1012" s="274"/>
      <c r="R1012" s="274"/>
      <c r="S1012" s="274"/>
      <c r="T1012" s="275"/>
      <c r="AT1012" s="276" t="s">
        <v>309</v>
      </c>
      <c r="AU1012" s="276" t="s">
        <v>88</v>
      </c>
      <c r="AV1012" s="13" t="s">
        <v>181</v>
      </c>
      <c r="AW1012" s="13" t="s">
        <v>33</v>
      </c>
      <c r="AX1012" s="13" t="s">
        <v>86</v>
      </c>
      <c r="AY1012" s="276" t="s">
        <v>163</v>
      </c>
    </row>
    <row r="1013" spans="2:65" s="1" customFormat="1" ht="16.5" customHeight="1">
      <c r="B1013" s="38"/>
      <c r="C1013" s="232" t="s">
        <v>1525</v>
      </c>
      <c r="D1013" s="232" t="s">
        <v>166</v>
      </c>
      <c r="E1013" s="233" t="s">
        <v>1526</v>
      </c>
      <c r="F1013" s="234" t="s">
        <v>1527</v>
      </c>
      <c r="G1013" s="235" t="s">
        <v>349</v>
      </c>
      <c r="H1013" s="236">
        <v>6.6</v>
      </c>
      <c r="I1013" s="237"/>
      <c r="J1013" s="238">
        <f>ROUND(I1013*H1013,2)</f>
        <v>0</v>
      </c>
      <c r="K1013" s="234" t="s">
        <v>170</v>
      </c>
      <c r="L1013" s="43"/>
      <c r="M1013" s="239" t="s">
        <v>1</v>
      </c>
      <c r="N1013" s="240" t="s">
        <v>43</v>
      </c>
      <c r="O1013" s="86"/>
      <c r="P1013" s="241">
        <f>O1013*H1013</f>
        <v>0</v>
      </c>
      <c r="Q1013" s="241">
        <v>0.0001</v>
      </c>
      <c r="R1013" s="241">
        <f>Q1013*H1013</f>
        <v>0.00066</v>
      </c>
      <c r="S1013" s="241">
        <v>0</v>
      </c>
      <c r="T1013" s="242">
        <f>S1013*H1013</f>
        <v>0</v>
      </c>
      <c r="AR1013" s="243" t="s">
        <v>395</v>
      </c>
      <c r="AT1013" s="243" t="s">
        <v>166</v>
      </c>
      <c r="AU1013" s="243" t="s">
        <v>88</v>
      </c>
      <c r="AY1013" s="17" t="s">
        <v>163</v>
      </c>
      <c r="BE1013" s="244">
        <f>IF(N1013="základní",J1013,0)</f>
        <v>0</v>
      </c>
      <c r="BF1013" s="244">
        <f>IF(N1013="snížená",J1013,0)</f>
        <v>0</v>
      </c>
      <c r="BG1013" s="244">
        <f>IF(N1013="zákl. přenesená",J1013,0)</f>
        <v>0</v>
      </c>
      <c r="BH1013" s="244">
        <f>IF(N1013="sníž. přenesená",J1013,0)</f>
        <v>0</v>
      </c>
      <c r="BI1013" s="244">
        <f>IF(N1013="nulová",J1013,0)</f>
        <v>0</v>
      </c>
      <c r="BJ1013" s="17" t="s">
        <v>86</v>
      </c>
      <c r="BK1013" s="244">
        <f>ROUND(I1013*H1013,2)</f>
        <v>0</v>
      </c>
      <c r="BL1013" s="17" t="s">
        <v>395</v>
      </c>
      <c r="BM1013" s="243" t="s">
        <v>1528</v>
      </c>
    </row>
    <row r="1014" spans="2:65" s="1" customFormat="1" ht="24" customHeight="1">
      <c r="B1014" s="38"/>
      <c r="C1014" s="232" t="s">
        <v>1529</v>
      </c>
      <c r="D1014" s="232" t="s">
        <v>166</v>
      </c>
      <c r="E1014" s="233" t="s">
        <v>1530</v>
      </c>
      <c r="F1014" s="234" t="s">
        <v>1531</v>
      </c>
      <c r="G1014" s="235" t="s">
        <v>349</v>
      </c>
      <c r="H1014" s="236">
        <v>255.72</v>
      </c>
      <c r="I1014" s="237"/>
      <c r="J1014" s="238">
        <f>ROUND(I1014*H1014,2)</f>
        <v>0</v>
      </c>
      <c r="K1014" s="234" t="s">
        <v>170</v>
      </c>
      <c r="L1014" s="43"/>
      <c r="M1014" s="239" t="s">
        <v>1</v>
      </c>
      <c r="N1014" s="240" t="s">
        <v>43</v>
      </c>
      <c r="O1014" s="86"/>
      <c r="P1014" s="241">
        <f>O1014*H1014</f>
        <v>0</v>
      </c>
      <c r="Q1014" s="241">
        <v>0.01694</v>
      </c>
      <c r="R1014" s="241">
        <f>Q1014*H1014</f>
        <v>4.3318968</v>
      </c>
      <c r="S1014" s="241">
        <v>0</v>
      </c>
      <c r="T1014" s="242">
        <f>S1014*H1014</f>
        <v>0</v>
      </c>
      <c r="AR1014" s="243" t="s">
        <v>395</v>
      </c>
      <c r="AT1014" s="243" t="s">
        <v>166</v>
      </c>
      <c r="AU1014" s="243" t="s">
        <v>88</v>
      </c>
      <c r="AY1014" s="17" t="s">
        <v>163</v>
      </c>
      <c r="BE1014" s="244">
        <f>IF(N1014="základní",J1014,0)</f>
        <v>0</v>
      </c>
      <c r="BF1014" s="244">
        <f>IF(N1014="snížená",J1014,0)</f>
        <v>0</v>
      </c>
      <c r="BG1014" s="244">
        <f>IF(N1014="zákl. přenesená",J1014,0)</f>
        <v>0</v>
      </c>
      <c r="BH1014" s="244">
        <f>IF(N1014="sníž. přenesená",J1014,0)</f>
        <v>0</v>
      </c>
      <c r="BI1014" s="244">
        <f>IF(N1014="nulová",J1014,0)</f>
        <v>0</v>
      </c>
      <c r="BJ1014" s="17" t="s">
        <v>86</v>
      </c>
      <c r="BK1014" s="244">
        <f>ROUND(I1014*H1014,2)</f>
        <v>0</v>
      </c>
      <c r="BL1014" s="17" t="s">
        <v>395</v>
      </c>
      <c r="BM1014" s="243" t="s">
        <v>1532</v>
      </c>
    </row>
    <row r="1015" spans="2:51" s="12" customFormat="1" ht="12">
      <c r="B1015" s="255"/>
      <c r="C1015" s="256"/>
      <c r="D1015" s="245" t="s">
        <v>309</v>
      </c>
      <c r="E1015" s="257" t="s">
        <v>1</v>
      </c>
      <c r="F1015" s="258" t="s">
        <v>261</v>
      </c>
      <c r="G1015" s="256"/>
      <c r="H1015" s="259">
        <v>255.72</v>
      </c>
      <c r="I1015" s="260"/>
      <c r="J1015" s="256"/>
      <c r="K1015" s="256"/>
      <c r="L1015" s="261"/>
      <c r="M1015" s="262"/>
      <c r="N1015" s="263"/>
      <c r="O1015" s="263"/>
      <c r="P1015" s="263"/>
      <c r="Q1015" s="263"/>
      <c r="R1015" s="263"/>
      <c r="S1015" s="263"/>
      <c r="T1015" s="264"/>
      <c r="AT1015" s="265" t="s">
        <v>309</v>
      </c>
      <c r="AU1015" s="265" t="s">
        <v>88</v>
      </c>
      <c r="AV1015" s="12" t="s">
        <v>88</v>
      </c>
      <c r="AW1015" s="12" t="s">
        <v>33</v>
      </c>
      <c r="AX1015" s="12" t="s">
        <v>86</v>
      </c>
      <c r="AY1015" s="265" t="s">
        <v>163</v>
      </c>
    </row>
    <row r="1016" spans="2:65" s="1" customFormat="1" ht="24" customHeight="1">
      <c r="B1016" s="38"/>
      <c r="C1016" s="232" t="s">
        <v>1533</v>
      </c>
      <c r="D1016" s="232" t="s">
        <v>166</v>
      </c>
      <c r="E1016" s="233" t="s">
        <v>1534</v>
      </c>
      <c r="F1016" s="234" t="s">
        <v>1535</v>
      </c>
      <c r="G1016" s="235" t="s">
        <v>349</v>
      </c>
      <c r="H1016" s="236">
        <v>13.8</v>
      </c>
      <c r="I1016" s="237"/>
      <c r="J1016" s="238">
        <f>ROUND(I1016*H1016,2)</f>
        <v>0</v>
      </c>
      <c r="K1016" s="234" t="s">
        <v>170</v>
      </c>
      <c r="L1016" s="43"/>
      <c r="M1016" s="239" t="s">
        <v>1</v>
      </c>
      <c r="N1016" s="240" t="s">
        <v>43</v>
      </c>
      <c r="O1016" s="86"/>
      <c r="P1016" s="241">
        <f>O1016*H1016</f>
        <v>0</v>
      </c>
      <c r="Q1016" s="241">
        <v>0.01254</v>
      </c>
      <c r="R1016" s="241">
        <f>Q1016*H1016</f>
        <v>0.173052</v>
      </c>
      <c r="S1016" s="241">
        <v>0</v>
      </c>
      <c r="T1016" s="242">
        <f>S1016*H1016</f>
        <v>0</v>
      </c>
      <c r="AR1016" s="243" t="s">
        <v>395</v>
      </c>
      <c r="AT1016" s="243" t="s">
        <v>166</v>
      </c>
      <c r="AU1016" s="243" t="s">
        <v>88</v>
      </c>
      <c r="AY1016" s="17" t="s">
        <v>163</v>
      </c>
      <c r="BE1016" s="244">
        <f>IF(N1016="základní",J1016,0)</f>
        <v>0</v>
      </c>
      <c r="BF1016" s="244">
        <f>IF(N1016="snížená",J1016,0)</f>
        <v>0</v>
      </c>
      <c r="BG1016" s="244">
        <f>IF(N1016="zákl. přenesená",J1016,0)</f>
        <v>0</v>
      </c>
      <c r="BH1016" s="244">
        <f>IF(N1016="sníž. přenesená",J1016,0)</f>
        <v>0</v>
      </c>
      <c r="BI1016" s="244">
        <f>IF(N1016="nulová",J1016,0)</f>
        <v>0</v>
      </c>
      <c r="BJ1016" s="17" t="s">
        <v>86</v>
      </c>
      <c r="BK1016" s="244">
        <f>ROUND(I1016*H1016,2)</f>
        <v>0</v>
      </c>
      <c r="BL1016" s="17" t="s">
        <v>395</v>
      </c>
      <c r="BM1016" s="243" t="s">
        <v>1536</v>
      </c>
    </row>
    <row r="1017" spans="2:51" s="14" customFormat="1" ht="12">
      <c r="B1017" s="277"/>
      <c r="C1017" s="278"/>
      <c r="D1017" s="245" t="s">
        <v>309</v>
      </c>
      <c r="E1017" s="279" t="s">
        <v>1</v>
      </c>
      <c r="F1017" s="280" t="s">
        <v>453</v>
      </c>
      <c r="G1017" s="278"/>
      <c r="H1017" s="279" t="s">
        <v>1</v>
      </c>
      <c r="I1017" s="281"/>
      <c r="J1017" s="278"/>
      <c r="K1017" s="278"/>
      <c r="L1017" s="282"/>
      <c r="M1017" s="283"/>
      <c r="N1017" s="284"/>
      <c r="O1017" s="284"/>
      <c r="P1017" s="284"/>
      <c r="Q1017" s="284"/>
      <c r="R1017" s="284"/>
      <c r="S1017" s="284"/>
      <c r="T1017" s="285"/>
      <c r="AT1017" s="286" t="s">
        <v>309</v>
      </c>
      <c r="AU1017" s="286" t="s">
        <v>88</v>
      </c>
      <c r="AV1017" s="14" t="s">
        <v>86</v>
      </c>
      <c r="AW1017" s="14" t="s">
        <v>33</v>
      </c>
      <c r="AX1017" s="14" t="s">
        <v>78</v>
      </c>
      <c r="AY1017" s="286" t="s">
        <v>163</v>
      </c>
    </row>
    <row r="1018" spans="2:51" s="12" customFormat="1" ht="12">
      <c r="B1018" s="255"/>
      <c r="C1018" s="256"/>
      <c r="D1018" s="245" t="s">
        <v>309</v>
      </c>
      <c r="E1018" s="257" t="s">
        <v>1</v>
      </c>
      <c r="F1018" s="258" t="s">
        <v>1537</v>
      </c>
      <c r="G1018" s="256"/>
      <c r="H1018" s="259">
        <v>2.8</v>
      </c>
      <c r="I1018" s="260"/>
      <c r="J1018" s="256"/>
      <c r="K1018" s="256"/>
      <c r="L1018" s="261"/>
      <c r="M1018" s="262"/>
      <c r="N1018" s="263"/>
      <c r="O1018" s="263"/>
      <c r="P1018" s="263"/>
      <c r="Q1018" s="263"/>
      <c r="R1018" s="263"/>
      <c r="S1018" s="263"/>
      <c r="T1018" s="264"/>
      <c r="AT1018" s="265" t="s">
        <v>309</v>
      </c>
      <c r="AU1018" s="265" t="s">
        <v>88</v>
      </c>
      <c r="AV1018" s="12" t="s">
        <v>88</v>
      </c>
      <c r="AW1018" s="12" t="s">
        <v>33</v>
      </c>
      <c r="AX1018" s="12" t="s">
        <v>78</v>
      </c>
      <c r="AY1018" s="265" t="s">
        <v>163</v>
      </c>
    </row>
    <row r="1019" spans="2:51" s="12" customFormat="1" ht="12">
      <c r="B1019" s="255"/>
      <c r="C1019" s="256"/>
      <c r="D1019" s="245" t="s">
        <v>309</v>
      </c>
      <c r="E1019" s="257" t="s">
        <v>1</v>
      </c>
      <c r="F1019" s="258" t="s">
        <v>1538</v>
      </c>
      <c r="G1019" s="256"/>
      <c r="H1019" s="259">
        <v>11</v>
      </c>
      <c r="I1019" s="260"/>
      <c r="J1019" s="256"/>
      <c r="K1019" s="256"/>
      <c r="L1019" s="261"/>
      <c r="M1019" s="262"/>
      <c r="N1019" s="263"/>
      <c r="O1019" s="263"/>
      <c r="P1019" s="263"/>
      <c r="Q1019" s="263"/>
      <c r="R1019" s="263"/>
      <c r="S1019" s="263"/>
      <c r="T1019" s="264"/>
      <c r="AT1019" s="265" t="s">
        <v>309</v>
      </c>
      <c r="AU1019" s="265" t="s">
        <v>88</v>
      </c>
      <c r="AV1019" s="12" t="s">
        <v>88</v>
      </c>
      <c r="AW1019" s="12" t="s">
        <v>33</v>
      </c>
      <c r="AX1019" s="12" t="s">
        <v>78</v>
      </c>
      <c r="AY1019" s="265" t="s">
        <v>163</v>
      </c>
    </row>
    <row r="1020" spans="2:51" s="15" customFormat="1" ht="12">
      <c r="B1020" s="287"/>
      <c r="C1020" s="288"/>
      <c r="D1020" s="245" t="s">
        <v>309</v>
      </c>
      <c r="E1020" s="289" t="s">
        <v>241</v>
      </c>
      <c r="F1020" s="290" t="s">
        <v>321</v>
      </c>
      <c r="G1020" s="288"/>
      <c r="H1020" s="291">
        <v>13.8</v>
      </c>
      <c r="I1020" s="292"/>
      <c r="J1020" s="288"/>
      <c r="K1020" s="288"/>
      <c r="L1020" s="293"/>
      <c r="M1020" s="294"/>
      <c r="N1020" s="295"/>
      <c r="O1020" s="295"/>
      <c r="P1020" s="295"/>
      <c r="Q1020" s="295"/>
      <c r="R1020" s="295"/>
      <c r="S1020" s="295"/>
      <c r="T1020" s="296"/>
      <c r="AT1020" s="297" t="s">
        <v>309</v>
      </c>
      <c r="AU1020" s="297" t="s">
        <v>88</v>
      </c>
      <c r="AV1020" s="15" t="s">
        <v>105</v>
      </c>
      <c r="AW1020" s="15" t="s">
        <v>33</v>
      </c>
      <c r="AX1020" s="15" t="s">
        <v>78</v>
      </c>
      <c r="AY1020" s="297" t="s">
        <v>163</v>
      </c>
    </row>
    <row r="1021" spans="2:51" s="13" customFormat="1" ht="12">
      <c r="B1021" s="266"/>
      <c r="C1021" s="267"/>
      <c r="D1021" s="245" t="s">
        <v>309</v>
      </c>
      <c r="E1021" s="268" t="s">
        <v>1</v>
      </c>
      <c r="F1021" s="269" t="s">
        <v>311</v>
      </c>
      <c r="G1021" s="267"/>
      <c r="H1021" s="270">
        <v>13.8</v>
      </c>
      <c r="I1021" s="271"/>
      <c r="J1021" s="267"/>
      <c r="K1021" s="267"/>
      <c r="L1021" s="272"/>
      <c r="M1021" s="273"/>
      <c r="N1021" s="274"/>
      <c r="O1021" s="274"/>
      <c r="P1021" s="274"/>
      <c r="Q1021" s="274"/>
      <c r="R1021" s="274"/>
      <c r="S1021" s="274"/>
      <c r="T1021" s="275"/>
      <c r="AT1021" s="276" t="s">
        <v>309</v>
      </c>
      <c r="AU1021" s="276" t="s">
        <v>88</v>
      </c>
      <c r="AV1021" s="13" t="s">
        <v>181</v>
      </c>
      <c r="AW1021" s="13" t="s">
        <v>33</v>
      </c>
      <c r="AX1021" s="13" t="s">
        <v>86</v>
      </c>
      <c r="AY1021" s="276" t="s">
        <v>163</v>
      </c>
    </row>
    <row r="1022" spans="2:65" s="1" customFormat="1" ht="16.5" customHeight="1">
      <c r="B1022" s="38"/>
      <c r="C1022" s="232" t="s">
        <v>1539</v>
      </c>
      <c r="D1022" s="232" t="s">
        <v>166</v>
      </c>
      <c r="E1022" s="233" t="s">
        <v>1540</v>
      </c>
      <c r="F1022" s="234" t="s">
        <v>1541</v>
      </c>
      <c r="G1022" s="235" t="s">
        <v>349</v>
      </c>
      <c r="H1022" s="236">
        <v>452.81</v>
      </c>
      <c r="I1022" s="237"/>
      <c r="J1022" s="238">
        <f>ROUND(I1022*H1022,2)</f>
        <v>0</v>
      </c>
      <c r="K1022" s="234" t="s">
        <v>170</v>
      </c>
      <c r="L1022" s="43"/>
      <c r="M1022" s="239" t="s">
        <v>1</v>
      </c>
      <c r="N1022" s="240" t="s">
        <v>43</v>
      </c>
      <c r="O1022" s="86"/>
      <c r="P1022" s="241">
        <f>O1022*H1022</f>
        <v>0</v>
      </c>
      <c r="Q1022" s="241">
        <v>0.0001</v>
      </c>
      <c r="R1022" s="241">
        <f>Q1022*H1022</f>
        <v>0.045281</v>
      </c>
      <c r="S1022" s="241">
        <v>0</v>
      </c>
      <c r="T1022" s="242">
        <f>S1022*H1022</f>
        <v>0</v>
      </c>
      <c r="AR1022" s="243" t="s">
        <v>395</v>
      </c>
      <c r="AT1022" s="243" t="s">
        <v>166</v>
      </c>
      <c r="AU1022" s="243" t="s">
        <v>88</v>
      </c>
      <c r="AY1022" s="17" t="s">
        <v>163</v>
      </c>
      <c r="BE1022" s="244">
        <f>IF(N1022="základní",J1022,0)</f>
        <v>0</v>
      </c>
      <c r="BF1022" s="244">
        <f>IF(N1022="snížená",J1022,0)</f>
        <v>0</v>
      </c>
      <c r="BG1022" s="244">
        <f>IF(N1022="zákl. přenesená",J1022,0)</f>
        <v>0</v>
      </c>
      <c r="BH1022" s="244">
        <f>IF(N1022="sníž. přenesená",J1022,0)</f>
        <v>0</v>
      </c>
      <c r="BI1022" s="244">
        <f>IF(N1022="nulová",J1022,0)</f>
        <v>0</v>
      </c>
      <c r="BJ1022" s="17" t="s">
        <v>86</v>
      </c>
      <c r="BK1022" s="244">
        <f>ROUND(I1022*H1022,2)</f>
        <v>0</v>
      </c>
      <c r="BL1022" s="17" t="s">
        <v>395</v>
      </c>
      <c r="BM1022" s="243" t="s">
        <v>1542</v>
      </c>
    </row>
    <row r="1023" spans="2:51" s="12" customFormat="1" ht="12">
      <c r="B1023" s="255"/>
      <c r="C1023" s="256"/>
      <c r="D1023" s="245" t="s">
        <v>309</v>
      </c>
      <c r="E1023" s="257" t="s">
        <v>1</v>
      </c>
      <c r="F1023" s="258" t="s">
        <v>1543</v>
      </c>
      <c r="G1023" s="256"/>
      <c r="H1023" s="259">
        <v>452.81</v>
      </c>
      <c r="I1023" s="260"/>
      <c r="J1023" s="256"/>
      <c r="K1023" s="256"/>
      <c r="L1023" s="261"/>
      <c r="M1023" s="262"/>
      <c r="N1023" s="263"/>
      <c r="O1023" s="263"/>
      <c r="P1023" s="263"/>
      <c r="Q1023" s="263"/>
      <c r="R1023" s="263"/>
      <c r="S1023" s="263"/>
      <c r="T1023" s="264"/>
      <c r="AT1023" s="265" t="s">
        <v>309</v>
      </c>
      <c r="AU1023" s="265" t="s">
        <v>88</v>
      </c>
      <c r="AV1023" s="12" t="s">
        <v>88</v>
      </c>
      <c r="AW1023" s="12" t="s">
        <v>33</v>
      </c>
      <c r="AX1023" s="12" t="s">
        <v>86</v>
      </c>
      <c r="AY1023" s="265" t="s">
        <v>163</v>
      </c>
    </row>
    <row r="1024" spans="2:65" s="1" customFormat="1" ht="16.5" customHeight="1">
      <c r="B1024" s="38"/>
      <c r="C1024" s="232" t="s">
        <v>1544</v>
      </c>
      <c r="D1024" s="232" t="s">
        <v>166</v>
      </c>
      <c r="E1024" s="233" t="s">
        <v>1545</v>
      </c>
      <c r="F1024" s="234" t="s">
        <v>1546</v>
      </c>
      <c r="G1024" s="235" t="s">
        <v>349</v>
      </c>
      <c r="H1024" s="236">
        <v>183.29</v>
      </c>
      <c r="I1024" s="237"/>
      <c r="J1024" s="238">
        <f>ROUND(I1024*H1024,2)</f>
        <v>0</v>
      </c>
      <c r="K1024" s="234" t="s">
        <v>170</v>
      </c>
      <c r="L1024" s="43"/>
      <c r="M1024" s="239" t="s">
        <v>1</v>
      </c>
      <c r="N1024" s="240" t="s">
        <v>43</v>
      </c>
      <c r="O1024" s="86"/>
      <c r="P1024" s="241">
        <f>O1024*H1024</f>
        <v>0</v>
      </c>
      <c r="Q1024" s="241">
        <v>0</v>
      </c>
      <c r="R1024" s="241">
        <f>Q1024*H1024</f>
        <v>0</v>
      </c>
      <c r="S1024" s="241">
        <v>0</v>
      </c>
      <c r="T1024" s="242">
        <f>S1024*H1024</f>
        <v>0</v>
      </c>
      <c r="AR1024" s="243" t="s">
        <v>395</v>
      </c>
      <c r="AT1024" s="243" t="s">
        <v>166</v>
      </c>
      <c r="AU1024" s="243" t="s">
        <v>88</v>
      </c>
      <c r="AY1024" s="17" t="s">
        <v>163</v>
      </c>
      <c r="BE1024" s="244">
        <f>IF(N1024="základní",J1024,0)</f>
        <v>0</v>
      </c>
      <c r="BF1024" s="244">
        <f>IF(N1024="snížená",J1024,0)</f>
        <v>0</v>
      </c>
      <c r="BG1024" s="244">
        <f>IF(N1024="zákl. přenesená",J1024,0)</f>
        <v>0</v>
      </c>
      <c r="BH1024" s="244">
        <f>IF(N1024="sníž. přenesená",J1024,0)</f>
        <v>0</v>
      </c>
      <c r="BI1024" s="244">
        <f>IF(N1024="nulová",J1024,0)</f>
        <v>0</v>
      </c>
      <c r="BJ1024" s="17" t="s">
        <v>86</v>
      </c>
      <c r="BK1024" s="244">
        <f>ROUND(I1024*H1024,2)</f>
        <v>0</v>
      </c>
      <c r="BL1024" s="17" t="s">
        <v>395</v>
      </c>
      <c r="BM1024" s="243" t="s">
        <v>1547</v>
      </c>
    </row>
    <row r="1025" spans="2:51" s="12" customFormat="1" ht="12">
      <c r="B1025" s="255"/>
      <c r="C1025" s="256"/>
      <c r="D1025" s="245" t="s">
        <v>309</v>
      </c>
      <c r="E1025" s="257" t="s">
        <v>1</v>
      </c>
      <c r="F1025" s="258" t="s">
        <v>243</v>
      </c>
      <c r="G1025" s="256"/>
      <c r="H1025" s="259">
        <v>183.29</v>
      </c>
      <c r="I1025" s="260"/>
      <c r="J1025" s="256"/>
      <c r="K1025" s="256"/>
      <c r="L1025" s="261"/>
      <c r="M1025" s="262"/>
      <c r="N1025" s="263"/>
      <c r="O1025" s="263"/>
      <c r="P1025" s="263"/>
      <c r="Q1025" s="263"/>
      <c r="R1025" s="263"/>
      <c r="S1025" s="263"/>
      <c r="T1025" s="264"/>
      <c r="AT1025" s="265" t="s">
        <v>309</v>
      </c>
      <c r="AU1025" s="265" t="s">
        <v>88</v>
      </c>
      <c r="AV1025" s="12" t="s">
        <v>88</v>
      </c>
      <c r="AW1025" s="12" t="s">
        <v>33</v>
      </c>
      <c r="AX1025" s="12" t="s">
        <v>86</v>
      </c>
      <c r="AY1025" s="265" t="s">
        <v>163</v>
      </c>
    </row>
    <row r="1026" spans="2:65" s="1" customFormat="1" ht="24" customHeight="1">
      <c r="B1026" s="38"/>
      <c r="C1026" s="298" t="s">
        <v>1548</v>
      </c>
      <c r="D1026" s="298" t="s">
        <v>549</v>
      </c>
      <c r="E1026" s="299" t="s">
        <v>1549</v>
      </c>
      <c r="F1026" s="300" t="s">
        <v>1550</v>
      </c>
      <c r="G1026" s="301" t="s">
        <v>349</v>
      </c>
      <c r="H1026" s="302">
        <v>201.619</v>
      </c>
      <c r="I1026" s="303"/>
      <c r="J1026" s="304">
        <f>ROUND(I1026*H1026,2)</f>
        <v>0</v>
      </c>
      <c r="K1026" s="300" t="s">
        <v>170</v>
      </c>
      <c r="L1026" s="305"/>
      <c r="M1026" s="306" t="s">
        <v>1</v>
      </c>
      <c r="N1026" s="307" t="s">
        <v>43</v>
      </c>
      <c r="O1026" s="86"/>
      <c r="P1026" s="241">
        <f>O1026*H1026</f>
        <v>0</v>
      </c>
      <c r="Q1026" s="241">
        <v>0.0001</v>
      </c>
      <c r="R1026" s="241">
        <f>Q1026*H1026</f>
        <v>0.0201619</v>
      </c>
      <c r="S1026" s="241">
        <v>0</v>
      </c>
      <c r="T1026" s="242">
        <f>S1026*H1026</f>
        <v>0</v>
      </c>
      <c r="AR1026" s="243" t="s">
        <v>501</v>
      </c>
      <c r="AT1026" s="243" t="s">
        <v>549</v>
      </c>
      <c r="AU1026" s="243" t="s">
        <v>88</v>
      </c>
      <c r="AY1026" s="17" t="s">
        <v>163</v>
      </c>
      <c r="BE1026" s="244">
        <f>IF(N1026="základní",J1026,0)</f>
        <v>0</v>
      </c>
      <c r="BF1026" s="244">
        <f>IF(N1026="snížená",J1026,0)</f>
        <v>0</v>
      </c>
      <c r="BG1026" s="244">
        <f>IF(N1026="zákl. přenesená",J1026,0)</f>
        <v>0</v>
      </c>
      <c r="BH1026" s="244">
        <f>IF(N1026="sníž. přenesená",J1026,0)</f>
        <v>0</v>
      </c>
      <c r="BI1026" s="244">
        <f>IF(N1026="nulová",J1026,0)</f>
        <v>0</v>
      </c>
      <c r="BJ1026" s="17" t="s">
        <v>86</v>
      </c>
      <c r="BK1026" s="244">
        <f>ROUND(I1026*H1026,2)</f>
        <v>0</v>
      </c>
      <c r="BL1026" s="17" t="s">
        <v>395</v>
      </c>
      <c r="BM1026" s="243" t="s">
        <v>1551</v>
      </c>
    </row>
    <row r="1027" spans="2:51" s="12" customFormat="1" ht="12">
      <c r="B1027" s="255"/>
      <c r="C1027" s="256"/>
      <c r="D1027" s="245" t="s">
        <v>309</v>
      </c>
      <c r="E1027" s="257" t="s">
        <v>1</v>
      </c>
      <c r="F1027" s="258" t="s">
        <v>1552</v>
      </c>
      <c r="G1027" s="256"/>
      <c r="H1027" s="259">
        <v>201.619</v>
      </c>
      <c r="I1027" s="260"/>
      <c r="J1027" s="256"/>
      <c r="K1027" s="256"/>
      <c r="L1027" s="261"/>
      <c r="M1027" s="262"/>
      <c r="N1027" s="263"/>
      <c r="O1027" s="263"/>
      <c r="P1027" s="263"/>
      <c r="Q1027" s="263"/>
      <c r="R1027" s="263"/>
      <c r="S1027" s="263"/>
      <c r="T1027" s="264"/>
      <c r="AT1027" s="265" t="s">
        <v>309</v>
      </c>
      <c r="AU1027" s="265" t="s">
        <v>88</v>
      </c>
      <c r="AV1027" s="12" t="s">
        <v>88</v>
      </c>
      <c r="AW1027" s="12" t="s">
        <v>33</v>
      </c>
      <c r="AX1027" s="12" t="s">
        <v>86</v>
      </c>
      <c r="AY1027" s="265" t="s">
        <v>163</v>
      </c>
    </row>
    <row r="1028" spans="2:65" s="1" customFormat="1" ht="24" customHeight="1">
      <c r="B1028" s="38"/>
      <c r="C1028" s="232" t="s">
        <v>1553</v>
      </c>
      <c r="D1028" s="232" t="s">
        <v>166</v>
      </c>
      <c r="E1028" s="233" t="s">
        <v>1554</v>
      </c>
      <c r="F1028" s="234" t="s">
        <v>1555</v>
      </c>
      <c r="G1028" s="235" t="s">
        <v>349</v>
      </c>
      <c r="H1028" s="236">
        <v>14</v>
      </c>
      <c r="I1028" s="237"/>
      <c r="J1028" s="238">
        <f>ROUND(I1028*H1028,2)</f>
        <v>0</v>
      </c>
      <c r="K1028" s="234" t="s">
        <v>170</v>
      </c>
      <c r="L1028" s="43"/>
      <c r="M1028" s="239" t="s">
        <v>1</v>
      </c>
      <c r="N1028" s="240" t="s">
        <v>43</v>
      </c>
      <c r="O1028" s="86"/>
      <c r="P1028" s="241">
        <f>O1028*H1028</f>
        <v>0</v>
      </c>
      <c r="Q1028" s="241">
        <v>0.00139</v>
      </c>
      <c r="R1028" s="241">
        <f>Q1028*H1028</f>
        <v>0.019459999999999998</v>
      </c>
      <c r="S1028" s="241">
        <v>0</v>
      </c>
      <c r="T1028" s="242">
        <f>S1028*H1028</f>
        <v>0</v>
      </c>
      <c r="AR1028" s="243" t="s">
        <v>395</v>
      </c>
      <c r="AT1028" s="243" t="s">
        <v>166</v>
      </c>
      <c r="AU1028" s="243" t="s">
        <v>88</v>
      </c>
      <c r="AY1028" s="17" t="s">
        <v>163</v>
      </c>
      <c r="BE1028" s="244">
        <f>IF(N1028="základní",J1028,0)</f>
        <v>0</v>
      </c>
      <c r="BF1028" s="244">
        <f>IF(N1028="snížená",J1028,0)</f>
        <v>0</v>
      </c>
      <c r="BG1028" s="244">
        <f>IF(N1028="zákl. přenesená",J1028,0)</f>
        <v>0</v>
      </c>
      <c r="BH1028" s="244">
        <f>IF(N1028="sníž. přenesená",J1028,0)</f>
        <v>0</v>
      </c>
      <c r="BI1028" s="244">
        <f>IF(N1028="nulová",J1028,0)</f>
        <v>0</v>
      </c>
      <c r="BJ1028" s="17" t="s">
        <v>86</v>
      </c>
      <c r="BK1028" s="244">
        <f>ROUND(I1028*H1028,2)</f>
        <v>0</v>
      </c>
      <c r="BL1028" s="17" t="s">
        <v>395</v>
      </c>
      <c r="BM1028" s="243" t="s">
        <v>1556</v>
      </c>
    </row>
    <row r="1029" spans="2:51" s="12" customFormat="1" ht="12">
      <c r="B1029" s="255"/>
      <c r="C1029" s="256"/>
      <c r="D1029" s="245" t="s">
        <v>309</v>
      </c>
      <c r="E1029" s="257" t="s">
        <v>1</v>
      </c>
      <c r="F1029" s="258" t="s">
        <v>1557</v>
      </c>
      <c r="G1029" s="256"/>
      <c r="H1029" s="259">
        <v>14</v>
      </c>
      <c r="I1029" s="260"/>
      <c r="J1029" s="256"/>
      <c r="K1029" s="256"/>
      <c r="L1029" s="261"/>
      <c r="M1029" s="262"/>
      <c r="N1029" s="263"/>
      <c r="O1029" s="263"/>
      <c r="P1029" s="263"/>
      <c r="Q1029" s="263"/>
      <c r="R1029" s="263"/>
      <c r="S1029" s="263"/>
      <c r="T1029" s="264"/>
      <c r="AT1029" s="265" t="s">
        <v>309</v>
      </c>
      <c r="AU1029" s="265" t="s">
        <v>88</v>
      </c>
      <c r="AV1029" s="12" t="s">
        <v>88</v>
      </c>
      <c r="AW1029" s="12" t="s">
        <v>33</v>
      </c>
      <c r="AX1029" s="12" t="s">
        <v>86</v>
      </c>
      <c r="AY1029" s="265" t="s">
        <v>163</v>
      </c>
    </row>
    <row r="1030" spans="2:65" s="1" customFormat="1" ht="24" customHeight="1">
      <c r="B1030" s="38"/>
      <c r="C1030" s="298" t="s">
        <v>1558</v>
      </c>
      <c r="D1030" s="298" t="s">
        <v>549</v>
      </c>
      <c r="E1030" s="299" t="s">
        <v>1559</v>
      </c>
      <c r="F1030" s="300" t="s">
        <v>1560</v>
      </c>
      <c r="G1030" s="301" t="s">
        <v>349</v>
      </c>
      <c r="H1030" s="302">
        <v>14.7</v>
      </c>
      <c r="I1030" s="303"/>
      <c r="J1030" s="304">
        <f>ROUND(I1030*H1030,2)</f>
        <v>0</v>
      </c>
      <c r="K1030" s="300" t="s">
        <v>170</v>
      </c>
      <c r="L1030" s="305"/>
      <c r="M1030" s="306" t="s">
        <v>1</v>
      </c>
      <c r="N1030" s="307" t="s">
        <v>43</v>
      </c>
      <c r="O1030" s="86"/>
      <c r="P1030" s="241">
        <f>O1030*H1030</f>
        <v>0</v>
      </c>
      <c r="Q1030" s="241">
        <v>0.008</v>
      </c>
      <c r="R1030" s="241">
        <f>Q1030*H1030</f>
        <v>0.1176</v>
      </c>
      <c r="S1030" s="241">
        <v>0</v>
      </c>
      <c r="T1030" s="242">
        <f>S1030*H1030</f>
        <v>0</v>
      </c>
      <c r="AR1030" s="243" t="s">
        <v>501</v>
      </c>
      <c r="AT1030" s="243" t="s">
        <v>549</v>
      </c>
      <c r="AU1030" s="243" t="s">
        <v>88</v>
      </c>
      <c r="AY1030" s="17" t="s">
        <v>163</v>
      </c>
      <c r="BE1030" s="244">
        <f>IF(N1030="základní",J1030,0)</f>
        <v>0</v>
      </c>
      <c r="BF1030" s="244">
        <f>IF(N1030="snížená",J1030,0)</f>
        <v>0</v>
      </c>
      <c r="BG1030" s="244">
        <f>IF(N1030="zákl. přenesená",J1030,0)</f>
        <v>0</v>
      </c>
      <c r="BH1030" s="244">
        <f>IF(N1030="sníž. přenesená",J1030,0)</f>
        <v>0</v>
      </c>
      <c r="BI1030" s="244">
        <f>IF(N1030="nulová",J1030,0)</f>
        <v>0</v>
      </c>
      <c r="BJ1030" s="17" t="s">
        <v>86</v>
      </c>
      <c r="BK1030" s="244">
        <f>ROUND(I1030*H1030,2)</f>
        <v>0</v>
      </c>
      <c r="BL1030" s="17" t="s">
        <v>395</v>
      </c>
      <c r="BM1030" s="243" t="s">
        <v>1561</v>
      </c>
    </row>
    <row r="1031" spans="2:51" s="12" customFormat="1" ht="12">
      <c r="B1031" s="255"/>
      <c r="C1031" s="256"/>
      <c r="D1031" s="245" t="s">
        <v>309</v>
      </c>
      <c r="E1031" s="257" t="s">
        <v>1</v>
      </c>
      <c r="F1031" s="258" t="s">
        <v>1562</v>
      </c>
      <c r="G1031" s="256"/>
      <c r="H1031" s="259">
        <v>14.7</v>
      </c>
      <c r="I1031" s="260"/>
      <c r="J1031" s="256"/>
      <c r="K1031" s="256"/>
      <c r="L1031" s="261"/>
      <c r="M1031" s="262"/>
      <c r="N1031" s="263"/>
      <c r="O1031" s="263"/>
      <c r="P1031" s="263"/>
      <c r="Q1031" s="263"/>
      <c r="R1031" s="263"/>
      <c r="S1031" s="263"/>
      <c r="T1031" s="264"/>
      <c r="AT1031" s="265" t="s">
        <v>309</v>
      </c>
      <c r="AU1031" s="265" t="s">
        <v>88</v>
      </c>
      <c r="AV1031" s="12" t="s">
        <v>88</v>
      </c>
      <c r="AW1031" s="12" t="s">
        <v>33</v>
      </c>
      <c r="AX1031" s="12" t="s">
        <v>86</v>
      </c>
      <c r="AY1031" s="265" t="s">
        <v>163</v>
      </c>
    </row>
    <row r="1032" spans="2:65" s="1" customFormat="1" ht="24" customHeight="1">
      <c r="B1032" s="38"/>
      <c r="C1032" s="232" t="s">
        <v>1563</v>
      </c>
      <c r="D1032" s="232" t="s">
        <v>166</v>
      </c>
      <c r="E1032" s="233" t="s">
        <v>1564</v>
      </c>
      <c r="F1032" s="234" t="s">
        <v>1565</v>
      </c>
      <c r="G1032" s="235" t="s">
        <v>349</v>
      </c>
      <c r="H1032" s="236">
        <v>183.29</v>
      </c>
      <c r="I1032" s="237"/>
      <c r="J1032" s="238">
        <f>ROUND(I1032*H1032,2)</f>
        <v>0</v>
      </c>
      <c r="K1032" s="234" t="s">
        <v>1</v>
      </c>
      <c r="L1032" s="43"/>
      <c r="M1032" s="239" t="s">
        <v>1</v>
      </c>
      <c r="N1032" s="240" t="s">
        <v>43</v>
      </c>
      <c r="O1032" s="86"/>
      <c r="P1032" s="241">
        <f>O1032*H1032</f>
        <v>0</v>
      </c>
      <c r="Q1032" s="241">
        <v>0.0213532515</v>
      </c>
      <c r="R1032" s="241">
        <f>Q1032*H1032</f>
        <v>3.9138374674349996</v>
      </c>
      <c r="S1032" s="241">
        <v>0</v>
      </c>
      <c r="T1032" s="242">
        <f>S1032*H1032</f>
        <v>0</v>
      </c>
      <c r="AR1032" s="243" t="s">
        <v>395</v>
      </c>
      <c r="AT1032" s="243" t="s">
        <v>166</v>
      </c>
      <c r="AU1032" s="243" t="s">
        <v>88</v>
      </c>
      <c r="AY1032" s="17" t="s">
        <v>163</v>
      </c>
      <c r="BE1032" s="244">
        <f>IF(N1032="základní",J1032,0)</f>
        <v>0</v>
      </c>
      <c r="BF1032" s="244">
        <f>IF(N1032="snížená",J1032,0)</f>
        <v>0</v>
      </c>
      <c r="BG1032" s="244">
        <f>IF(N1032="zákl. přenesená",J1032,0)</f>
        <v>0</v>
      </c>
      <c r="BH1032" s="244">
        <f>IF(N1032="sníž. přenesená",J1032,0)</f>
        <v>0</v>
      </c>
      <c r="BI1032" s="244">
        <f>IF(N1032="nulová",J1032,0)</f>
        <v>0</v>
      </c>
      <c r="BJ1032" s="17" t="s">
        <v>86</v>
      </c>
      <c r="BK1032" s="244">
        <f>ROUND(I1032*H1032,2)</f>
        <v>0</v>
      </c>
      <c r="BL1032" s="17" t="s">
        <v>395</v>
      </c>
      <c r="BM1032" s="243" t="s">
        <v>1566</v>
      </c>
    </row>
    <row r="1033" spans="2:51" s="12" customFormat="1" ht="12">
      <c r="B1033" s="255"/>
      <c r="C1033" s="256"/>
      <c r="D1033" s="245" t="s">
        <v>309</v>
      </c>
      <c r="E1033" s="257" t="s">
        <v>1</v>
      </c>
      <c r="F1033" s="258" t="s">
        <v>1567</v>
      </c>
      <c r="G1033" s="256"/>
      <c r="H1033" s="259">
        <v>183.29</v>
      </c>
      <c r="I1033" s="260"/>
      <c r="J1033" s="256"/>
      <c r="K1033" s="256"/>
      <c r="L1033" s="261"/>
      <c r="M1033" s="262"/>
      <c r="N1033" s="263"/>
      <c r="O1033" s="263"/>
      <c r="P1033" s="263"/>
      <c r="Q1033" s="263"/>
      <c r="R1033" s="263"/>
      <c r="S1033" s="263"/>
      <c r="T1033" s="264"/>
      <c r="AT1033" s="265" t="s">
        <v>309</v>
      </c>
      <c r="AU1033" s="265" t="s">
        <v>88</v>
      </c>
      <c r="AV1033" s="12" t="s">
        <v>88</v>
      </c>
      <c r="AW1033" s="12" t="s">
        <v>33</v>
      </c>
      <c r="AX1033" s="12" t="s">
        <v>78</v>
      </c>
      <c r="AY1033" s="265" t="s">
        <v>163</v>
      </c>
    </row>
    <row r="1034" spans="2:51" s="13" customFormat="1" ht="12">
      <c r="B1034" s="266"/>
      <c r="C1034" s="267"/>
      <c r="D1034" s="245" t="s">
        <v>309</v>
      </c>
      <c r="E1034" s="268" t="s">
        <v>243</v>
      </c>
      <c r="F1034" s="269" t="s">
        <v>311</v>
      </c>
      <c r="G1034" s="267"/>
      <c r="H1034" s="270">
        <v>183.29</v>
      </c>
      <c r="I1034" s="271"/>
      <c r="J1034" s="267"/>
      <c r="K1034" s="267"/>
      <c r="L1034" s="272"/>
      <c r="M1034" s="273"/>
      <c r="N1034" s="274"/>
      <c r="O1034" s="274"/>
      <c r="P1034" s="274"/>
      <c r="Q1034" s="274"/>
      <c r="R1034" s="274"/>
      <c r="S1034" s="274"/>
      <c r="T1034" s="275"/>
      <c r="AT1034" s="276" t="s">
        <v>309</v>
      </c>
      <c r="AU1034" s="276" t="s">
        <v>88</v>
      </c>
      <c r="AV1034" s="13" t="s">
        <v>181</v>
      </c>
      <c r="AW1034" s="13" t="s">
        <v>33</v>
      </c>
      <c r="AX1034" s="13" t="s">
        <v>86</v>
      </c>
      <c r="AY1034" s="276" t="s">
        <v>163</v>
      </c>
    </row>
    <row r="1035" spans="2:65" s="1" customFormat="1" ht="24" customHeight="1">
      <c r="B1035" s="38"/>
      <c r="C1035" s="232" t="s">
        <v>1568</v>
      </c>
      <c r="D1035" s="232" t="s">
        <v>166</v>
      </c>
      <c r="E1035" s="233" t="s">
        <v>1569</v>
      </c>
      <c r="F1035" s="234" t="s">
        <v>1570</v>
      </c>
      <c r="G1035" s="235" t="s">
        <v>349</v>
      </c>
      <c r="H1035" s="236">
        <v>183.29</v>
      </c>
      <c r="I1035" s="237"/>
      <c r="J1035" s="238">
        <f>ROUND(I1035*H1035,2)</f>
        <v>0</v>
      </c>
      <c r="K1035" s="234" t="s">
        <v>1</v>
      </c>
      <c r="L1035" s="43"/>
      <c r="M1035" s="239" t="s">
        <v>1</v>
      </c>
      <c r="N1035" s="240" t="s">
        <v>43</v>
      </c>
      <c r="O1035" s="86"/>
      <c r="P1035" s="241">
        <f>O1035*H1035</f>
        <v>0</v>
      </c>
      <c r="Q1035" s="241">
        <v>4E-05</v>
      </c>
      <c r="R1035" s="241">
        <f>Q1035*H1035</f>
        <v>0.007331600000000001</v>
      </c>
      <c r="S1035" s="241">
        <v>0</v>
      </c>
      <c r="T1035" s="242">
        <f>S1035*H1035</f>
        <v>0</v>
      </c>
      <c r="AR1035" s="243" t="s">
        <v>395</v>
      </c>
      <c r="AT1035" s="243" t="s">
        <v>166</v>
      </c>
      <c r="AU1035" s="243" t="s">
        <v>88</v>
      </c>
      <c r="AY1035" s="17" t="s">
        <v>163</v>
      </c>
      <c r="BE1035" s="244">
        <f>IF(N1035="základní",J1035,0)</f>
        <v>0</v>
      </c>
      <c r="BF1035" s="244">
        <f>IF(N1035="snížená",J1035,0)</f>
        <v>0</v>
      </c>
      <c r="BG1035" s="244">
        <f>IF(N1035="zákl. přenesená",J1035,0)</f>
        <v>0</v>
      </c>
      <c r="BH1035" s="244">
        <f>IF(N1035="sníž. přenesená",J1035,0)</f>
        <v>0</v>
      </c>
      <c r="BI1035" s="244">
        <f>IF(N1035="nulová",J1035,0)</f>
        <v>0</v>
      </c>
      <c r="BJ1035" s="17" t="s">
        <v>86</v>
      </c>
      <c r="BK1035" s="244">
        <f>ROUND(I1035*H1035,2)</f>
        <v>0</v>
      </c>
      <c r="BL1035" s="17" t="s">
        <v>395</v>
      </c>
      <c r="BM1035" s="243" t="s">
        <v>1571</v>
      </c>
    </row>
    <row r="1036" spans="2:51" s="12" customFormat="1" ht="12">
      <c r="B1036" s="255"/>
      <c r="C1036" s="256"/>
      <c r="D1036" s="245" t="s">
        <v>309</v>
      </c>
      <c r="E1036" s="257" t="s">
        <v>1</v>
      </c>
      <c r="F1036" s="258" t="s">
        <v>243</v>
      </c>
      <c r="G1036" s="256"/>
      <c r="H1036" s="259">
        <v>183.29</v>
      </c>
      <c r="I1036" s="260"/>
      <c r="J1036" s="256"/>
      <c r="K1036" s="256"/>
      <c r="L1036" s="261"/>
      <c r="M1036" s="262"/>
      <c r="N1036" s="263"/>
      <c r="O1036" s="263"/>
      <c r="P1036" s="263"/>
      <c r="Q1036" s="263"/>
      <c r="R1036" s="263"/>
      <c r="S1036" s="263"/>
      <c r="T1036" s="264"/>
      <c r="AT1036" s="265" t="s">
        <v>309</v>
      </c>
      <c r="AU1036" s="265" t="s">
        <v>88</v>
      </c>
      <c r="AV1036" s="12" t="s">
        <v>88</v>
      </c>
      <c r="AW1036" s="12" t="s">
        <v>33</v>
      </c>
      <c r="AX1036" s="12" t="s">
        <v>86</v>
      </c>
      <c r="AY1036" s="265" t="s">
        <v>163</v>
      </c>
    </row>
    <row r="1037" spans="2:65" s="1" customFormat="1" ht="16.5" customHeight="1">
      <c r="B1037" s="38"/>
      <c r="C1037" s="298" t="s">
        <v>1572</v>
      </c>
      <c r="D1037" s="298" t="s">
        <v>549</v>
      </c>
      <c r="E1037" s="299" t="s">
        <v>1573</v>
      </c>
      <c r="F1037" s="300" t="s">
        <v>1574</v>
      </c>
      <c r="G1037" s="301" t="s">
        <v>413</v>
      </c>
      <c r="H1037" s="302">
        <v>504.048</v>
      </c>
      <c r="I1037" s="303"/>
      <c r="J1037" s="304">
        <f>ROUND(I1037*H1037,2)</f>
        <v>0</v>
      </c>
      <c r="K1037" s="300" t="s">
        <v>1</v>
      </c>
      <c r="L1037" s="305"/>
      <c r="M1037" s="306" t="s">
        <v>1</v>
      </c>
      <c r="N1037" s="307" t="s">
        <v>43</v>
      </c>
      <c r="O1037" s="86"/>
      <c r="P1037" s="241">
        <f>O1037*H1037</f>
        <v>0</v>
      </c>
      <c r="Q1037" s="241">
        <v>0</v>
      </c>
      <c r="R1037" s="241">
        <f>Q1037*H1037</f>
        <v>0</v>
      </c>
      <c r="S1037" s="241">
        <v>0</v>
      </c>
      <c r="T1037" s="242">
        <f>S1037*H1037</f>
        <v>0</v>
      </c>
      <c r="AR1037" s="243" t="s">
        <v>501</v>
      </c>
      <c r="AT1037" s="243" t="s">
        <v>549</v>
      </c>
      <c r="AU1037" s="243" t="s">
        <v>88</v>
      </c>
      <c r="AY1037" s="17" t="s">
        <v>163</v>
      </c>
      <c r="BE1037" s="244">
        <f>IF(N1037="základní",J1037,0)</f>
        <v>0</v>
      </c>
      <c r="BF1037" s="244">
        <f>IF(N1037="snížená",J1037,0)</f>
        <v>0</v>
      </c>
      <c r="BG1037" s="244">
        <f>IF(N1037="zákl. přenesená",J1037,0)</f>
        <v>0</v>
      </c>
      <c r="BH1037" s="244">
        <f>IF(N1037="sníž. přenesená",J1037,0)</f>
        <v>0</v>
      </c>
      <c r="BI1037" s="244">
        <f>IF(N1037="nulová",J1037,0)</f>
        <v>0</v>
      </c>
      <c r="BJ1037" s="17" t="s">
        <v>86</v>
      </c>
      <c r="BK1037" s="244">
        <f>ROUND(I1037*H1037,2)</f>
        <v>0</v>
      </c>
      <c r="BL1037" s="17" t="s">
        <v>395</v>
      </c>
      <c r="BM1037" s="243" t="s">
        <v>1575</v>
      </c>
    </row>
    <row r="1038" spans="2:51" s="12" customFormat="1" ht="12">
      <c r="B1038" s="255"/>
      <c r="C1038" s="256"/>
      <c r="D1038" s="245" t="s">
        <v>309</v>
      </c>
      <c r="E1038" s="257" t="s">
        <v>1</v>
      </c>
      <c r="F1038" s="258" t="s">
        <v>1576</v>
      </c>
      <c r="G1038" s="256"/>
      <c r="H1038" s="259">
        <v>504.048</v>
      </c>
      <c r="I1038" s="260"/>
      <c r="J1038" s="256"/>
      <c r="K1038" s="256"/>
      <c r="L1038" s="261"/>
      <c r="M1038" s="262"/>
      <c r="N1038" s="263"/>
      <c r="O1038" s="263"/>
      <c r="P1038" s="263"/>
      <c r="Q1038" s="263"/>
      <c r="R1038" s="263"/>
      <c r="S1038" s="263"/>
      <c r="T1038" s="264"/>
      <c r="AT1038" s="265" t="s">
        <v>309</v>
      </c>
      <c r="AU1038" s="265" t="s">
        <v>88</v>
      </c>
      <c r="AV1038" s="12" t="s">
        <v>88</v>
      </c>
      <c r="AW1038" s="12" t="s">
        <v>33</v>
      </c>
      <c r="AX1038" s="12" t="s">
        <v>86</v>
      </c>
      <c r="AY1038" s="265" t="s">
        <v>163</v>
      </c>
    </row>
    <row r="1039" spans="2:65" s="1" customFormat="1" ht="16.5" customHeight="1">
      <c r="B1039" s="38"/>
      <c r="C1039" s="232" t="s">
        <v>1577</v>
      </c>
      <c r="D1039" s="232" t="s">
        <v>166</v>
      </c>
      <c r="E1039" s="233" t="s">
        <v>1578</v>
      </c>
      <c r="F1039" s="234" t="s">
        <v>1579</v>
      </c>
      <c r="G1039" s="235" t="s">
        <v>413</v>
      </c>
      <c r="H1039" s="236">
        <v>12</v>
      </c>
      <c r="I1039" s="237"/>
      <c r="J1039" s="238">
        <f>ROUND(I1039*H1039,2)</f>
        <v>0</v>
      </c>
      <c r="K1039" s="234" t="s">
        <v>1</v>
      </c>
      <c r="L1039" s="43"/>
      <c r="M1039" s="239" t="s">
        <v>1</v>
      </c>
      <c r="N1039" s="240" t="s">
        <v>43</v>
      </c>
      <c r="O1039" s="86"/>
      <c r="P1039" s="241">
        <f>O1039*H1039</f>
        <v>0</v>
      </c>
      <c r="Q1039" s="241">
        <v>0.00672</v>
      </c>
      <c r="R1039" s="241">
        <f>Q1039*H1039</f>
        <v>0.08064</v>
      </c>
      <c r="S1039" s="241">
        <v>0</v>
      </c>
      <c r="T1039" s="242">
        <f>S1039*H1039</f>
        <v>0</v>
      </c>
      <c r="AR1039" s="243" t="s">
        <v>395</v>
      </c>
      <c r="AT1039" s="243" t="s">
        <v>166</v>
      </c>
      <c r="AU1039" s="243" t="s">
        <v>88</v>
      </c>
      <c r="AY1039" s="17" t="s">
        <v>163</v>
      </c>
      <c r="BE1039" s="244">
        <f>IF(N1039="základní",J1039,0)</f>
        <v>0</v>
      </c>
      <c r="BF1039" s="244">
        <f>IF(N1039="snížená",J1039,0)</f>
        <v>0</v>
      </c>
      <c r="BG1039" s="244">
        <f>IF(N1039="zákl. přenesená",J1039,0)</f>
        <v>0</v>
      </c>
      <c r="BH1039" s="244">
        <f>IF(N1039="sníž. přenesená",J1039,0)</f>
        <v>0</v>
      </c>
      <c r="BI1039" s="244">
        <f>IF(N1039="nulová",J1039,0)</f>
        <v>0</v>
      </c>
      <c r="BJ1039" s="17" t="s">
        <v>86</v>
      </c>
      <c r="BK1039" s="244">
        <f>ROUND(I1039*H1039,2)</f>
        <v>0</v>
      </c>
      <c r="BL1039" s="17" t="s">
        <v>395</v>
      </c>
      <c r="BM1039" s="243" t="s">
        <v>1580</v>
      </c>
    </row>
    <row r="1040" spans="2:65" s="1" customFormat="1" ht="16.5" customHeight="1">
      <c r="B1040" s="38"/>
      <c r="C1040" s="232" t="s">
        <v>1581</v>
      </c>
      <c r="D1040" s="232" t="s">
        <v>166</v>
      </c>
      <c r="E1040" s="233" t="s">
        <v>1582</v>
      </c>
      <c r="F1040" s="234" t="s">
        <v>1583</v>
      </c>
      <c r="G1040" s="235" t="s">
        <v>392</v>
      </c>
      <c r="H1040" s="236">
        <v>2</v>
      </c>
      <c r="I1040" s="237"/>
      <c r="J1040" s="238">
        <f>ROUND(I1040*H1040,2)</f>
        <v>0</v>
      </c>
      <c r="K1040" s="234" t="s">
        <v>170</v>
      </c>
      <c r="L1040" s="43"/>
      <c r="M1040" s="239" t="s">
        <v>1</v>
      </c>
      <c r="N1040" s="240" t="s">
        <v>43</v>
      </c>
      <c r="O1040" s="86"/>
      <c r="P1040" s="241">
        <f>O1040*H1040</f>
        <v>0</v>
      </c>
      <c r="Q1040" s="241">
        <v>2E-05</v>
      </c>
      <c r="R1040" s="241">
        <f>Q1040*H1040</f>
        <v>4E-05</v>
      </c>
      <c r="S1040" s="241">
        <v>0</v>
      </c>
      <c r="T1040" s="242">
        <f>S1040*H1040</f>
        <v>0</v>
      </c>
      <c r="AR1040" s="243" t="s">
        <v>395</v>
      </c>
      <c r="AT1040" s="243" t="s">
        <v>166</v>
      </c>
      <c r="AU1040" s="243" t="s">
        <v>88</v>
      </c>
      <c r="AY1040" s="17" t="s">
        <v>163</v>
      </c>
      <c r="BE1040" s="244">
        <f>IF(N1040="základní",J1040,0)</f>
        <v>0</v>
      </c>
      <c r="BF1040" s="244">
        <f>IF(N1040="snížená",J1040,0)</f>
        <v>0</v>
      </c>
      <c r="BG1040" s="244">
        <f>IF(N1040="zákl. přenesená",J1040,0)</f>
        <v>0</v>
      </c>
      <c r="BH1040" s="244">
        <f>IF(N1040="sníž. přenesená",J1040,0)</f>
        <v>0</v>
      </c>
      <c r="BI1040" s="244">
        <f>IF(N1040="nulová",J1040,0)</f>
        <v>0</v>
      </c>
      <c r="BJ1040" s="17" t="s">
        <v>86</v>
      </c>
      <c r="BK1040" s="244">
        <f>ROUND(I1040*H1040,2)</f>
        <v>0</v>
      </c>
      <c r="BL1040" s="17" t="s">
        <v>395</v>
      </c>
      <c r="BM1040" s="243" t="s">
        <v>1584</v>
      </c>
    </row>
    <row r="1041" spans="2:65" s="1" customFormat="1" ht="16.5" customHeight="1">
      <c r="B1041" s="38"/>
      <c r="C1041" s="298" t="s">
        <v>1585</v>
      </c>
      <c r="D1041" s="298" t="s">
        <v>549</v>
      </c>
      <c r="E1041" s="299" t="s">
        <v>1586</v>
      </c>
      <c r="F1041" s="300" t="s">
        <v>1587</v>
      </c>
      <c r="G1041" s="301" t="s">
        <v>392</v>
      </c>
      <c r="H1041" s="302">
        <v>2</v>
      </c>
      <c r="I1041" s="303"/>
      <c r="J1041" s="304">
        <f>ROUND(I1041*H1041,2)</f>
        <v>0</v>
      </c>
      <c r="K1041" s="300" t="s">
        <v>1</v>
      </c>
      <c r="L1041" s="305"/>
      <c r="M1041" s="306" t="s">
        <v>1</v>
      </c>
      <c r="N1041" s="307" t="s">
        <v>43</v>
      </c>
      <c r="O1041" s="86"/>
      <c r="P1041" s="241">
        <f>O1041*H1041</f>
        <v>0</v>
      </c>
      <c r="Q1041" s="241">
        <v>0.0025</v>
      </c>
      <c r="R1041" s="241">
        <f>Q1041*H1041</f>
        <v>0.005</v>
      </c>
      <c r="S1041" s="241">
        <v>0</v>
      </c>
      <c r="T1041" s="242">
        <f>S1041*H1041</f>
        <v>0</v>
      </c>
      <c r="AR1041" s="243" t="s">
        <v>501</v>
      </c>
      <c r="AT1041" s="243" t="s">
        <v>549</v>
      </c>
      <c r="AU1041" s="243" t="s">
        <v>88</v>
      </c>
      <c r="AY1041" s="17" t="s">
        <v>163</v>
      </c>
      <c r="BE1041" s="244">
        <f>IF(N1041="základní",J1041,0)</f>
        <v>0</v>
      </c>
      <c r="BF1041" s="244">
        <f>IF(N1041="snížená",J1041,0)</f>
        <v>0</v>
      </c>
      <c r="BG1041" s="244">
        <f>IF(N1041="zákl. přenesená",J1041,0)</f>
        <v>0</v>
      </c>
      <c r="BH1041" s="244">
        <f>IF(N1041="sníž. přenesená",J1041,0)</f>
        <v>0</v>
      </c>
      <c r="BI1041" s="244">
        <f>IF(N1041="nulová",J1041,0)</f>
        <v>0</v>
      </c>
      <c r="BJ1041" s="17" t="s">
        <v>86</v>
      </c>
      <c r="BK1041" s="244">
        <f>ROUND(I1041*H1041,2)</f>
        <v>0</v>
      </c>
      <c r="BL1041" s="17" t="s">
        <v>395</v>
      </c>
      <c r="BM1041" s="243" t="s">
        <v>1588</v>
      </c>
    </row>
    <row r="1042" spans="2:65" s="1" customFormat="1" ht="16.5" customHeight="1">
      <c r="B1042" s="38"/>
      <c r="C1042" s="232" t="s">
        <v>1589</v>
      </c>
      <c r="D1042" s="232" t="s">
        <v>166</v>
      </c>
      <c r="E1042" s="233" t="s">
        <v>1590</v>
      </c>
      <c r="F1042" s="234" t="s">
        <v>1591</v>
      </c>
      <c r="G1042" s="235" t="s">
        <v>392</v>
      </c>
      <c r="H1042" s="236">
        <v>3</v>
      </c>
      <c r="I1042" s="237"/>
      <c r="J1042" s="238">
        <f>ROUND(I1042*H1042,2)</f>
        <v>0</v>
      </c>
      <c r="K1042" s="234" t="s">
        <v>170</v>
      </c>
      <c r="L1042" s="43"/>
      <c r="M1042" s="239" t="s">
        <v>1</v>
      </c>
      <c r="N1042" s="240" t="s">
        <v>43</v>
      </c>
      <c r="O1042" s="86"/>
      <c r="P1042" s="241">
        <f>O1042*H1042</f>
        <v>0</v>
      </c>
      <c r="Q1042" s="241">
        <v>1E-05</v>
      </c>
      <c r="R1042" s="241">
        <f>Q1042*H1042</f>
        <v>3.0000000000000004E-05</v>
      </c>
      <c r="S1042" s="241">
        <v>0</v>
      </c>
      <c r="T1042" s="242">
        <f>S1042*H1042</f>
        <v>0</v>
      </c>
      <c r="AR1042" s="243" t="s">
        <v>395</v>
      </c>
      <c r="AT1042" s="243" t="s">
        <v>166</v>
      </c>
      <c r="AU1042" s="243" t="s">
        <v>88</v>
      </c>
      <c r="AY1042" s="17" t="s">
        <v>163</v>
      </c>
      <c r="BE1042" s="244">
        <f>IF(N1042="základní",J1042,0)</f>
        <v>0</v>
      </c>
      <c r="BF1042" s="244">
        <f>IF(N1042="snížená",J1042,0)</f>
        <v>0</v>
      </c>
      <c r="BG1042" s="244">
        <f>IF(N1042="zákl. přenesená",J1042,0)</f>
        <v>0</v>
      </c>
      <c r="BH1042" s="244">
        <f>IF(N1042="sníž. přenesená",J1042,0)</f>
        <v>0</v>
      </c>
      <c r="BI1042" s="244">
        <f>IF(N1042="nulová",J1042,0)</f>
        <v>0</v>
      </c>
      <c r="BJ1042" s="17" t="s">
        <v>86</v>
      </c>
      <c r="BK1042" s="244">
        <f>ROUND(I1042*H1042,2)</f>
        <v>0</v>
      </c>
      <c r="BL1042" s="17" t="s">
        <v>395</v>
      </c>
      <c r="BM1042" s="243" t="s">
        <v>1592</v>
      </c>
    </row>
    <row r="1043" spans="2:65" s="1" customFormat="1" ht="24" customHeight="1">
      <c r="B1043" s="38"/>
      <c r="C1043" s="298" t="s">
        <v>1593</v>
      </c>
      <c r="D1043" s="298" t="s">
        <v>549</v>
      </c>
      <c r="E1043" s="299" t="s">
        <v>1594</v>
      </c>
      <c r="F1043" s="300" t="s">
        <v>1595</v>
      </c>
      <c r="G1043" s="301" t="s">
        <v>392</v>
      </c>
      <c r="H1043" s="302">
        <v>3</v>
      </c>
      <c r="I1043" s="303"/>
      <c r="J1043" s="304">
        <f>ROUND(I1043*H1043,2)</f>
        <v>0</v>
      </c>
      <c r="K1043" s="300" t="s">
        <v>170</v>
      </c>
      <c r="L1043" s="305"/>
      <c r="M1043" s="306" t="s">
        <v>1</v>
      </c>
      <c r="N1043" s="307" t="s">
        <v>43</v>
      </c>
      <c r="O1043" s="86"/>
      <c r="P1043" s="241">
        <f>O1043*H1043</f>
        <v>0</v>
      </c>
      <c r="Q1043" s="241">
        <v>0.0067</v>
      </c>
      <c r="R1043" s="241">
        <f>Q1043*H1043</f>
        <v>0.0201</v>
      </c>
      <c r="S1043" s="241">
        <v>0</v>
      </c>
      <c r="T1043" s="242">
        <f>S1043*H1043</f>
        <v>0</v>
      </c>
      <c r="AR1043" s="243" t="s">
        <v>501</v>
      </c>
      <c r="AT1043" s="243" t="s">
        <v>549</v>
      </c>
      <c r="AU1043" s="243" t="s">
        <v>88</v>
      </c>
      <c r="AY1043" s="17" t="s">
        <v>163</v>
      </c>
      <c r="BE1043" s="244">
        <f>IF(N1043="základní",J1043,0)</f>
        <v>0</v>
      </c>
      <c r="BF1043" s="244">
        <f>IF(N1043="snížená",J1043,0)</f>
        <v>0</v>
      </c>
      <c r="BG1043" s="244">
        <f>IF(N1043="zákl. přenesená",J1043,0)</f>
        <v>0</v>
      </c>
      <c r="BH1043" s="244">
        <f>IF(N1043="sníž. přenesená",J1043,0)</f>
        <v>0</v>
      </c>
      <c r="BI1043" s="244">
        <f>IF(N1043="nulová",J1043,0)</f>
        <v>0</v>
      </c>
      <c r="BJ1043" s="17" t="s">
        <v>86</v>
      </c>
      <c r="BK1043" s="244">
        <f>ROUND(I1043*H1043,2)</f>
        <v>0</v>
      </c>
      <c r="BL1043" s="17" t="s">
        <v>395</v>
      </c>
      <c r="BM1043" s="243" t="s">
        <v>1596</v>
      </c>
    </row>
    <row r="1044" spans="2:65" s="1" customFormat="1" ht="24" customHeight="1">
      <c r="B1044" s="38"/>
      <c r="C1044" s="232" t="s">
        <v>1597</v>
      </c>
      <c r="D1044" s="232" t="s">
        <v>166</v>
      </c>
      <c r="E1044" s="233" t="s">
        <v>1598</v>
      </c>
      <c r="F1044" s="234" t="s">
        <v>1599</v>
      </c>
      <c r="G1044" s="235" t="s">
        <v>392</v>
      </c>
      <c r="H1044" s="236">
        <v>4</v>
      </c>
      <c r="I1044" s="237"/>
      <c r="J1044" s="238">
        <f>ROUND(I1044*H1044,2)</f>
        <v>0</v>
      </c>
      <c r="K1044" s="234" t="s">
        <v>170</v>
      </c>
      <c r="L1044" s="43"/>
      <c r="M1044" s="239" t="s">
        <v>1</v>
      </c>
      <c r="N1044" s="240" t="s">
        <v>43</v>
      </c>
      <c r="O1044" s="86"/>
      <c r="P1044" s="241">
        <f>O1044*H1044</f>
        <v>0</v>
      </c>
      <c r="Q1044" s="241">
        <v>0.00022</v>
      </c>
      <c r="R1044" s="241">
        <f>Q1044*H1044</f>
        <v>0.00088</v>
      </c>
      <c r="S1044" s="241">
        <v>0</v>
      </c>
      <c r="T1044" s="242">
        <f>S1044*H1044</f>
        <v>0</v>
      </c>
      <c r="AR1044" s="243" t="s">
        <v>395</v>
      </c>
      <c r="AT1044" s="243" t="s">
        <v>166</v>
      </c>
      <c r="AU1044" s="243" t="s">
        <v>88</v>
      </c>
      <c r="AY1044" s="17" t="s">
        <v>163</v>
      </c>
      <c r="BE1044" s="244">
        <f>IF(N1044="základní",J1044,0)</f>
        <v>0</v>
      </c>
      <c r="BF1044" s="244">
        <f>IF(N1044="snížená",J1044,0)</f>
        <v>0</v>
      </c>
      <c r="BG1044" s="244">
        <f>IF(N1044="zákl. přenesená",J1044,0)</f>
        <v>0</v>
      </c>
      <c r="BH1044" s="244">
        <f>IF(N1044="sníž. přenesená",J1044,0)</f>
        <v>0</v>
      </c>
      <c r="BI1044" s="244">
        <f>IF(N1044="nulová",J1044,0)</f>
        <v>0</v>
      </c>
      <c r="BJ1044" s="17" t="s">
        <v>86</v>
      </c>
      <c r="BK1044" s="244">
        <f>ROUND(I1044*H1044,2)</f>
        <v>0</v>
      </c>
      <c r="BL1044" s="17" t="s">
        <v>395</v>
      </c>
      <c r="BM1044" s="243" t="s">
        <v>1600</v>
      </c>
    </row>
    <row r="1045" spans="2:51" s="12" customFormat="1" ht="12">
      <c r="B1045" s="255"/>
      <c r="C1045" s="256"/>
      <c r="D1045" s="245" t="s">
        <v>309</v>
      </c>
      <c r="E1045" s="257" t="s">
        <v>1</v>
      </c>
      <c r="F1045" s="258" t="s">
        <v>1601</v>
      </c>
      <c r="G1045" s="256"/>
      <c r="H1045" s="259">
        <v>4</v>
      </c>
      <c r="I1045" s="260"/>
      <c r="J1045" s="256"/>
      <c r="K1045" s="256"/>
      <c r="L1045" s="261"/>
      <c r="M1045" s="262"/>
      <c r="N1045" s="263"/>
      <c r="O1045" s="263"/>
      <c r="P1045" s="263"/>
      <c r="Q1045" s="263"/>
      <c r="R1045" s="263"/>
      <c r="S1045" s="263"/>
      <c r="T1045" s="264"/>
      <c r="AT1045" s="265" t="s">
        <v>309</v>
      </c>
      <c r="AU1045" s="265" t="s">
        <v>88</v>
      </c>
      <c r="AV1045" s="12" t="s">
        <v>88</v>
      </c>
      <c r="AW1045" s="12" t="s">
        <v>33</v>
      </c>
      <c r="AX1045" s="12" t="s">
        <v>86</v>
      </c>
      <c r="AY1045" s="265" t="s">
        <v>163</v>
      </c>
    </row>
    <row r="1046" spans="2:65" s="1" customFormat="1" ht="16.5" customHeight="1">
      <c r="B1046" s="38"/>
      <c r="C1046" s="298" t="s">
        <v>1602</v>
      </c>
      <c r="D1046" s="298" t="s">
        <v>549</v>
      </c>
      <c r="E1046" s="299" t="s">
        <v>1603</v>
      </c>
      <c r="F1046" s="300" t="s">
        <v>1604</v>
      </c>
      <c r="G1046" s="301" t="s">
        <v>392</v>
      </c>
      <c r="H1046" s="302">
        <v>2</v>
      </c>
      <c r="I1046" s="303"/>
      <c r="J1046" s="304">
        <f>ROUND(I1046*H1046,2)</f>
        <v>0</v>
      </c>
      <c r="K1046" s="300" t="s">
        <v>170</v>
      </c>
      <c r="L1046" s="305"/>
      <c r="M1046" s="306" t="s">
        <v>1</v>
      </c>
      <c r="N1046" s="307" t="s">
        <v>43</v>
      </c>
      <c r="O1046" s="86"/>
      <c r="P1046" s="241">
        <f>O1046*H1046</f>
        <v>0</v>
      </c>
      <c r="Q1046" s="241">
        <v>0.02347</v>
      </c>
      <c r="R1046" s="241">
        <f>Q1046*H1046</f>
        <v>0.04694</v>
      </c>
      <c r="S1046" s="241">
        <v>0</v>
      </c>
      <c r="T1046" s="242">
        <f>S1046*H1046</f>
        <v>0</v>
      </c>
      <c r="AR1046" s="243" t="s">
        <v>501</v>
      </c>
      <c r="AT1046" s="243" t="s">
        <v>549</v>
      </c>
      <c r="AU1046" s="243" t="s">
        <v>88</v>
      </c>
      <c r="AY1046" s="17" t="s">
        <v>163</v>
      </c>
      <c r="BE1046" s="244">
        <f>IF(N1046="základní",J1046,0)</f>
        <v>0</v>
      </c>
      <c r="BF1046" s="244">
        <f>IF(N1046="snížená",J1046,0)</f>
        <v>0</v>
      </c>
      <c r="BG1046" s="244">
        <f>IF(N1046="zákl. přenesená",J1046,0)</f>
        <v>0</v>
      </c>
      <c r="BH1046" s="244">
        <f>IF(N1046="sníž. přenesená",J1046,0)</f>
        <v>0</v>
      </c>
      <c r="BI1046" s="244">
        <f>IF(N1046="nulová",J1046,0)</f>
        <v>0</v>
      </c>
      <c r="BJ1046" s="17" t="s">
        <v>86</v>
      </c>
      <c r="BK1046" s="244">
        <f>ROUND(I1046*H1046,2)</f>
        <v>0</v>
      </c>
      <c r="BL1046" s="17" t="s">
        <v>395</v>
      </c>
      <c r="BM1046" s="243" t="s">
        <v>1605</v>
      </c>
    </row>
    <row r="1047" spans="2:65" s="1" customFormat="1" ht="16.5" customHeight="1">
      <c r="B1047" s="38"/>
      <c r="C1047" s="298" t="s">
        <v>1606</v>
      </c>
      <c r="D1047" s="298" t="s">
        <v>549</v>
      </c>
      <c r="E1047" s="299" t="s">
        <v>1607</v>
      </c>
      <c r="F1047" s="300" t="s">
        <v>1608</v>
      </c>
      <c r="G1047" s="301" t="s">
        <v>392</v>
      </c>
      <c r="H1047" s="302">
        <v>1</v>
      </c>
      <c r="I1047" s="303"/>
      <c r="J1047" s="304">
        <f>ROUND(I1047*H1047,2)</f>
        <v>0</v>
      </c>
      <c r="K1047" s="300" t="s">
        <v>170</v>
      </c>
      <c r="L1047" s="305"/>
      <c r="M1047" s="306" t="s">
        <v>1</v>
      </c>
      <c r="N1047" s="307" t="s">
        <v>43</v>
      </c>
      <c r="O1047" s="86"/>
      <c r="P1047" s="241">
        <f>O1047*H1047</f>
        <v>0</v>
      </c>
      <c r="Q1047" s="241">
        <v>0.02283</v>
      </c>
      <c r="R1047" s="241">
        <f>Q1047*H1047</f>
        <v>0.02283</v>
      </c>
      <c r="S1047" s="241">
        <v>0</v>
      </c>
      <c r="T1047" s="242">
        <f>S1047*H1047</f>
        <v>0</v>
      </c>
      <c r="AR1047" s="243" t="s">
        <v>501</v>
      </c>
      <c r="AT1047" s="243" t="s">
        <v>549</v>
      </c>
      <c r="AU1047" s="243" t="s">
        <v>88</v>
      </c>
      <c r="AY1047" s="17" t="s">
        <v>163</v>
      </c>
      <c r="BE1047" s="244">
        <f>IF(N1047="základní",J1047,0)</f>
        <v>0</v>
      </c>
      <c r="BF1047" s="244">
        <f>IF(N1047="snížená",J1047,0)</f>
        <v>0</v>
      </c>
      <c r="BG1047" s="244">
        <f>IF(N1047="zákl. přenesená",J1047,0)</f>
        <v>0</v>
      </c>
      <c r="BH1047" s="244">
        <f>IF(N1047="sníž. přenesená",J1047,0)</f>
        <v>0</v>
      </c>
      <c r="BI1047" s="244">
        <f>IF(N1047="nulová",J1047,0)</f>
        <v>0</v>
      </c>
      <c r="BJ1047" s="17" t="s">
        <v>86</v>
      </c>
      <c r="BK1047" s="244">
        <f>ROUND(I1047*H1047,2)</f>
        <v>0</v>
      </c>
      <c r="BL1047" s="17" t="s">
        <v>395</v>
      </c>
      <c r="BM1047" s="243" t="s">
        <v>1609</v>
      </c>
    </row>
    <row r="1048" spans="2:65" s="1" customFormat="1" ht="16.5" customHeight="1">
      <c r="B1048" s="38"/>
      <c r="C1048" s="298" t="s">
        <v>1610</v>
      </c>
      <c r="D1048" s="298" t="s">
        <v>549</v>
      </c>
      <c r="E1048" s="299" t="s">
        <v>1611</v>
      </c>
      <c r="F1048" s="300" t="s">
        <v>1612</v>
      </c>
      <c r="G1048" s="301" t="s">
        <v>392</v>
      </c>
      <c r="H1048" s="302">
        <v>1</v>
      </c>
      <c r="I1048" s="303"/>
      <c r="J1048" s="304">
        <f>ROUND(I1048*H1048,2)</f>
        <v>0</v>
      </c>
      <c r="K1048" s="300" t="s">
        <v>170</v>
      </c>
      <c r="L1048" s="305"/>
      <c r="M1048" s="306" t="s">
        <v>1</v>
      </c>
      <c r="N1048" s="307" t="s">
        <v>43</v>
      </c>
      <c r="O1048" s="86"/>
      <c r="P1048" s="241">
        <f>O1048*H1048</f>
        <v>0</v>
      </c>
      <c r="Q1048" s="241">
        <v>0.02471</v>
      </c>
      <c r="R1048" s="241">
        <f>Q1048*H1048</f>
        <v>0.02471</v>
      </c>
      <c r="S1048" s="241">
        <v>0</v>
      </c>
      <c r="T1048" s="242">
        <f>S1048*H1048</f>
        <v>0</v>
      </c>
      <c r="AR1048" s="243" t="s">
        <v>501</v>
      </c>
      <c r="AT1048" s="243" t="s">
        <v>549</v>
      </c>
      <c r="AU1048" s="243" t="s">
        <v>88</v>
      </c>
      <c r="AY1048" s="17" t="s">
        <v>163</v>
      </c>
      <c r="BE1048" s="244">
        <f>IF(N1048="základní",J1048,0)</f>
        <v>0</v>
      </c>
      <c r="BF1048" s="244">
        <f>IF(N1048="snížená",J1048,0)</f>
        <v>0</v>
      </c>
      <c r="BG1048" s="244">
        <f>IF(N1048="zákl. přenesená",J1048,0)</f>
        <v>0</v>
      </c>
      <c r="BH1048" s="244">
        <f>IF(N1048="sníž. přenesená",J1048,0)</f>
        <v>0</v>
      </c>
      <c r="BI1048" s="244">
        <f>IF(N1048="nulová",J1048,0)</f>
        <v>0</v>
      </c>
      <c r="BJ1048" s="17" t="s">
        <v>86</v>
      </c>
      <c r="BK1048" s="244">
        <f>ROUND(I1048*H1048,2)</f>
        <v>0</v>
      </c>
      <c r="BL1048" s="17" t="s">
        <v>395</v>
      </c>
      <c r="BM1048" s="243" t="s">
        <v>1613</v>
      </c>
    </row>
    <row r="1049" spans="2:65" s="1" customFormat="1" ht="24" customHeight="1">
      <c r="B1049" s="38"/>
      <c r="C1049" s="232" t="s">
        <v>1614</v>
      </c>
      <c r="D1049" s="232" t="s">
        <v>166</v>
      </c>
      <c r="E1049" s="233" t="s">
        <v>1615</v>
      </c>
      <c r="F1049" s="234" t="s">
        <v>1616</v>
      </c>
      <c r="G1049" s="235" t="s">
        <v>349</v>
      </c>
      <c r="H1049" s="236">
        <v>262.37</v>
      </c>
      <c r="I1049" s="237"/>
      <c r="J1049" s="238">
        <f>ROUND(I1049*H1049,2)</f>
        <v>0</v>
      </c>
      <c r="K1049" s="234" t="s">
        <v>170</v>
      </c>
      <c r="L1049" s="43"/>
      <c r="M1049" s="239" t="s">
        <v>1</v>
      </c>
      <c r="N1049" s="240" t="s">
        <v>43</v>
      </c>
      <c r="O1049" s="86"/>
      <c r="P1049" s="241">
        <f>O1049*H1049</f>
        <v>0</v>
      </c>
      <c r="Q1049" s="241">
        <v>0.04103</v>
      </c>
      <c r="R1049" s="241">
        <f>Q1049*H1049</f>
        <v>10.7650411</v>
      </c>
      <c r="S1049" s="241">
        <v>0</v>
      </c>
      <c r="T1049" s="242">
        <f>S1049*H1049</f>
        <v>0</v>
      </c>
      <c r="AR1049" s="243" t="s">
        <v>395</v>
      </c>
      <c r="AT1049" s="243" t="s">
        <v>166</v>
      </c>
      <c r="AU1049" s="243" t="s">
        <v>88</v>
      </c>
      <c r="AY1049" s="17" t="s">
        <v>163</v>
      </c>
      <c r="BE1049" s="244">
        <f>IF(N1049="základní",J1049,0)</f>
        <v>0</v>
      </c>
      <c r="BF1049" s="244">
        <f>IF(N1049="snížená",J1049,0)</f>
        <v>0</v>
      </c>
      <c r="BG1049" s="244">
        <f>IF(N1049="zákl. přenesená",J1049,0)</f>
        <v>0</v>
      </c>
      <c r="BH1049" s="244">
        <f>IF(N1049="sníž. přenesená",J1049,0)</f>
        <v>0</v>
      </c>
      <c r="BI1049" s="244">
        <f>IF(N1049="nulová",J1049,0)</f>
        <v>0</v>
      </c>
      <c r="BJ1049" s="17" t="s">
        <v>86</v>
      </c>
      <c r="BK1049" s="244">
        <f>ROUND(I1049*H1049,2)</f>
        <v>0</v>
      </c>
      <c r="BL1049" s="17" t="s">
        <v>395</v>
      </c>
      <c r="BM1049" s="243" t="s">
        <v>1617</v>
      </c>
    </row>
    <row r="1050" spans="2:51" s="12" customFormat="1" ht="12">
      <c r="B1050" s="255"/>
      <c r="C1050" s="256"/>
      <c r="D1050" s="245" t="s">
        <v>309</v>
      </c>
      <c r="E1050" s="257" t="s">
        <v>1</v>
      </c>
      <c r="F1050" s="258" t="s">
        <v>1618</v>
      </c>
      <c r="G1050" s="256"/>
      <c r="H1050" s="259">
        <v>262.37</v>
      </c>
      <c r="I1050" s="260"/>
      <c r="J1050" s="256"/>
      <c r="K1050" s="256"/>
      <c r="L1050" s="261"/>
      <c r="M1050" s="262"/>
      <c r="N1050" s="263"/>
      <c r="O1050" s="263"/>
      <c r="P1050" s="263"/>
      <c r="Q1050" s="263"/>
      <c r="R1050" s="263"/>
      <c r="S1050" s="263"/>
      <c r="T1050" s="264"/>
      <c r="AT1050" s="265" t="s">
        <v>309</v>
      </c>
      <c r="AU1050" s="265" t="s">
        <v>88</v>
      </c>
      <c r="AV1050" s="12" t="s">
        <v>88</v>
      </c>
      <c r="AW1050" s="12" t="s">
        <v>33</v>
      </c>
      <c r="AX1050" s="12" t="s">
        <v>86</v>
      </c>
      <c r="AY1050" s="265" t="s">
        <v>163</v>
      </c>
    </row>
    <row r="1051" spans="2:65" s="1" customFormat="1" ht="24" customHeight="1">
      <c r="B1051" s="38"/>
      <c r="C1051" s="232" t="s">
        <v>1619</v>
      </c>
      <c r="D1051" s="232" t="s">
        <v>166</v>
      </c>
      <c r="E1051" s="233" t="s">
        <v>1620</v>
      </c>
      <c r="F1051" s="234" t="s">
        <v>1621</v>
      </c>
      <c r="G1051" s="235" t="s">
        <v>349</v>
      </c>
      <c r="H1051" s="236">
        <v>262.37</v>
      </c>
      <c r="I1051" s="237"/>
      <c r="J1051" s="238">
        <f>ROUND(I1051*H1051,2)</f>
        <v>0</v>
      </c>
      <c r="K1051" s="234" t="s">
        <v>170</v>
      </c>
      <c r="L1051" s="43"/>
      <c r="M1051" s="239" t="s">
        <v>1</v>
      </c>
      <c r="N1051" s="240" t="s">
        <v>43</v>
      </c>
      <c r="O1051" s="86"/>
      <c r="P1051" s="241">
        <f>O1051*H1051</f>
        <v>0</v>
      </c>
      <c r="Q1051" s="241">
        <v>0.005</v>
      </c>
      <c r="R1051" s="241">
        <f>Q1051*H1051</f>
        <v>1.31185</v>
      </c>
      <c r="S1051" s="241">
        <v>0</v>
      </c>
      <c r="T1051" s="242">
        <f>S1051*H1051</f>
        <v>0</v>
      </c>
      <c r="AR1051" s="243" t="s">
        <v>395</v>
      </c>
      <c r="AT1051" s="243" t="s">
        <v>166</v>
      </c>
      <c r="AU1051" s="243" t="s">
        <v>88</v>
      </c>
      <c r="AY1051" s="17" t="s">
        <v>163</v>
      </c>
      <c r="BE1051" s="244">
        <f>IF(N1051="základní",J1051,0)</f>
        <v>0</v>
      </c>
      <c r="BF1051" s="244">
        <f>IF(N1051="snížená",J1051,0)</f>
        <v>0</v>
      </c>
      <c r="BG1051" s="244">
        <f>IF(N1051="zákl. přenesená",J1051,0)</f>
        <v>0</v>
      </c>
      <c r="BH1051" s="244">
        <f>IF(N1051="sníž. přenesená",J1051,0)</f>
        <v>0</v>
      </c>
      <c r="BI1051" s="244">
        <f>IF(N1051="nulová",J1051,0)</f>
        <v>0</v>
      </c>
      <c r="BJ1051" s="17" t="s">
        <v>86</v>
      </c>
      <c r="BK1051" s="244">
        <f>ROUND(I1051*H1051,2)</f>
        <v>0</v>
      </c>
      <c r="BL1051" s="17" t="s">
        <v>395</v>
      </c>
      <c r="BM1051" s="243" t="s">
        <v>1622</v>
      </c>
    </row>
    <row r="1052" spans="2:51" s="12" customFormat="1" ht="12">
      <c r="B1052" s="255"/>
      <c r="C1052" s="256"/>
      <c r="D1052" s="245" t="s">
        <v>309</v>
      </c>
      <c r="E1052" s="257" t="s">
        <v>1</v>
      </c>
      <c r="F1052" s="258" t="s">
        <v>1618</v>
      </c>
      <c r="G1052" s="256"/>
      <c r="H1052" s="259">
        <v>262.37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AT1052" s="265" t="s">
        <v>309</v>
      </c>
      <c r="AU1052" s="265" t="s">
        <v>88</v>
      </c>
      <c r="AV1052" s="12" t="s">
        <v>88</v>
      </c>
      <c r="AW1052" s="12" t="s">
        <v>33</v>
      </c>
      <c r="AX1052" s="12" t="s">
        <v>86</v>
      </c>
      <c r="AY1052" s="265" t="s">
        <v>163</v>
      </c>
    </row>
    <row r="1053" spans="2:65" s="1" customFormat="1" ht="24" customHeight="1">
      <c r="B1053" s="38"/>
      <c r="C1053" s="232" t="s">
        <v>1623</v>
      </c>
      <c r="D1053" s="232" t="s">
        <v>166</v>
      </c>
      <c r="E1053" s="233" t="s">
        <v>1624</v>
      </c>
      <c r="F1053" s="234" t="s">
        <v>1625</v>
      </c>
      <c r="G1053" s="235" t="s">
        <v>349</v>
      </c>
      <c r="H1053" s="236">
        <v>9.801</v>
      </c>
      <c r="I1053" s="237"/>
      <c r="J1053" s="238">
        <f>ROUND(I1053*H1053,2)</f>
        <v>0</v>
      </c>
      <c r="K1053" s="234" t="s">
        <v>170</v>
      </c>
      <c r="L1053" s="43"/>
      <c r="M1053" s="239" t="s">
        <v>1</v>
      </c>
      <c r="N1053" s="240" t="s">
        <v>43</v>
      </c>
      <c r="O1053" s="86"/>
      <c r="P1053" s="241">
        <f>O1053*H1053</f>
        <v>0</v>
      </c>
      <c r="Q1053" s="241">
        <v>0.01874</v>
      </c>
      <c r="R1053" s="241">
        <f>Q1053*H1053</f>
        <v>0.18367074</v>
      </c>
      <c r="S1053" s="241">
        <v>0</v>
      </c>
      <c r="T1053" s="242">
        <f>S1053*H1053</f>
        <v>0</v>
      </c>
      <c r="AR1053" s="243" t="s">
        <v>395</v>
      </c>
      <c r="AT1053" s="243" t="s">
        <v>166</v>
      </c>
      <c r="AU1053" s="243" t="s">
        <v>88</v>
      </c>
      <c r="AY1053" s="17" t="s">
        <v>163</v>
      </c>
      <c r="BE1053" s="244">
        <f>IF(N1053="základní",J1053,0)</f>
        <v>0</v>
      </c>
      <c r="BF1053" s="244">
        <f>IF(N1053="snížená",J1053,0)</f>
        <v>0</v>
      </c>
      <c r="BG1053" s="244">
        <f>IF(N1053="zákl. přenesená",J1053,0)</f>
        <v>0</v>
      </c>
      <c r="BH1053" s="244">
        <f>IF(N1053="sníž. přenesená",J1053,0)</f>
        <v>0</v>
      </c>
      <c r="BI1053" s="244">
        <f>IF(N1053="nulová",J1053,0)</f>
        <v>0</v>
      </c>
      <c r="BJ1053" s="17" t="s">
        <v>86</v>
      </c>
      <c r="BK1053" s="244">
        <f>ROUND(I1053*H1053,2)</f>
        <v>0</v>
      </c>
      <c r="BL1053" s="17" t="s">
        <v>395</v>
      </c>
      <c r="BM1053" s="243" t="s">
        <v>1626</v>
      </c>
    </row>
    <row r="1054" spans="2:51" s="12" customFormat="1" ht="12">
      <c r="B1054" s="255"/>
      <c r="C1054" s="256"/>
      <c r="D1054" s="245" t="s">
        <v>309</v>
      </c>
      <c r="E1054" s="257" t="s">
        <v>1</v>
      </c>
      <c r="F1054" s="258" t="s">
        <v>1627</v>
      </c>
      <c r="G1054" s="256"/>
      <c r="H1054" s="259">
        <v>0.521</v>
      </c>
      <c r="I1054" s="260"/>
      <c r="J1054" s="256"/>
      <c r="K1054" s="256"/>
      <c r="L1054" s="261"/>
      <c r="M1054" s="262"/>
      <c r="N1054" s="263"/>
      <c r="O1054" s="263"/>
      <c r="P1054" s="263"/>
      <c r="Q1054" s="263"/>
      <c r="R1054" s="263"/>
      <c r="S1054" s="263"/>
      <c r="T1054" s="264"/>
      <c r="AT1054" s="265" t="s">
        <v>309</v>
      </c>
      <c r="AU1054" s="265" t="s">
        <v>88</v>
      </c>
      <c r="AV1054" s="12" t="s">
        <v>88</v>
      </c>
      <c r="AW1054" s="12" t="s">
        <v>33</v>
      </c>
      <c r="AX1054" s="12" t="s">
        <v>78</v>
      </c>
      <c r="AY1054" s="265" t="s">
        <v>163</v>
      </c>
    </row>
    <row r="1055" spans="2:51" s="12" customFormat="1" ht="12">
      <c r="B1055" s="255"/>
      <c r="C1055" s="256"/>
      <c r="D1055" s="245" t="s">
        <v>309</v>
      </c>
      <c r="E1055" s="257" t="s">
        <v>1</v>
      </c>
      <c r="F1055" s="258" t="s">
        <v>1628</v>
      </c>
      <c r="G1055" s="256"/>
      <c r="H1055" s="259">
        <v>3.25</v>
      </c>
      <c r="I1055" s="260"/>
      <c r="J1055" s="256"/>
      <c r="K1055" s="256"/>
      <c r="L1055" s="261"/>
      <c r="M1055" s="262"/>
      <c r="N1055" s="263"/>
      <c r="O1055" s="263"/>
      <c r="P1055" s="263"/>
      <c r="Q1055" s="263"/>
      <c r="R1055" s="263"/>
      <c r="S1055" s="263"/>
      <c r="T1055" s="264"/>
      <c r="AT1055" s="265" t="s">
        <v>309</v>
      </c>
      <c r="AU1055" s="265" t="s">
        <v>88</v>
      </c>
      <c r="AV1055" s="12" t="s">
        <v>88</v>
      </c>
      <c r="AW1055" s="12" t="s">
        <v>33</v>
      </c>
      <c r="AX1055" s="12" t="s">
        <v>78</v>
      </c>
      <c r="AY1055" s="265" t="s">
        <v>163</v>
      </c>
    </row>
    <row r="1056" spans="2:51" s="12" customFormat="1" ht="12">
      <c r="B1056" s="255"/>
      <c r="C1056" s="256"/>
      <c r="D1056" s="245" t="s">
        <v>309</v>
      </c>
      <c r="E1056" s="257" t="s">
        <v>1</v>
      </c>
      <c r="F1056" s="258" t="s">
        <v>1629</v>
      </c>
      <c r="G1056" s="256"/>
      <c r="H1056" s="259">
        <v>2</v>
      </c>
      <c r="I1056" s="260"/>
      <c r="J1056" s="256"/>
      <c r="K1056" s="256"/>
      <c r="L1056" s="261"/>
      <c r="M1056" s="262"/>
      <c r="N1056" s="263"/>
      <c r="O1056" s="263"/>
      <c r="P1056" s="263"/>
      <c r="Q1056" s="263"/>
      <c r="R1056" s="263"/>
      <c r="S1056" s="263"/>
      <c r="T1056" s="264"/>
      <c r="AT1056" s="265" t="s">
        <v>309</v>
      </c>
      <c r="AU1056" s="265" t="s">
        <v>88</v>
      </c>
      <c r="AV1056" s="12" t="s">
        <v>88</v>
      </c>
      <c r="AW1056" s="12" t="s">
        <v>33</v>
      </c>
      <c r="AX1056" s="12" t="s">
        <v>78</v>
      </c>
      <c r="AY1056" s="265" t="s">
        <v>163</v>
      </c>
    </row>
    <row r="1057" spans="2:51" s="12" customFormat="1" ht="12">
      <c r="B1057" s="255"/>
      <c r="C1057" s="256"/>
      <c r="D1057" s="245" t="s">
        <v>309</v>
      </c>
      <c r="E1057" s="257" t="s">
        <v>1</v>
      </c>
      <c r="F1057" s="258" t="s">
        <v>1630</v>
      </c>
      <c r="G1057" s="256"/>
      <c r="H1057" s="259">
        <v>4.03</v>
      </c>
      <c r="I1057" s="260"/>
      <c r="J1057" s="256"/>
      <c r="K1057" s="256"/>
      <c r="L1057" s="261"/>
      <c r="M1057" s="262"/>
      <c r="N1057" s="263"/>
      <c r="O1057" s="263"/>
      <c r="P1057" s="263"/>
      <c r="Q1057" s="263"/>
      <c r="R1057" s="263"/>
      <c r="S1057" s="263"/>
      <c r="T1057" s="264"/>
      <c r="AT1057" s="265" t="s">
        <v>309</v>
      </c>
      <c r="AU1057" s="265" t="s">
        <v>88</v>
      </c>
      <c r="AV1057" s="12" t="s">
        <v>88</v>
      </c>
      <c r="AW1057" s="12" t="s">
        <v>33</v>
      </c>
      <c r="AX1057" s="12" t="s">
        <v>78</v>
      </c>
      <c r="AY1057" s="265" t="s">
        <v>163</v>
      </c>
    </row>
    <row r="1058" spans="2:51" s="13" customFormat="1" ht="12">
      <c r="B1058" s="266"/>
      <c r="C1058" s="267"/>
      <c r="D1058" s="245" t="s">
        <v>309</v>
      </c>
      <c r="E1058" s="268" t="s">
        <v>1</v>
      </c>
      <c r="F1058" s="269" t="s">
        <v>311</v>
      </c>
      <c r="G1058" s="267"/>
      <c r="H1058" s="270">
        <v>9.801</v>
      </c>
      <c r="I1058" s="271"/>
      <c r="J1058" s="267"/>
      <c r="K1058" s="267"/>
      <c r="L1058" s="272"/>
      <c r="M1058" s="273"/>
      <c r="N1058" s="274"/>
      <c r="O1058" s="274"/>
      <c r="P1058" s="274"/>
      <c r="Q1058" s="274"/>
      <c r="R1058" s="274"/>
      <c r="S1058" s="274"/>
      <c r="T1058" s="275"/>
      <c r="AT1058" s="276" t="s">
        <v>309</v>
      </c>
      <c r="AU1058" s="276" t="s">
        <v>88</v>
      </c>
      <c r="AV1058" s="13" t="s">
        <v>181</v>
      </c>
      <c r="AW1058" s="13" t="s">
        <v>33</v>
      </c>
      <c r="AX1058" s="13" t="s">
        <v>86</v>
      </c>
      <c r="AY1058" s="276" t="s">
        <v>163</v>
      </c>
    </row>
    <row r="1059" spans="2:65" s="1" customFormat="1" ht="24" customHeight="1">
      <c r="B1059" s="38"/>
      <c r="C1059" s="232" t="s">
        <v>1631</v>
      </c>
      <c r="D1059" s="232" t="s">
        <v>166</v>
      </c>
      <c r="E1059" s="233" t="s">
        <v>1632</v>
      </c>
      <c r="F1059" s="234" t="s">
        <v>1633</v>
      </c>
      <c r="G1059" s="235" t="s">
        <v>392</v>
      </c>
      <c r="H1059" s="236">
        <v>1</v>
      </c>
      <c r="I1059" s="237"/>
      <c r="J1059" s="238">
        <f>ROUND(I1059*H1059,2)</f>
        <v>0</v>
      </c>
      <c r="K1059" s="234" t="s">
        <v>170</v>
      </c>
      <c r="L1059" s="43"/>
      <c r="M1059" s="239" t="s">
        <v>1</v>
      </c>
      <c r="N1059" s="240" t="s">
        <v>43</v>
      </c>
      <c r="O1059" s="86"/>
      <c r="P1059" s="241">
        <f>O1059*H1059</f>
        <v>0</v>
      </c>
      <c r="Q1059" s="241">
        <v>0.02837</v>
      </c>
      <c r="R1059" s="241">
        <f>Q1059*H1059</f>
        <v>0.02837</v>
      </c>
      <c r="S1059" s="241">
        <v>0</v>
      </c>
      <c r="T1059" s="242">
        <f>S1059*H1059</f>
        <v>0</v>
      </c>
      <c r="AR1059" s="243" t="s">
        <v>395</v>
      </c>
      <c r="AT1059" s="243" t="s">
        <v>166</v>
      </c>
      <c r="AU1059" s="243" t="s">
        <v>88</v>
      </c>
      <c r="AY1059" s="17" t="s">
        <v>163</v>
      </c>
      <c r="BE1059" s="244">
        <f>IF(N1059="základní",J1059,0)</f>
        <v>0</v>
      </c>
      <c r="BF1059" s="244">
        <f>IF(N1059="snížená",J1059,0)</f>
        <v>0</v>
      </c>
      <c r="BG1059" s="244">
        <f>IF(N1059="zákl. přenesená",J1059,0)</f>
        <v>0</v>
      </c>
      <c r="BH1059" s="244">
        <f>IF(N1059="sníž. přenesená",J1059,0)</f>
        <v>0</v>
      </c>
      <c r="BI1059" s="244">
        <f>IF(N1059="nulová",J1059,0)</f>
        <v>0</v>
      </c>
      <c r="BJ1059" s="17" t="s">
        <v>86</v>
      </c>
      <c r="BK1059" s="244">
        <f>ROUND(I1059*H1059,2)</f>
        <v>0</v>
      </c>
      <c r="BL1059" s="17" t="s">
        <v>395</v>
      </c>
      <c r="BM1059" s="243" t="s">
        <v>1634</v>
      </c>
    </row>
    <row r="1060" spans="2:65" s="1" customFormat="1" ht="24" customHeight="1">
      <c r="B1060" s="38"/>
      <c r="C1060" s="232" t="s">
        <v>1635</v>
      </c>
      <c r="D1060" s="232" t="s">
        <v>166</v>
      </c>
      <c r="E1060" s="233" t="s">
        <v>1636</v>
      </c>
      <c r="F1060" s="234" t="s">
        <v>1637</v>
      </c>
      <c r="G1060" s="235" t="s">
        <v>1300</v>
      </c>
      <c r="H1060" s="308"/>
      <c r="I1060" s="237"/>
      <c r="J1060" s="238">
        <f>ROUND(I1060*H1060,2)</f>
        <v>0</v>
      </c>
      <c r="K1060" s="234" t="s">
        <v>170</v>
      </c>
      <c r="L1060" s="43"/>
      <c r="M1060" s="239" t="s">
        <v>1</v>
      </c>
      <c r="N1060" s="240" t="s">
        <v>43</v>
      </c>
      <c r="O1060" s="86"/>
      <c r="P1060" s="241">
        <f>O1060*H1060</f>
        <v>0</v>
      </c>
      <c r="Q1060" s="241">
        <v>0</v>
      </c>
      <c r="R1060" s="241">
        <f>Q1060*H1060</f>
        <v>0</v>
      </c>
      <c r="S1060" s="241">
        <v>0</v>
      </c>
      <c r="T1060" s="242">
        <f>S1060*H1060</f>
        <v>0</v>
      </c>
      <c r="AR1060" s="243" t="s">
        <v>395</v>
      </c>
      <c r="AT1060" s="243" t="s">
        <v>166</v>
      </c>
      <c r="AU1060" s="243" t="s">
        <v>88</v>
      </c>
      <c r="AY1060" s="17" t="s">
        <v>163</v>
      </c>
      <c r="BE1060" s="244">
        <f>IF(N1060="základní",J1060,0)</f>
        <v>0</v>
      </c>
      <c r="BF1060" s="244">
        <f>IF(N1060="snížená",J1060,0)</f>
        <v>0</v>
      </c>
      <c r="BG1060" s="244">
        <f>IF(N1060="zákl. přenesená",J1060,0)</f>
        <v>0</v>
      </c>
      <c r="BH1060" s="244">
        <f>IF(N1060="sníž. přenesená",J1060,0)</f>
        <v>0</v>
      </c>
      <c r="BI1060" s="244">
        <f>IF(N1060="nulová",J1060,0)</f>
        <v>0</v>
      </c>
      <c r="BJ1060" s="17" t="s">
        <v>86</v>
      </c>
      <c r="BK1060" s="244">
        <f>ROUND(I1060*H1060,2)</f>
        <v>0</v>
      </c>
      <c r="BL1060" s="17" t="s">
        <v>395</v>
      </c>
      <c r="BM1060" s="243" t="s">
        <v>1638</v>
      </c>
    </row>
    <row r="1061" spans="2:63" s="11" customFormat="1" ht="22.8" customHeight="1">
      <c r="B1061" s="216"/>
      <c r="C1061" s="217"/>
      <c r="D1061" s="218" t="s">
        <v>77</v>
      </c>
      <c r="E1061" s="230" t="s">
        <v>1639</v>
      </c>
      <c r="F1061" s="230" t="s">
        <v>1640</v>
      </c>
      <c r="G1061" s="217"/>
      <c r="H1061" s="217"/>
      <c r="I1061" s="220"/>
      <c r="J1061" s="231">
        <f>BK1061</f>
        <v>0</v>
      </c>
      <c r="K1061" s="217"/>
      <c r="L1061" s="222"/>
      <c r="M1061" s="223"/>
      <c r="N1061" s="224"/>
      <c r="O1061" s="224"/>
      <c r="P1061" s="225">
        <f>SUM(P1062:P1112)</f>
        <v>0</v>
      </c>
      <c r="Q1061" s="224"/>
      <c r="R1061" s="225">
        <f>SUM(R1062:R1112)</f>
        <v>1.1606640000000004</v>
      </c>
      <c r="S1061" s="224"/>
      <c r="T1061" s="226">
        <f>SUM(T1062:T1112)</f>
        <v>1.0658</v>
      </c>
      <c r="AR1061" s="227" t="s">
        <v>88</v>
      </c>
      <c r="AT1061" s="228" t="s">
        <v>77</v>
      </c>
      <c r="AU1061" s="228" t="s">
        <v>86</v>
      </c>
      <c r="AY1061" s="227" t="s">
        <v>163</v>
      </c>
      <c r="BK1061" s="229">
        <f>SUM(BK1062:BK1112)</f>
        <v>0</v>
      </c>
    </row>
    <row r="1062" spans="2:65" s="1" customFormat="1" ht="16.5" customHeight="1">
      <c r="B1062" s="38"/>
      <c r="C1062" s="232" t="s">
        <v>1641</v>
      </c>
      <c r="D1062" s="232" t="s">
        <v>166</v>
      </c>
      <c r="E1062" s="233" t="s">
        <v>1642</v>
      </c>
      <c r="F1062" s="234" t="s">
        <v>1643</v>
      </c>
      <c r="G1062" s="235" t="s">
        <v>349</v>
      </c>
      <c r="H1062" s="236">
        <v>219.75</v>
      </c>
      <c r="I1062" s="237"/>
      <c r="J1062" s="238">
        <f>ROUND(I1062*H1062,2)</f>
        <v>0</v>
      </c>
      <c r="K1062" s="234" t="s">
        <v>170</v>
      </c>
      <c r="L1062" s="43"/>
      <c r="M1062" s="239" t="s">
        <v>1</v>
      </c>
      <c r="N1062" s="240" t="s">
        <v>43</v>
      </c>
      <c r="O1062" s="86"/>
      <c r="P1062" s="241">
        <f>O1062*H1062</f>
        <v>0</v>
      </c>
      <c r="Q1062" s="241">
        <v>0</v>
      </c>
      <c r="R1062" s="241">
        <f>Q1062*H1062</f>
        <v>0</v>
      </c>
      <c r="S1062" s="241">
        <v>0.00312</v>
      </c>
      <c r="T1062" s="242">
        <f>S1062*H1062</f>
        <v>0.68562</v>
      </c>
      <c r="AR1062" s="243" t="s">
        <v>395</v>
      </c>
      <c r="AT1062" s="243" t="s">
        <v>166</v>
      </c>
      <c r="AU1062" s="243" t="s">
        <v>88</v>
      </c>
      <c r="AY1062" s="17" t="s">
        <v>163</v>
      </c>
      <c r="BE1062" s="244">
        <f>IF(N1062="základní",J1062,0)</f>
        <v>0</v>
      </c>
      <c r="BF1062" s="244">
        <f>IF(N1062="snížená",J1062,0)</f>
        <v>0</v>
      </c>
      <c r="BG1062" s="244">
        <f>IF(N1062="zákl. přenesená",J1062,0)</f>
        <v>0</v>
      </c>
      <c r="BH1062" s="244">
        <f>IF(N1062="sníž. přenesená",J1062,0)</f>
        <v>0</v>
      </c>
      <c r="BI1062" s="244">
        <f>IF(N1062="nulová",J1062,0)</f>
        <v>0</v>
      </c>
      <c r="BJ1062" s="17" t="s">
        <v>86</v>
      </c>
      <c r="BK1062" s="244">
        <f>ROUND(I1062*H1062,2)</f>
        <v>0</v>
      </c>
      <c r="BL1062" s="17" t="s">
        <v>395</v>
      </c>
      <c r="BM1062" s="243" t="s">
        <v>1644</v>
      </c>
    </row>
    <row r="1063" spans="2:51" s="12" customFormat="1" ht="12">
      <c r="B1063" s="255"/>
      <c r="C1063" s="256"/>
      <c r="D1063" s="245" t="s">
        <v>309</v>
      </c>
      <c r="E1063" s="257" t="s">
        <v>1</v>
      </c>
      <c r="F1063" s="258" t="s">
        <v>265</v>
      </c>
      <c r="G1063" s="256"/>
      <c r="H1063" s="259">
        <v>219.75</v>
      </c>
      <c r="I1063" s="260"/>
      <c r="J1063" s="256"/>
      <c r="K1063" s="256"/>
      <c r="L1063" s="261"/>
      <c r="M1063" s="262"/>
      <c r="N1063" s="263"/>
      <c r="O1063" s="263"/>
      <c r="P1063" s="263"/>
      <c r="Q1063" s="263"/>
      <c r="R1063" s="263"/>
      <c r="S1063" s="263"/>
      <c r="T1063" s="264"/>
      <c r="AT1063" s="265" t="s">
        <v>309</v>
      </c>
      <c r="AU1063" s="265" t="s">
        <v>88</v>
      </c>
      <c r="AV1063" s="12" t="s">
        <v>88</v>
      </c>
      <c r="AW1063" s="12" t="s">
        <v>33</v>
      </c>
      <c r="AX1063" s="12" t="s">
        <v>86</v>
      </c>
      <c r="AY1063" s="265" t="s">
        <v>163</v>
      </c>
    </row>
    <row r="1064" spans="2:65" s="1" customFormat="1" ht="16.5" customHeight="1">
      <c r="B1064" s="38"/>
      <c r="C1064" s="232" t="s">
        <v>1645</v>
      </c>
      <c r="D1064" s="232" t="s">
        <v>166</v>
      </c>
      <c r="E1064" s="233" t="s">
        <v>1646</v>
      </c>
      <c r="F1064" s="234" t="s">
        <v>1647</v>
      </c>
      <c r="G1064" s="235" t="s">
        <v>392</v>
      </c>
      <c r="H1064" s="236">
        <v>2</v>
      </c>
      <c r="I1064" s="237"/>
      <c r="J1064" s="238">
        <f>ROUND(I1064*H1064,2)</f>
        <v>0</v>
      </c>
      <c r="K1064" s="234" t="s">
        <v>170</v>
      </c>
      <c r="L1064" s="43"/>
      <c r="M1064" s="239" t="s">
        <v>1</v>
      </c>
      <c r="N1064" s="240" t="s">
        <v>43</v>
      </c>
      <c r="O1064" s="86"/>
      <c r="P1064" s="241">
        <f>O1064*H1064</f>
        <v>0</v>
      </c>
      <c r="Q1064" s="241">
        <v>0</v>
      </c>
      <c r="R1064" s="241">
        <f>Q1064*H1064</f>
        <v>0</v>
      </c>
      <c r="S1064" s="241">
        <v>0.00906</v>
      </c>
      <c r="T1064" s="242">
        <f>S1064*H1064</f>
        <v>0.01812</v>
      </c>
      <c r="AR1064" s="243" t="s">
        <v>395</v>
      </c>
      <c r="AT1064" s="243" t="s">
        <v>166</v>
      </c>
      <c r="AU1064" s="243" t="s">
        <v>88</v>
      </c>
      <c r="AY1064" s="17" t="s">
        <v>163</v>
      </c>
      <c r="BE1064" s="244">
        <f>IF(N1064="základní",J1064,0)</f>
        <v>0</v>
      </c>
      <c r="BF1064" s="244">
        <f>IF(N1064="snížená",J1064,0)</f>
        <v>0</v>
      </c>
      <c r="BG1064" s="244">
        <f>IF(N1064="zákl. přenesená",J1064,0)</f>
        <v>0</v>
      </c>
      <c r="BH1064" s="244">
        <f>IF(N1064="sníž. přenesená",J1064,0)</f>
        <v>0</v>
      </c>
      <c r="BI1064" s="244">
        <f>IF(N1064="nulová",J1064,0)</f>
        <v>0</v>
      </c>
      <c r="BJ1064" s="17" t="s">
        <v>86</v>
      </c>
      <c r="BK1064" s="244">
        <f>ROUND(I1064*H1064,2)</f>
        <v>0</v>
      </c>
      <c r="BL1064" s="17" t="s">
        <v>395</v>
      </c>
      <c r="BM1064" s="243" t="s">
        <v>1648</v>
      </c>
    </row>
    <row r="1065" spans="2:65" s="1" customFormat="1" ht="24" customHeight="1">
      <c r="B1065" s="38"/>
      <c r="C1065" s="232" t="s">
        <v>1649</v>
      </c>
      <c r="D1065" s="232" t="s">
        <v>166</v>
      </c>
      <c r="E1065" s="233" t="s">
        <v>1650</v>
      </c>
      <c r="F1065" s="234" t="s">
        <v>1651</v>
      </c>
      <c r="G1065" s="235" t="s">
        <v>413</v>
      </c>
      <c r="H1065" s="236">
        <v>27.5</v>
      </c>
      <c r="I1065" s="237"/>
      <c r="J1065" s="238">
        <f>ROUND(I1065*H1065,2)</f>
        <v>0</v>
      </c>
      <c r="K1065" s="234" t="s">
        <v>170</v>
      </c>
      <c r="L1065" s="43"/>
      <c r="M1065" s="239" t="s">
        <v>1</v>
      </c>
      <c r="N1065" s="240" t="s">
        <v>43</v>
      </c>
      <c r="O1065" s="86"/>
      <c r="P1065" s="241">
        <f>O1065*H1065</f>
        <v>0</v>
      </c>
      <c r="Q1065" s="241">
        <v>0</v>
      </c>
      <c r="R1065" s="241">
        <f>Q1065*H1065</f>
        <v>0</v>
      </c>
      <c r="S1065" s="241">
        <v>0.00191</v>
      </c>
      <c r="T1065" s="242">
        <f>S1065*H1065</f>
        <v>0.052525</v>
      </c>
      <c r="AR1065" s="243" t="s">
        <v>395</v>
      </c>
      <c r="AT1065" s="243" t="s">
        <v>166</v>
      </c>
      <c r="AU1065" s="243" t="s">
        <v>88</v>
      </c>
      <c r="AY1065" s="17" t="s">
        <v>163</v>
      </c>
      <c r="BE1065" s="244">
        <f>IF(N1065="základní",J1065,0)</f>
        <v>0</v>
      </c>
      <c r="BF1065" s="244">
        <f>IF(N1065="snížená",J1065,0)</f>
        <v>0</v>
      </c>
      <c r="BG1065" s="244">
        <f>IF(N1065="zákl. přenesená",J1065,0)</f>
        <v>0</v>
      </c>
      <c r="BH1065" s="244">
        <f>IF(N1065="sníž. přenesená",J1065,0)</f>
        <v>0</v>
      </c>
      <c r="BI1065" s="244">
        <f>IF(N1065="nulová",J1065,0)</f>
        <v>0</v>
      </c>
      <c r="BJ1065" s="17" t="s">
        <v>86</v>
      </c>
      <c r="BK1065" s="244">
        <f>ROUND(I1065*H1065,2)</f>
        <v>0</v>
      </c>
      <c r="BL1065" s="17" t="s">
        <v>395</v>
      </c>
      <c r="BM1065" s="243" t="s">
        <v>1652</v>
      </c>
    </row>
    <row r="1066" spans="2:65" s="1" customFormat="1" ht="16.5" customHeight="1">
      <c r="B1066" s="38"/>
      <c r="C1066" s="232" t="s">
        <v>1653</v>
      </c>
      <c r="D1066" s="232" t="s">
        <v>166</v>
      </c>
      <c r="E1066" s="233" t="s">
        <v>1654</v>
      </c>
      <c r="F1066" s="234" t="s">
        <v>1655</v>
      </c>
      <c r="G1066" s="235" t="s">
        <v>413</v>
      </c>
      <c r="H1066" s="236">
        <v>23.5</v>
      </c>
      <c r="I1066" s="237"/>
      <c r="J1066" s="238">
        <f>ROUND(I1066*H1066,2)</f>
        <v>0</v>
      </c>
      <c r="K1066" s="234" t="s">
        <v>170</v>
      </c>
      <c r="L1066" s="43"/>
      <c r="M1066" s="239" t="s">
        <v>1</v>
      </c>
      <c r="N1066" s="240" t="s">
        <v>43</v>
      </c>
      <c r="O1066" s="86"/>
      <c r="P1066" s="241">
        <f>O1066*H1066</f>
        <v>0</v>
      </c>
      <c r="Q1066" s="241">
        <v>0</v>
      </c>
      <c r="R1066" s="241">
        <f>Q1066*H1066</f>
        <v>0</v>
      </c>
      <c r="S1066" s="241">
        <v>0.00167</v>
      </c>
      <c r="T1066" s="242">
        <f>S1066*H1066</f>
        <v>0.039245</v>
      </c>
      <c r="AR1066" s="243" t="s">
        <v>395</v>
      </c>
      <c r="AT1066" s="243" t="s">
        <v>166</v>
      </c>
      <c r="AU1066" s="243" t="s">
        <v>88</v>
      </c>
      <c r="AY1066" s="17" t="s">
        <v>163</v>
      </c>
      <c r="BE1066" s="244">
        <f>IF(N1066="základní",J1066,0)</f>
        <v>0</v>
      </c>
      <c r="BF1066" s="244">
        <f>IF(N1066="snížená",J1066,0)</f>
        <v>0</v>
      </c>
      <c r="BG1066" s="244">
        <f>IF(N1066="zákl. přenesená",J1066,0)</f>
        <v>0</v>
      </c>
      <c r="BH1066" s="244">
        <f>IF(N1066="sníž. přenesená",J1066,0)</f>
        <v>0</v>
      </c>
      <c r="BI1066" s="244">
        <f>IF(N1066="nulová",J1066,0)</f>
        <v>0</v>
      </c>
      <c r="BJ1066" s="17" t="s">
        <v>86</v>
      </c>
      <c r="BK1066" s="244">
        <f>ROUND(I1066*H1066,2)</f>
        <v>0</v>
      </c>
      <c r="BL1066" s="17" t="s">
        <v>395</v>
      </c>
      <c r="BM1066" s="243" t="s">
        <v>1656</v>
      </c>
    </row>
    <row r="1067" spans="2:65" s="1" customFormat="1" ht="16.5" customHeight="1">
      <c r="B1067" s="38"/>
      <c r="C1067" s="232" t="s">
        <v>1657</v>
      </c>
      <c r="D1067" s="232" t="s">
        <v>166</v>
      </c>
      <c r="E1067" s="233" t="s">
        <v>1658</v>
      </c>
      <c r="F1067" s="234" t="s">
        <v>1659</v>
      </c>
      <c r="G1067" s="235" t="s">
        <v>413</v>
      </c>
      <c r="H1067" s="236">
        <v>31</v>
      </c>
      <c r="I1067" s="237"/>
      <c r="J1067" s="238">
        <f>ROUND(I1067*H1067,2)</f>
        <v>0</v>
      </c>
      <c r="K1067" s="234" t="s">
        <v>170</v>
      </c>
      <c r="L1067" s="43"/>
      <c r="M1067" s="239" t="s">
        <v>1</v>
      </c>
      <c r="N1067" s="240" t="s">
        <v>43</v>
      </c>
      <c r="O1067" s="86"/>
      <c r="P1067" s="241">
        <f>O1067*H1067</f>
        <v>0</v>
      </c>
      <c r="Q1067" s="241">
        <v>0</v>
      </c>
      <c r="R1067" s="241">
        <f>Q1067*H1067</f>
        <v>0</v>
      </c>
      <c r="S1067" s="241">
        <v>0.00605</v>
      </c>
      <c r="T1067" s="242">
        <f>S1067*H1067</f>
        <v>0.18755</v>
      </c>
      <c r="AR1067" s="243" t="s">
        <v>395</v>
      </c>
      <c r="AT1067" s="243" t="s">
        <v>166</v>
      </c>
      <c r="AU1067" s="243" t="s">
        <v>88</v>
      </c>
      <c r="AY1067" s="17" t="s">
        <v>163</v>
      </c>
      <c r="BE1067" s="244">
        <f>IF(N1067="základní",J1067,0)</f>
        <v>0</v>
      </c>
      <c r="BF1067" s="244">
        <f>IF(N1067="snížená",J1067,0)</f>
        <v>0</v>
      </c>
      <c r="BG1067" s="244">
        <f>IF(N1067="zákl. přenesená",J1067,0)</f>
        <v>0</v>
      </c>
      <c r="BH1067" s="244">
        <f>IF(N1067="sníž. přenesená",J1067,0)</f>
        <v>0</v>
      </c>
      <c r="BI1067" s="244">
        <f>IF(N1067="nulová",J1067,0)</f>
        <v>0</v>
      </c>
      <c r="BJ1067" s="17" t="s">
        <v>86</v>
      </c>
      <c r="BK1067" s="244">
        <f>ROUND(I1067*H1067,2)</f>
        <v>0</v>
      </c>
      <c r="BL1067" s="17" t="s">
        <v>395</v>
      </c>
      <c r="BM1067" s="243" t="s">
        <v>1660</v>
      </c>
    </row>
    <row r="1068" spans="2:65" s="1" customFormat="1" ht="16.5" customHeight="1">
      <c r="B1068" s="38"/>
      <c r="C1068" s="232" t="s">
        <v>1661</v>
      </c>
      <c r="D1068" s="232" t="s">
        <v>166</v>
      </c>
      <c r="E1068" s="233" t="s">
        <v>1662</v>
      </c>
      <c r="F1068" s="234" t="s">
        <v>1663</v>
      </c>
      <c r="G1068" s="235" t="s">
        <v>413</v>
      </c>
      <c r="H1068" s="236">
        <v>21</v>
      </c>
      <c r="I1068" s="237"/>
      <c r="J1068" s="238">
        <f>ROUND(I1068*H1068,2)</f>
        <v>0</v>
      </c>
      <c r="K1068" s="234" t="s">
        <v>170</v>
      </c>
      <c r="L1068" s="43"/>
      <c r="M1068" s="239" t="s">
        <v>1</v>
      </c>
      <c r="N1068" s="240" t="s">
        <v>43</v>
      </c>
      <c r="O1068" s="86"/>
      <c r="P1068" s="241">
        <f>O1068*H1068</f>
        <v>0</v>
      </c>
      <c r="Q1068" s="241">
        <v>0</v>
      </c>
      <c r="R1068" s="241">
        <f>Q1068*H1068</f>
        <v>0</v>
      </c>
      <c r="S1068" s="241">
        <v>0.00394</v>
      </c>
      <c r="T1068" s="242">
        <f>S1068*H1068</f>
        <v>0.08274</v>
      </c>
      <c r="AR1068" s="243" t="s">
        <v>395</v>
      </c>
      <c r="AT1068" s="243" t="s">
        <v>166</v>
      </c>
      <c r="AU1068" s="243" t="s">
        <v>88</v>
      </c>
      <c r="AY1068" s="17" t="s">
        <v>163</v>
      </c>
      <c r="BE1068" s="244">
        <f>IF(N1068="základní",J1068,0)</f>
        <v>0</v>
      </c>
      <c r="BF1068" s="244">
        <f>IF(N1068="snížená",J1068,0)</f>
        <v>0</v>
      </c>
      <c r="BG1068" s="244">
        <f>IF(N1068="zákl. přenesená",J1068,0)</f>
        <v>0</v>
      </c>
      <c r="BH1068" s="244">
        <f>IF(N1068="sníž. přenesená",J1068,0)</f>
        <v>0</v>
      </c>
      <c r="BI1068" s="244">
        <f>IF(N1068="nulová",J1068,0)</f>
        <v>0</v>
      </c>
      <c r="BJ1068" s="17" t="s">
        <v>86</v>
      </c>
      <c r="BK1068" s="244">
        <f>ROUND(I1068*H1068,2)</f>
        <v>0</v>
      </c>
      <c r="BL1068" s="17" t="s">
        <v>395</v>
      </c>
      <c r="BM1068" s="243" t="s">
        <v>1664</v>
      </c>
    </row>
    <row r="1069" spans="2:65" s="1" customFormat="1" ht="24" customHeight="1">
      <c r="B1069" s="38"/>
      <c r="C1069" s="232" t="s">
        <v>1665</v>
      </c>
      <c r="D1069" s="232" t="s">
        <v>166</v>
      </c>
      <c r="E1069" s="233" t="s">
        <v>1666</v>
      </c>
      <c r="F1069" s="234" t="s">
        <v>1667</v>
      </c>
      <c r="G1069" s="235" t="s">
        <v>349</v>
      </c>
      <c r="H1069" s="236">
        <v>219.75</v>
      </c>
      <c r="I1069" s="237"/>
      <c r="J1069" s="238">
        <f>ROUND(I1069*H1069,2)</f>
        <v>0</v>
      </c>
      <c r="K1069" s="234" t="s">
        <v>1</v>
      </c>
      <c r="L1069" s="43"/>
      <c r="M1069" s="239" t="s">
        <v>1</v>
      </c>
      <c r="N1069" s="240" t="s">
        <v>43</v>
      </c>
      <c r="O1069" s="86"/>
      <c r="P1069" s="241">
        <f>O1069*H1069</f>
        <v>0</v>
      </c>
      <c r="Q1069" s="241">
        <v>0.00268</v>
      </c>
      <c r="R1069" s="241">
        <f>Q1069*H1069</f>
        <v>0.5889300000000001</v>
      </c>
      <c r="S1069" s="241">
        <v>0</v>
      </c>
      <c r="T1069" s="242">
        <f>S1069*H1069</f>
        <v>0</v>
      </c>
      <c r="AR1069" s="243" t="s">
        <v>395</v>
      </c>
      <c r="AT1069" s="243" t="s">
        <v>166</v>
      </c>
      <c r="AU1069" s="243" t="s">
        <v>88</v>
      </c>
      <c r="AY1069" s="17" t="s">
        <v>163</v>
      </c>
      <c r="BE1069" s="244">
        <f>IF(N1069="základní",J1069,0)</f>
        <v>0</v>
      </c>
      <c r="BF1069" s="244">
        <f>IF(N1069="snížená",J1069,0)</f>
        <v>0</v>
      </c>
      <c r="BG1069" s="244">
        <f>IF(N1069="zákl. přenesená",J1069,0)</f>
        <v>0</v>
      </c>
      <c r="BH1069" s="244">
        <f>IF(N1069="sníž. přenesená",J1069,0)</f>
        <v>0</v>
      </c>
      <c r="BI1069" s="244">
        <f>IF(N1069="nulová",J1069,0)</f>
        <v>0</v>
      </c>
      <c r="BJ1069" s="17" t="s">
        <v>86</v>
      </c>
      <c r="BK1069" s="244">
        <f>ROUND(I1069*H1069,2)</f>
        <v>0</v>
      </c>
      <c r="BL1069" s="17" t="s">
        <v>395</v>
      </c>
      <c r="BM1069" s="243" t="s">
        <v>1668</v>
      </c>
    </row>
    <row r="1070" spans="2:51" s="12" customFormat="1" ht="12">
      <c r="B1070" s="255"/>
      <c r="C1070" s="256"/>
      <c r="D1070" s="245" t="s">
        <v>309</v>
      </c>
      <c r="E1070" s="257" t="s">
        <v>1</v>
      </c>
      <c r="F1070" s="258" t="s">
        <v>1669</v>
      </c>
      <c r="G1070" s="256"/>
      <c r="H1070" s="259">
        <v>206.5</v>
      </c>
      <c r="I1070" s="260"/>
      <c r="J1070" s="256"/>
      <c r="K1070" s="256"/>
      <c r="L1070" s="261"/>
      <c r="M1070" s="262"/>
      <c r="N1070" s="263"/>
      <c r="O1070" s="263"/>
      <c r="P1070" s="263"/>
      <c r="Q1070" s="263"/>
      <c r="R1070" s="263"/>
      <c r="S1070" s="263"/>
      <c r="T1070" s="264"/>
      <c r="AT1070" s="265" t="s">
        <v>309</v>
      </c>
      <c r="AU1070" s="265" t="s">
        <v>88</v>
      </c>
      <c r="AV1070" s="12" t="s">
        <v>88</v>
      </c>
      <c r="AW1070" s="12" t="s">
        <v>33</v>
      </c>
      <c r="AX1070" s="12" t="s">
        <v>78</v>
      </c>
      <c r="AY1070" s="265" t="s">
        <v>163</v>
      </c>
    </row>
    <row r="1071" spans="2:51" s="12" customFormat="1" ht="12">
      <c r="B1071" s="255"/>
      <c r="C1071" s="256"/>
      <c r="D1071" s="245" t="s">
        <v>309</v>
      </c>
      <c r="E1071" s="257" t="s">
        <v>1</v>
      </c>
      <c r="F1071" s="258" t="s">
        <v>1670</v>
      </c>
      <c r="G1071" s="256"/>
      <c r="H1071" s="259">
        <v>13.25</v>
      </c>
      <c r="I1071" s="260"/>
      <c r="J1071" s="256"/>
      <c r="K1071" s="256"/>
      <c r="L1071" s="261"/>
      <c r="M1071" s="262"/>
      <c r="N1071" s="263"/>
      <c r="O1071" s="263"/>
      <c r="P1071" s="263"/>
      <c r="Q1071" s="263"/>
      <c r="R1071" s="263"/>
      <c r="S1071" s="263"/>
      <c r="T1071" s="264"/>
      <c r="AT1071" s="265" t="s">
        <v>309</v>
      </c>
      <c r="AU1071" s="265" t="s">
        <v>88</v>
      </c>
      <c r="AV1071" s="12" t="s">
        <v>88</v>
      </c>
      <c r="AW1071" s="12" t="s">
        <v>33</v>
      </c>
      <c r="AX1071" s="12" t="s">
        <v>78</v>
      </c>
      <c r="AY1071" s="265" t="s">
        <v>163</v>
      </c>
    </row>
    <row r="1072" spans="2:51" s="13" customFormat="1" ht="12">
      <c r="B1072" s="266"/>
      <c r="C1072" s="267"/>
      <c r="D1072" s="245" t="s">
        <v>309</v>
      </c>
      <c r="E1072" s="268" t="s">
        <v>265</v>
      </c>
      <c r="F1072" s="269" t="s">
        <v>311</v>
      </c>
      <c r="G1072" s="267"/>
      <c r="H1072" s="270">
        <v>219.75</v>
      </c>
      <c r="I1072" s="271"/>
      <c r="J1072" s="267"/>
      <c r="K1072" s="267"/>
      <c r="L1072" s="272"/>
      <c r="M1072" s="273"/>
      <c r="N1072" s="274"/>
      <c r="O1072" s="274"/>
      <c r="P1072" s="274"/>
      <c r="Q1072" s="274"/>
      <c r="R1072" s="274"/>
      <c r="S1072" s="274"/>
      <c r="T1072" s="275"/>
      <c r="AT1072" s="276" t="s">
        <v>309</v>
      </c>
      <c r="AU1072" s="276" t="s">
        <v>88</v>
      </c>
      <c r="AV1072" s="13" t="s">
        <v>181</v>
      </c>
      <c r="AW1072" s="13" t="s">
        <v>33</v>
      </c>
      <c r="AX1072" s="13" t="s">
        <v>86</v>
      </c>
      <c r="AY1072" s="276" t="s">
        <v>163</v>
      </c>
    </row>
    <row r="1073" spans="2:65" s="1" customFormat="1" ht="24" customHeight="1">
      <c r="B1073" s="38"/>
      <c r="C1073" s="232" t="s">
        <v>1671</v>
      </c>
      <c r="D1073" s="232" t="s">
        <v>166</v>
      </c>
      <c r="E1073" s="233" t="s">
        <v>1672</v>
      </c>
      <c r="F1073" s="234" t="s">
        <v>1673</v>
      </c>
      <c r="G1073" s="235" t="s">
        <v>169</v>
      </c>
      <c r="H1073" s="236">
        <v>3</v>
      </c>
      <c r="I1073" s="237"/>
      <c r="J1073" s="238">
        <f>ROUND(I1073*H1073,2)</f>
        <v>0</v>
      </c>
      <c r="K1073" s="234" t="s">
        <v>1</v>
      </c>
      <c r="L1073" s="43"/>
      <c r="M1073" s="239" t="s">
        <v>1</v>
      </c>
      <c r="N1073" s="240" t="s">
        <v>43</v>
      </c>
      <c r="O1073" s="86"/>
      <c r="P1073" s="241">
        <f>O1073*H1073</f>
        <v>0</v>
      </c>
      <c r="Q1073" s="241">
        <v>0</v>
      </c>
      <c r="R1073" s="241">
        <f>Q1073*H1073</f>
        <v>0</v>
      </c>
      <c r="S1073" s="241">
        <v>0</v>
      </c>
      <c r="T1073" s="242">
        <f>S1073*H1073</f>
        <v>0</v>
      </c>
      <c r="AR1073" s="243" t="s">
        <v>395</v>
      </c>
      <c r="AT1073" s="243" t="s">
        <v>166</v>
      </c>
      <c r="AU1073" s="243" t="s">
        <v>88</v>
      </c>
      <c r="AY1073" s="17" t="s">
        <v>163</v>
      </c>
      <c r="BE1073" s="244">
        <f>IF(N1073="základní",J1073,0)</f>
        <v>0</v>
      </c>
      <c r="BF1073" s="244">
        <f>IF(N1073="snížená",J1073,0)</f>
        <v>0</v>
      </c>
      <c r="BG1073" s="244">
        <f>IF(N1073="zákl. přenesená",J1073,0)</f>
        <v>0</v>
      </c>
      <c r="BH1073" s="244">
        <f>IF(N1073="sníž. přenesená",J1073,0)</f>
        <v>0</v>
      </c>
      <c r="BI1073" s="244">
        <f>IF(N1073="nulová",J1073,0)</f>
        <v>0</v>
      </c>
      <c r="BJ1073" s="17" t="s">
        <v>86</v>
      </c>
      <c r="BK1073" s="244">
        <f>ROUND(I1073*H1073,2)</f>
        <v>0</v>
      </c>
      <c r="BL1073" s="17" t="s">
        <v>395</v>
      </c>
      <c r="BM1073" s="243" t="s">
        <v>1674</v>
      </c>
    </row>
    <row r="1074" spans="2:47" s="1" customFormat="1" ht="12">
      <c r="B1074" s="38"/>
      <c r="C1074" s="39"/>
      <c r="D1074" s="245" t="s">
        <v>190</v>
      </c>
      <c r="E1074" s="39"/>
      <c r="F1074" s="246" t="s">
        <v>1675</v>
      </c>
      <c r="G1074" s="39"/>
      <c r="H1074" s="39"/>
      <c r="I1074" s="150"/>
      <c r="J1074" s="39"/>
      <c r="K1074" s="39"/>
      <c r="L1074" s="43"/>
      <c r="M1074" s="247"/>
      <c r="N1074" s="86"/>
      <c r="O1074" s="86"/>
      <c r="P1074" s="86"/>
      <c r="Q1074" s="86"/>
      <c r="R1074" s="86"/>
      <c r="S1074" s="86"/>
      <c r="T1074" s="87"/>
      <c r="AT1074" s="17" t="s">
        <v>190</v>
      </c>
      <c r="AU1074" s="17" t="s">
        <v>88</v>
      </c>
    </row>
    <row r="1075" spans="2:51" s="12" customFormat="1" ht="12">
      <c r="B1075" s="255"/>
      <c r="C1075" s="256"/>
      <c r="D1075" s="245" t="s">
        <v>309</v>
      </c>
      <c r="E1075" s="257" t="s">
        <v>1</v>
      </c>
      <c r="F1075" s="258" t="s">
        <v>1676</v>
      </c>
      <c r="G1075" s="256"/>
      <c r="H1075" s="259">
        <v>3</v>
      </c>
      <c r="I1075" s="260"/>
      <c r="J1075" s="256"/>
      <c r="K1075" s="256"/>
      <c r="L1075" s="261"/>
      <c r="M1075" s="262"/>
      <c r="N1075" s="263"/>
      <c r="O1075" s="263"/>
      <c r="P1075" s="263"/>
      <c r="Q1075" s="263"/>
      <c r="R1075" s="263"/>
      <c r="S1075" s="263"/>
      <c r="T1075" s="264"/>
      <c r="AT1075" s="265" t="s">
        <v>309</v>
      </c>
      <c r="AU1075" s="265" t="s">
        <v>88</v>
      </c>
      <c r="AV1075" s="12" t="s">
        <v>88</v>
      </c>
      <c r="AW1075" s="12" t="s">
        <v>33</v>
      </c>
      <c r="AX1075" s="12" t="s">
        <v>78</v>
      </c>
      <c r="AY1075" s="265" t="s">
        <v>163</v>
      </c>
    </row>
    <row r="1076" spans="2:51" s="13" customFormat="1" ht="12">
      <c r="B1076" s="266"/>
      <c r="C1076" s="267"/>
      <c r="D1076" s="245" t="s">
        <v>309</v>
      </c>
      <c r="E1076" s="268" t="s">
        <v>1</v>
      </c>
      <c r="F1076" s="269" t="s">
        <v>311</v>
      </c>
      <c r="G1076" s="267"/>
      <c r="H1076" s="270">
        <v>3</v>
      </c>
      <c r="I1076" s="271"/>
      <c r="J1076" s="267"/>
      <c r="K1076" s="267"/>
      <c r="L1076" s="272"/>
      <c r="M1076" s="273"/>
      <c r="N1076" s="274"/>
      <c r="O1076" s="274"/>
      <c r="P1076" s="274"/>
      <c r="Q1076" s="274"/>
      <c r="R1076" s="274"/>
      <c r="S1076" s="274"/>
      <c r="T1076" s="275"/>
      <c r="AT1076" s="276" t="s">
        <v>309</v>
      </c>
      <c r="AU1076" s="276" t="s">
        <v>88</v>
      </c>
      <c r="AV1076" s="13" t="s">
        <v>181</v>
      </c>
      <c r="AW1076" s="13" t="s">
        <v>33</v>
      </c>
      <c r="AX1076" s="13" t="s">
        <v>86</v>
      </c>
      <c r="AY1076" s="276" t="s">
        <v>163</v>
      </c>
    </row>
    <row r="1077" spans="2:65" s="1" customFormat="1" ht="24" customHeight="1">
      <c r="B1077" s="38"/>
      <c r="C1077" s="232" t="s">
        <v>1677</v>
      </c>
      <c r="D1077" s="232" t="s">
        <v>166</v>
      </c>
      <c r="E1077" s="233" t="s">
        <v>1678</v>
      </c>
      <c r="F1077" s="234" t="s">
        <v>1679</v>
      </c>
      <c r="G1077" s="235" t="s">
        <v>413</v>
      </c>
      <c r="H1077" s="236">
        <v>18</v>
      </c>
      <c r="I1077" s="237"/>
      <c r="J1077" s="238">
        <f>ROUND(I1077*H1077,2)</f>
        <v>0</v>
      </c>
      <c r="K1077" s="234" t="s">
        <v>170</v>
      </c>
      <c r="L1077" s="43"/>
      <c r="M1077" s="239" t="s">
        <v>1</v>
      </c>
      <c r="N1077" s="240" t="s">
        <v>43</v>
      </c>
      <c r="O1077" s="86"/>
      <c r="P1077" s="241">
        <f>O1077*H1077</f>
        <v>0</v>
      </c>
      <c r="Q1077" s="241">
        <v>0.00187</v>
      </c>
      <c r="R1077" s="241">
        <f>Q1077*H1077</f>
        <v>0.033659999999999995</v>
      </c>
      <c r="S1077" s="241">
        <v>0</v>
      </c>
      <c r="T1077" s="242">
        <f>S1077*H1077</f>
        <v>0</v>
      </c>
      <c r="AR1077" s="243" t="s">
        <v>395</v>
      </c>
      <c r="AT1077" s="243" t="s">
        <v>166</v>
      </c>
      <c r="AU1077" s="243" t="s">
        <v>88</v>
      </c>
      <c r="AY1077" s="17" t="s">
        <v>163</v>
      </c>
      <c r="BE1077" s="244">
        <f>IF(N1077="základní",J1077,0)</f>
        <v>0</v>
      </c>
      <c r="BF1077" s="244">
        <f>IF(N1077="snížená",J1077,0)</f>
        <v>0</v>
      </c>
      <c r="BG1077" s="244">
        <f>IF(N1077="zákl. přenesená",J1077,0)</f>
        <v>0</v>
      </c>
      <c r="BH1077" s="244">
        <f>IF(N1077="sníž. přenesená",J1077,0)</f>
        <v>0</v>
      </c>
      <c r="BI1077" s="244">
        <f>IF(N1077="nulová",J1077,0)</f>
        <v>0</v>
      </c>
      <c r="BJ1077" s="17" t="s">
        <v>86</v>
      </c>
      <c r="BK1077" s="244">
        <f>ROUND(I1077*H1077,2)</f>
        <v>0</v>
      </c>
      <c r="BL1077" s="17" t="s">
        <v>395</v>
      </c>
      <c r="BM1077" s="243" t="s">
        <v>1680</v>
      </c>
    </row>
    <row r="1078" spans="2:51" s="12" customFormat="1" ht="12">
      <c r="B1078" s="255"/>
      <c r="C1078" s="256"/>
      <c r="D1078" s="245" t="s">
        <v>309</v>
      </c>
      <c r="E1078" s="257" t="s">
        <v>1</v>
      </c>
      <c r="F1078" s="258" t="s">
        <v>1681</v>
      </c>
      <c r="G1078" s="256"/>
      <c r="H1078" s="259">
        <v>18</v>
      </c>
      <c r="I1078" s="260"/>
      <c r="J1078" s="256"/>
      <c r="K1078" s="256"/>
      <c r="L1078" s="261"/>
      <c r="M1078" s="262"/>
      <c r="N1078" s="263"/>
      <c r="O1078" s="263"/>
      <c r="P1078" s="263"/>
      <c r="Q1078" s="263"/>
      <c r="R1078" s="263"/>
      <c r="S1078" s="263"/>
      <c r="T1078" s="264"/>
      <c r="AT1078" s="265" t="s">
        <v>309</v>
      </c>
      <c r="AU1078" s="265" t="s">
        <v>88</v>
      </c>
      <c r="AV1078" s="12" t="s">
        <v>88</v>
      </c>
      <c r="AW1078" s="12" t="s">
        <v>33</v>
      </c>
      <c r="AX1078" s="12" t="s">
        <v>86</v>
      </c>
      <c r="AY1078" s="265" t="s">
        <v>163</v>
      </c>
    </row>
    <row r="1079" spans="2:65" s="1" customFormat="1" ht="16.5" customHeight="1">
      <c r="B1079" s="38"/>
      <c r="C1079" s="232" t="s">
        <v>1682</v>
      </c>
      <c r="D1079" s="232" t="s">
        <v>166</v>
      </c>
      <c r="E1079" s="233" t="s">
        <v>1683</v>
      </c>
      <c r="F1079" s="234" t="s">
        <v>1684</v>
      </c>
      <c r="G1079" s="235" t="s">
        <v>413</v>
      </c>
      <c r="H1079" s="236">
        <v>35</v>
      </c>
      <c r="I1079" s="237"/>
      <c r="J1079" s="238">
        <f>ROUND(I1079*H1079,2)</f>
        <v>0</v>
      </c>
      <c r="K1079" s="234" t="s">
        <v>1</v>
      </c>
      <c r="L1079" s="43"/>
      <c r="M1079" s="239" t="s">
        <v>1</v>
      </c>
      <c r="N1079" s="240" t="s">
        <v>43</v>
      </c>
      <c r="O1079" s="86"/>
      <c r="P1079" s="241">
        <f>O1079*H1079</f>
        <v>0</v>
      </c>
      <c r="Q1079" s="241">
        <v>0.00143</v>
      </c>
      <c r="R1079" s="241">
        <f>Q1079*H1079</f>
        <v>0.050050000000000004</v>
      </c>
      <c r="S1079" s="241">
        <v>0</v>
      </c>
      <c r="T1079" s="242">
        <f>S1079*H1079</f>
        <v>0</v>
      </c>
      <c r="AR1079" s="243" t="s">
        <v>395</v>
      </c>
      <c r="AT1079" s="243" t="s">
        <v>166</v>
      </c>
      <c r="AU1079" s="243" t="s">
        <v>88</v>
      </c>
      <c r="AY1079" s="17" t="s">
        <v>163</v>
      </c>
      <c r="BE1079" s="244">
        <f>IF(N1079="základní",J1079,0)</f>
        <v>0</v>
      </c>
      <c r="BF1079" s="244">
        <f>IF(N1079="snížená",J1079,0)</f>
        <v>0</v>
      </c>
      <c r="BG1079" s="244">
        <f>IF(N1079="zákl. přenesená",J1079,0)</f>
        <v>0</v>
      </c>
      <c r="BH1079" s="244">
        <f>IF(N1079="sníž. přenesená",J1079,0)</f>
        <v>0</v>
      </c>
      <c r="BI1079" s="244">
        <f>IF(N1079="nulová",J1079,0)</f>
        <v>0</v>
      </c>
      <c r="BJ1079" s="17" t="s">
        <v>86</v>
      </c>
      <c r="BK1079" s="244">
        <f>ROUND(I1079*H1079,2)</f>
        <v>0</v>
      </c>
      <c r="BL1079" s="17" t="s">
        <v>395</v>
      </c>
      <c r="BM1079" s="243" t="s">
        <v>1685</v>
      </c>
    </row>
    <row r="1080" spans="2:47" s="1" customFormat="1" ht="12">
      <c r="B1080" s="38"/>
      <c r="C1080" s="39"/>
      <c r="D1080" s="245" t="s">
        <v>190</v>
      </c>
      <c r="E1080" s="39"/>
      <c r="F1080" s="246" t="s">
        <v>1686</v>
      </c>
      <c r="G1080" s="39"/>
      <c r="H1080" s="39"/>
      <c r="I1080" s="150"/>
      <c r="J1080" s="39"/>
      <c r="K1080" s="39"/>
      <c r="L1080" s="43"/>
      <c r="M1080" s="247"/>
      <c r="N1080" s="86"/>
      <c r="O1080" s="86"/>
      <c r="P1080" s="86"/>
      <c r="Q1080" s="86"/>
      <c r="R1080" s="86"/>
      <c r="S1080" s="86"/>
      <c r="T1080" s="87"/>
      <c r="AT1080" s="17" t="s">
        <v>190</v>
      </c>
      <c r="AU1080" s="17" t="s">
        <v>88</v>
      </c>
    </row>
    <row r="1081" spans="2:51" s="12" customFormat="1" ht="12">
      <c r="B1081" s="255"/>
      <c r="C1081" s="256"/>
      <c r="D1081" s="245" t="s">
        <v>309</v>
      </c>
      <c r="E1081" s="257" t="s">
        <v>1</v>
      </c>
      <c r="F1081" s="258" t="s">
        <v>518</v>
      </c>
      <c r="G1081" s="256"/>
      <c r="H1081" s="259">
        <v>35</v>
      </c>
      <c r="I1081" s="260"/>
      <c r="J1081" s="256"/>
      <c r="K1081" s="256"/>
      <c r="L1081" s="261"/>
      <c r="M1081" s="262"/>
      <c r="N1081" s="263"/>
      <c r="O1081" s="263"/>
      <c r="P1081" s="263"/>
      <c r="Q1081" s="263"/>
      <c r="R1081" s="263"/>
      <c r="S1081" s="263"/>
      <c r="T1081" s="264"/>
      <c r="AT1081" s="265" t="s">
        <v>309</v>
      </c>
      <c r="AU1081" s="265" t="s">
        <v>88</v>
      </c>
      <c r="AV1081" s="12" t="s">
        <v>88</v>
      </c>
      <c r="AW1081" s="12" t="s">
        <v>33</v>
      </c>
      <c r="AX1081" s="12" t="s">
        <v>86</v>
      </c>
      <c r="AY1081" s="265" t="s">
        <v>163</v>
      </c>
    </row>
    <row r="1082" spans="2:65" s="1" customFormat="1" ht="16.5" customHeight="1">
      <c r="B1082" s="38"/>
      <c r="C1082" s="232" t="s">
        <v>1687</v>
      </c>
      <c r="D1082" s="232" t="s">
        <v>166</v>
      </c>
      <c r="E1082" s="233" t="s">
        <v>1688</v>
      </c>
      <c r="F1082" s="234" t="s">
        <v>1689</v>
      </c>
      <c r="G1082" s="235" t="s">
        <v>413</v>
      </c>
      <c r="H1082" s="236">
        <v>7</v>
      </c>
      <c r="I1082" s="237"/>
      <c r="J1082" s="238">
        <f>ROUND(I1082*H1082,2)</f>
        <v>0</v>
      </c>
      <c r="K1082" s="234" t="s">
        <v>170</v>
      </c>
      <c r="L1082" s="43"/>
      <c r="M1082" s="239" t="s">
        <v>1</v>
      </c>
      <c r="N1082" s="240" t="s">
        <v>43</v>
      </c>
      <c r="O1082" s="86"/>
      <c r="P1082" s="241">
        <f>O1082*H1082</f>
        <v>0</v>
      </c>
      <c r="Q1082" s="241">
        <v>0.00154</v>
      </c>
      <c r="R1082" s="241">
        <f>Q1082*H1082</f>
        <v>0.01078</v>
      </c>
      <c r="S1082" s="241">
        <v>0</v>
      </c>
      <c r="T1082" s="242">
        <f>S1082*H1082</f>
        <v>0</v>
      </c>
      <c r="AR1082" s="243" t="s">
        <v>395</v>
      </c>
      <c r="AT1082" s="243" t="s">
        <v>166</v>
      </c>
      <c r="AU1082" s="243" t="s">
        <v>88</v>
      </c>
      <c r="AY1082" s="17" t="s">
        <v>163</v>
      </c>
      <c r="BE1082" s="244">
        <f>IF(N1082="základní",J1082,0)</f>
        <v>0</v>
      </c>
      <c r="BF1082" s="244">
        <f>IF(N1082="snížená",J1082,0)</f>
        <v>0</v>
      </c>
      <c r="BG1082" s="244">
        <f>IF(N1082="zákl. přenesená",J1082,0)</f>
        <v>0</v>
      </c>
      <c r="BH1082" s="244">
        <f>IF(N1082="sníž. přenesená",J1082,0)</f>
        <v>0</v>
      </c>
      <c r="BI1082" s="244">
        <f>IF(N1082="nulová",J1082,0)</f>
        <v>0</v>
      </c>
      <c r="BJ1082" s="17" t="s">
        <v>86</v>
      </c>
      <c r="BK1082" s="244">
        <f>ROUND(I1082*H1082,2)</f>
        <v>0</v>
      </c>
      <c r="BL1082" s="17" t="s">
        <v>395</v>
      </c>
      <c r="BM1082" s="243" t="s">
        <v>1690</v>
      </c>
    </row>
    <row r="1083" spans="2:65" s="1" customFormat="1" ht="24" customHeight="1">
      <c r="B1083" s="38"/>
      <c r="C1083" s="232" t="s">
        <v>1691</v>
      </c>
      <c r="D1083" s="232" t="s">
        <v>166</v>
      </c>
      <c r="E1083" s="233" t="s">
        <v>1692</v>
      </c>
      <c r="F1083" s="234" t="s">
        <v>1693</v>
      </c>
      <c r="G1083" s="235" t="s">
        <v>413</v>
      </c>
      <c r="H1083" s="236">
        <v>5.5</v>
      </c>
      <c r="I1083" s="237"/>
      <c r="J1083" s="238">
        <f>ROUND(I1083*H1083,2)</f>
        <v>0</v>
      </c>
      <c r="K1083" s="234" t="s">
        <v>1</v>
      </c>
      <c r="L1083" s="43"/>
      <c r="M1083" s="239" t="s">
        <v>1</v>
      </c>
      <c r="N1083" s="240" t="s">
        <v>43</v>
      </c>
      <c r="O1083" s="86"/>
      <c r="P1083" s="241">
        <f>O1083*H1083</f>
        <v>0</v>
      </c>
      <c r="Q1083" s="241">
        <v>0.00074</v>
      </c>
      <c r="R1083" s="241">
        <f>Q1083*H1083</f>
        <v>0.00407</v>
      </c>
      <c r="S1083" s="241">
        <v>0</v>
      </c>
      <c r="T1083" s="242">
        <f>S1083*H1083</f>
        <v>0</v>
      </c>
      <c r="AR1083" s="243" t="s">
        <v>395</v>
      </c>
      <c r="AT1083" s="243" t="s">
        <v>166</v>
      </c>
      <c r="AU1083" s="243" t="s">
        <v>88</v>
      </c>
      <c r="AY1083" s="17" t="s">
        <v>163</v>
      </c>
      <c r="BE1083" s="244">
        <f>IF(N1083="základní",J1083,0)</f>
        <v>0</v>
      </c>
      <c r="BF1083" s="244">
        <f>IF(N1083="snížená",J1083,0)</f>
        <v>0</v>
      </c>
      <c r="BG1083" s="244">
        <f>IF(N1083="zákl. přenesená",J1083,0)</f>
        <v>0</v>
      </c>
      <c r="BH1083" s="244">
        <f>IF(N1083="sníž. přenesená",J1083,0)</f>
        <v>0</v>
      </c>
      <c r="BI1083" s="244">
        <f>IF(N1083="nulová",J1083,0)</f>
        <v>0</v>
      </c>
      <c r="BJ1083" s="17" t="s">
        <v>86</v>
      </c>
      <c r="BK1083" s="244">
        <f>ROUND(I1083*H1083,2)</f>
        <v>0</v>
      </c>
      <c r="BL1083" s="17" t="s">
        <v>395</v>
      </c>
      <c r="BM1083" s="243" t="s">
        <v>1694</v>
      </c>
    </row>
    <row r="1084" spans="2:47" s="1" customFormat="1" ht="12">
      <c r="B1084" s="38"/>
      <c r="C1084" s="39"/>
      <c r="D1084" s="245" t="s">
        <v>190</v>
      </c>
      <c r="E1084" s="39"/>
      <c r="F1084" s="246" t="s">
        <v>1695</v>
      </c>
      <c r="G1084" s="39"/>
      <c r="H1084" s="39"/>
      <c r="I1084" s="150"/>
      <c r="J1084" s="39"/>
      <c r="K1084" s="39"/>
      <c r="L1084" s="43"/>
      <c r="M1084" s="247"/>
      <c r="N1084" s="86"/>
      <c r="O1084" s="86"/>
      <c r="P1084" s="86"/>
      <c r="Q1084" s="86"/>
      <c r="R1084" s="86"/>
      <c r="S1084" s="86"/>
      <c r="T1084" s="87"/>
      <c r="AT1084" s="17" t="s">
        <v>190</v>
      </c>
      <c r="AU1084" s="17" t="s">
        <v>88</v>
      </c>
    </row>
    <row r="1085" spans="2:51" s="12" customFormat="1" ht="12">
      <c r="B1085" s="255"/>
      <c r="C1085" s="256"/>
      <c r="D1085" s="245" t="s">
        <v>309</v>
      </c>
      <c r="E1085" s="257" t="s">
        <v>1</v>
      </c>
      <c r="F1085" s="258" t="s">
        <v>1696</v>
      </c>
      <c r="G1085" s="256"/>
      <c r="H1085" s="259">
        <v>5.5</v>
      </c>
      <c r="I1085" s="260"/>
      <c r="J1085" s="256"/>
      <c r="K1085" s="256"/>
      <c r="L1085" s="261"/>
      <c r="M1085" s="262"/>
      <c r="N1085" s="263"/>
      <c r="O1085" s="263"/>
      <c r="P1085" s="263"/>
      <c r="Q1085" s="263"/>
      <c r="R1085" s="263"/>
      <c r="S1085" s="263"/>
      <c r="T1085" s="264"/>
      <c r="AT1085" s="265" t="s">
        <v>309</v>
      </c>
      <c r="AU1085" s="265" t="s">
        <v>88</v>
      </c>
      <c r="AV1085" s="12" t="s">
        <v>88</v>
      </c>
      <c r="AW1085" s="12" t="s">
        <v>33</v>
      </c>
      <c r="AX1085" s="12" t="s">
        <v>86</v>
      </c>
      <c r="AY1085" s="265" t="s">
        <v>163</v>
      </c>
    </row>
    <row r="1086" spans="2:65" s="1" customFormat="1" ht="24" customHeight="1">
      <c r="B1086" s="38"/>
      <c r="C1086" s="232" t="s">
        <v>1697</v>
      </c>
      <c r="D1086" s="232" t="s">
        <v>166</v>
      </c>
      <c r="E1086" s="233" t="s">
        <v>1698</v>
      </c>
      <c r="F1086" s="234" t="s">
        <v>1699</v>
      </c>
      <c r="G1086" s="235" t="s">
        <v>413</v>
      </c>
      <c r="H1086" s="236">
        <v>62</v>
      </c>
      <c r="I1086" s="237"/>
      <c r="J1086" s="238">
        <f>ROUND(I1086*H1086,2)</f>
        <v>0</v>
      </c>
      <c r="K1086" s="234" t="s">
        <v>1</v>
      </c>
      <c r="L1086" s="43"/>
      <c r="M1086" s="239" t="s">
        <v>1</v>
      </c>
      <c r="N1086" s="240" t="s">
        <v>43</v>
      </c>
      <c r="O1086" s="86"/>
      <c r="P1086" s="241">
        <f>O1086*H1086</f>
        <v>0</v>
      </c>
      <c r="Q1086" s="241">
        <v>0.00041</v>
      </c>
      <c r="R1086" s="241">
        <f>Q1086*H1086</f>
        <v>0.025419999999999998</v>
      </c>
      <c r="S1086" s="241">
        <v>0</v>
      </c>
      <c r="T1086" s="242">
        <f>S1086*H1086</f>
        <v>0</v>
      </c>
      <c r="AR1086" s="243" t="s">
        <v>395</v>
      </c>
      <c r="AT1086" s="243" t="s">
        <v>166</v>
      </c>
      <c r="AU1086" s="243" t="s">
        <v>88</v>
      </c>
      <c r="AY1086" s="17" t="s">
        <v>163</v>
      </c>
      <c r="BE1086" s="244">
        <f>IF(N1086="základní",J1086,0)</f>
        <v>0</v>
      </c>
      <c r="BF1086" s="244">
        <f>IF(N1086="snížená",J1086,0)</f>
        <v>0</v>
      </c>
      <c r="BG1086" s="244">
        <f>IF(N1086="zákl. přenesená",J1086,0)</f>
        <v>0</v>
      </c>
      <c r="BH1086" s="244">
        <f>IF(N1086="sníž. přenesená",J1086,0)</f>
        <v>0</v>
      </c>
      <c r="BI1086" s="244">
        <f>IF(N1086="nulová",J1086,0)</f>
        <v>0</v>
      </c>
      <c r="BJ1086" s="17" t="s">
        <v>86</v>
      </c>
      <c r="BK1086" s="244">
        <f>ROUND(I1086*H1086,2)</f>
        <v>0</v>
      </c>
      <c r="BL1086" s="17" t="s">
        <v>395</v>
      </c>
      <c r="BM1086" s="243" t="s">
        <v>1700</v>
      </c>
    </row>
    <row r="1087" spans="2:51" s="12" customFormat="1" ht="12">
      <c r="B1087" s="255"/>
      <c r="C1087" s="256"/>
      <c r="D1087" s="245" t="s">
        <v>309</v>
      </c>
      <c r="E1087" s="257" t="s">
        <v>1</v>
      </c>
      <c r="F1087" s="258" t="s">
        <v>1701</v>
      </c>
      <c r="G1087" s="256"/>
      <c r="H1087" s="259">
        <v>62</v>
      </c>
      <c r="I1087" s="260"/>
      <c r="J1087" s="256"/>
      <c r="K1087" s="256"/>
      <c r="L1087" s="261"/>
      <c r="M1087" s="262"/>
      <c r="N1087" s="263"/>
      <c r="O1087" s="263"/>
      <c r="P1087" s="263"/>
      <c r="Q1087" s="263"/>
      <c r="R1087" s="263"/>
      <c r="S1087" s="263"/>
      <c r="T1087" s="264"/>
      <c r="AT1087" s="265" t="s">
        <v>309</v>
      </c>
      <c r="AU1087" s="265" t="s">
        <v>88</v>
      </c>
      <c r="AV1087" s="12" t="s">
        <v>88</v>
      </c>
      <c r="AW1087" s="12" t="s">
        <v>33</v>
      </c>
      <c r="AX1087" s="12" t="s">
        <v>86</v>
      </c>
      <c r="AY1087" s="265" t="s">
        <v>163</v>
      </c>
    </row>
    <row r="1088" spans="2:65" s="1" customFormat="1" ht="24" customHeight="1">
      <c r="B1088" s="38"/>
      <c r="C1088" s="232" t="s">
        <v>1702</v>
      </c>
      <c r="D1088" s="232" t="s">
        <v>166</v>
      </c>
      <c r="E1088" s="233" t="s">
        <v>1703</v>
      </c>
      <c r="F1088" s="234" t="s">
        <v>1704</v>
      </c>
      <c r="G1088" s="235" t="s">
        <v>413</v>
      </c>
      <c r="H1088" s="236">
        <v>31</v>
      </c>
      <c r="I1088" s="237"/>
      <c r="J1088" s="238">
        <f>ROUND(I1088*H1088,2)</f>
        <v>0</v>
      </c>
      <c r="K1088" s="234" t="s">
        <v>170</v>
      </c>
      <c r="L1088" s="43"/>
      <c r="M1088" s="239" t="s">
        <v>1</v>
      </c>
      <c r="N1088" s="240" t="s">
        <v>43</v>
      </c>
      <c r="O1088" s="86"/>
      <c r="P1088" s="241">
        <f>O1088*H1088</f>
        <v>0</v>
      </c>
      <c r="Q1088" s="241">
        <v>0.00092</v>
      </c>
      <c r="R1088" s="241">
        <f>Q1088*H1088</f>
        <v>0.02852</v>
      </c>
      <c r="S1088" s="241">
        <v>0</v>
      </c>
      <c r="T1088" s="242">
        <f>S1088*H1088</f>
        <v>0</v>
      </c>
      <c r="AR1088" s="243" t="s">
        <v>395</v>
      </c>
      <c r="AT1088" s="243" t="s">
        <v>166</v>
      </c>
      <c r="AU1088" s="243" t="s">
        <v>88</v>
      </c>
      <c r="AY1088" s="17" t="s">
        <v>163</v>
      </c>
      <c r="BE1088" s="244">
        <f>IF(N1088="základní",J1088,0)</f>
        <v>0</v>
      </c>
      <c r="BF1088" s="244">
        <f>IF(N1088="snížená",J1088,0)</f>
        <v>0</v>
      </c>
      <c r="BG1088" s="244">
        <f>IF(N1088="zákl. přenesená",J1088,0)</f>
        <v>0</v>
      </c>
      <c r="BH1088" s="244">
        <f>IF(N1088="sníž. přenesená",J1088,0)</f>
        <v>0</v>
      </c>
      <c r="BI1088" s="244">
        <f>IF(N1088="nulová",J1088,0)</f>
        <v>0</v>
      </c>
      <c r="BJ1088" s="17" t="s">
        <v>86</v>
      </c>
      <c r="BK1088" s="244">
        <f>ROUND(I1088*H1088,2)</f>
        <v>0</v>
      </c>
      <c r="BL1088" s="17" t="s">
        <v>395</v>
      </c>
      <c r="BM1088" s="243" t="s">
        <v>1705</v>
      </c>
    </row>
    <row r="1089" spans="2:51" s="12" customFormat="1" ht="12">
      <c r="B1089" s="255"/>
      <c r="C1089" s="256"/>
      <c r="D1089" s="245" t="s">
        <v>309</v>
      </c>
      <c r="E1089" s="257" t="s">
        <v>1</v>
      </c>
      <c r="F1089" s="258" t="s">
        <v>1706</v>
      </c>
      <c r="G1089" s="256"/>
      <c r="H1089" s="259">
        <v>31</v>
      </c>
      <c r="I1089" s="260"/>
      <c r="J1089" s="256"/>
      <c r="K1089" s="256"/>
      <c r="L1089" s="261"/>
      <c r="M1089" s="262"/>
      <c r="N1089" s="263"/>
      <c r="O1089" s="263"/>
      <c r="P1089" s="263"/>
      <c r="Q1089" s="263"/>
      <c r="R1089" s="263"/>
      <c r="S1089" s="263"/>
      <c r="T1089" s="264"/>
      <c r="AT1089" s="265" t="s">
        <v>309</v>
      </c>
      <c r="AU1089" s="265" t="s">
        <v>88</v>
      </c>
      <c r="AV1089" s="12" t="s">
        <v>88</v>
      </c>
      <c r="AW1089" s="12" t="s">
        <v>33</v>
      </c>
      <c r="AX1089" s="12" t="s">
        <v>86</v>
      </c>
      <c r="AY1089" s="265" t="s">
        <v>163</v>
      </c>
    </row>
    <row r="1090" spans="2:65" s="1" customFormat="1" ht="24" customHeight="1">
      <c r="B1090" s="38"/>
      <c r="C1090" s="232" t="s">
        <v>1707</v>
      </c>
      <c r="D1090" s="232" t="s">
        <v>166</v>
      </c>
      <c r="E1090" s="233" t="s">
        <v>1708</v>
      </c>
      <c r="F1090" s="234" t="s">
        <v>1709</v>
      </c>
      <c r="G1090" s="235" t="s">
        <v>413</v>
      </c>
      <c r="H1090" s="236">
        <v>30</v>
      </c>
      <c r="I1090" s="237"/>
      <c r="J1090" s="238">
        <f>ROUND(I1090*H1090,2)</f>
        <v>0</v>
      </c>
      <c r="K1090" s="234" t="s">
        <v>170</v>
      </c>
      <c r="L1090" s="43"/>
      <c r="M1090" s="239" t="s">
        <v>1</v>
      </c>
      <c r="N1090" s="240" t="s">
        <v>43</v>
      </c>
      <c r="O1090" s="86"/>
      <c r="P1090" s="241">
        <f>O1090*H1090</f>
        <v>0</v>
      </c>
      <c r="Q1090" s="241">
        <v>0.0019</v>
      </c>
      <c r="R1090" s="241">
        <f>Q1090*H1090</f>
        <v>0.057</v>
      </c>
      <c r="S1090" s="241">
        <v>0</v>
      </c>
      <c r="T1090" s="242">
        <f>S1090*H1090</f>
        <v>0</v>
      </c>
      <c r="AR1090" s="243" t="s">
        <v>395</v>
      </c>
      <c r="AT1090" s="243" t="s">
        <v>166</v>
      </c>
      <c r="AU1090" s="243" t="s">
        <v>88</v>
      </c>
      <c r="AY1090" s="17" t="s">
        <v>163</v>
      </c>
      <c r="BE1090" s="244">
        <f>IF(N1090="základní",J1090,0)</f>
        <v>0</v>
      </c>
      <c r="BF1090" s="244">
        <f>IF(N1090="snížená",J1090,0)</f>
        <v>0</v>
      </c>
      <c r="BG1090" s="244">
        <f>IF(N1090="zákl. přenesená",J1090,0)</f>
        <v>0</v>
      </c>
      <c r="BH1090" s="244">
        <f>IF(N1090="sníž. přenesená",J1090,0)</f>
        <v>0</v>
      </c>
      <c r="BI1090" s="244">
        <f>IF(N1090="nulová",J1090,0)</f>
        <v>0</v>
      </c>
      <c r="BJ1090" s="17" t="s">
        <v>86</v>
      </c>
      <c r="BK1090" s="244">
        <f>ROUND(I1090*H1090,2)</f>
        <v>0</v>
      </c>
      <c r="BL1090" s="17" t="s">
        <v>395</v>
      </c>
      <c r="BM1090" s="243" t="s">
        <v>1710</v>
      </c>
    </row>
    <row r="1091" spans="2:51" s="12" customFormat="1" ht="12">
      <c r="B1091" s="255"/>
      <c r="C1091" s="256"/>
      <c r="D1091" s="245" t="s">
        <v>309</v>
      </c>
      <c r="E1091" s="257" t="s">
        <v>1</v>
      </c>
      <c r="F1091" s="258" t="s">
        <v>1711</v>
      </c>
      <c r="G1091" s="256"/>
      <c r="H1091" s="259">
        <v>30</v>
      </c>
      <c r="I1091" s="260"/>
      <c r="J1091" s="256"/>
      <c r="K1091" s="256"/>
      <c r="L1091" s="261"/>
      <c r="M1091" s="262"/>
      <c r="N1091" s="263"/>
      <c r="O1091" s="263"/>
      <c r="P1091" s="263"/>
      <c r="Q1091" s="263"/>
      <c r="R1091" s="263"/>
      <c r="S1091" s="263"/>
      <c r="T1091" s="264"/>
      <c r="AT1091" s="265" t="s">
        <v>309</v>
      </c>
      <c r="AU1091" s="265" t="s">
        <v>88</v>
      </c>
      <c r="AV1091" s="12" t="s">
        <v>88</v>
      </c>
      <c r="AW1091" s="12" t="s">
        <v>33</v>
      </c>
      <c r="AX1091" s="12" t="s">
        <v>86</v>
      </c>
      <c r="AY1091" s="265" t="s">
        <v>163</v>
      </c>
    </row>
    <row r="1092" spans="2:65" s="1" customFormat="1" ht="24" customHeight="1">
      <c r="B1092" s="38"/>
      <c r="C1092" s="232" t="s">
        <v>1712</v>
      </c>
      <c r="D1092" s="232" t="s">
        <v>166</v>
      </c>
      <c r="E1092" s="233" t="s">
        <v>1713</v>
      </c>
      <c r="F1092" s="234" t="s">
        <v>1714</v>
      </c>
      <c r="G1092" s="235" t="s">
        <v>413</v>
      </c>
      <c r="H1092" s="236">
        <v>30.32</v>
      </c>
      <c r="I1092" s="237"/>
      <c r="J1092" s="238">
        <f>ROUND(I1092*H1092,2)</f>
        <v>0</v>
      </c>
      <c r="K1092" s="234" t="s">
        <v>170</v>
      </c>
      <c r="L1092" s="43"/>
      <c r="M1092" s="239" t="s">
        <v>1</v>
      </c>
      <c r="N1092" s="240" t="s">
        <v>43</v>
      </c>
      <c r="O1092" s="86"/>
      <c r="P1092" s="241">
        <f>O1092*H1092</f>
        <v>0</v>
      </c>
      <c r="Q1092" s="241">
        <v>0.0028</v>
      </c>
      <c r="R1092" s="241">
        <f>Q1092*H1092</f>
        <v>0.084896</v>
      </c>
      <c r="S1092" s="241">
        <v>0</v>
      </c>
      <c r="T1092" s="242">
        <f>S1092*H1092</f>
        <v>0</v>
      </c>
      <c r="AR1092" s="243" t="s">
        <v>395</v>
      </c>
      <c r="AT1092" s="243" t="s">
        <v>166</v>
      </c>
      <c r="AU1092" s="243" t="s">
        <v>88</v>
      </c>
      <c r="AY1092" s="17" t="s">
        <v>163</v>
      </c>
      <c r="BE1092" s="244">
        <f>IF(N1092="základní",J1092,0)</f>
        <v>0</v>
      </c>
      <c r="BF1092" s="244">
        <f>IF(N1092="snížená",J1092,0)</f>
        <v>0</v>
      </c>
      <c r="BG1092" s="244">
        <f>IF(N1092="zákl. přenesená",J1092,0)</f>
        <v>0</v>
      </c>
      <c r="BH1092" s="244">
        <f>IF(N1092="sníž. přenesená",J1092,0)</f>
        <v>0</v>
      </c>
      <c r="BI1092" s="244">
        <f>IF(N1092="nulová",J1092,0)</f>
        <v>0</v>
      </c>
      <c r="BJ1092" s="17" t="s">
        <v>86</v>
      </c>
      <c r="BK1092" s="244">
        <f>ROUND(I1092*H1092,2)</f>
        <v>0</v>
      </c>
      <c r="BL1092" s="17" t="s">
        <v>395</v>
      </c>
      <c r="BM1092" s="243" t="s">
        <v>1715</v>
      </c>
    </row>
    <row r="1093" spans="2:51" s="12" customFormat="1" ht="12">
      <c r="B1093" s="255"/>
      <c r="C1093" s="256"/>
      <c r="D1093" s="245" t="s">
        <v>309</v>
      </c>
      <c r="E1093" s="257" t="s">
        <v>1</v>
      </c>
      <c r="F1093" s="258" t="s">
        <v>1716</v>
      </c>
      <c r="G1093" s="256"/>
      <c r="H1093" s="259">
        <v>30.32</v>
      </c>
      <c r="I1093" s="260"/>
      <c r="J1093" s="256"/>
      <c r="K1093" s="256"/>
      <c r="L1093" s="261"/>
      <c r="M1093" s="262"/>
      <c r="N1093" s="263"/>
      <c r="O1093" s="263"/>
      <c r="P1093" s="263"/>
      <c r="Q1093" s="263"/>
      <c r="R1093" s="263"/>
      <c r="S1093" s="263"/>
      <c r="T1093" s="264"/>
      <c r="AT1093" s="265" t="s">
        <v>309</v>
      </c>
      <c r="AU1093" s="265" t="s">
        <v>88</v>
      </c>
      <c r="AV1093" s="12" t="s">
        <v>88</v>
      </c>
      <c r="AW1093" s="12" t="s">
        <v>33</v>
      </c>
      <c r="AX1093" s="12" t="s">
        <v>86</v>
      </c>
      <c r="AY1093" s="265" t="s">
        <v>163</v>
      </c>
    </row>
    <row r="1094" spans="2:65" s="1" customFormat="1" ht="24" customHeight="1">
      <c r="B1094" s="38"/>
      <c r="C1094" s="232" t="s">
        <v>1717</v>
      </c>
      <c r="D1094" s="232" t="s">
        <v>166</v>
      </c>
      <c r="E1094" s="233" t="s">
        <v>1718</v>
      </c>
      <c r="F1094" s="234" t="s">
        <v>1719</v>
      </c>
      <c r="G1094" s="235" t="s">
        <v>413</v>
      </c>
      <c r="H1094" s="236">
        <v>27.5</v>
      </c>
      <c r="I1094" s="237"/>
      <c r="J1094" s="238">
        <f>ROUND(I1094*H1094,2)</f>
        <v>0</v>
      </c>
      <c r="K1094" s="234" t="s">
        <v>1</v>
      </c>
      <c r="L1094" s="43"/>
      <c r="M1094" s="239" t="s">
        <v>1</v>
      </c>
      <c r="N1094" s="240" t="s">
        <v>43</v>
      </c>
      <c r="O1094" s="86"/>
      <c r="P1094" s="241">
        <f>O1094*H1094</f>
        <v>0</v>
      </c>
      <c r="Q1094" s="241">
        <v>0.0017</v>
      </c>
      <c r="R1094" s="241">
        <f>Q1094*H1094</f>
        <v>0.04675</v>
      </c>
      <c r="S1094" s="241">
        <v>0</v>
      </c>
      <c r="T1094" s="242">
        <f>S1094*H1094</f>
        <v>0</v>
      </c>
      <c r="AR1094" s="243" t="s">
        <v>395</v>
      </c>
      <c r="AT1094" s="243" t="s">
        <v>166</v>
      </c>
      <c r="AU1094" s="243" t="s">
        <v>88</v>
      </c>
      <c r="AY1094" s="17" t="s">
        <v>163</v>
      </c>
      <c r="BE1094" s="244">
        <f>IF(N1094="základní",J1094,0)</f>
        <v>0</v>
      </c>
      <c r="BF1094" s="244">
        <f>IF(N1094="snížená",J1094,0)</f>
        <v>0</v>
      </c>
      <c r="BG1094" s="244">
        <f>IF(N1094="zákl. přenesená",J1094,0)</f>
        <v>0</v>
      </c>
      <c r="BH1094" s="244">
        <f>IF(N1094="sníž. přenesená",J1094,0)</f>
        <v>0</v>
      </c>
      <c r="BI1094" s="244">
        <f>IF(N1094="nulová",J1094,0)</f>
        <v>0</v>
      </c>
      <c r="BJ1094" s="17" t="s">
        <v>86</v>
      </c>
      <c r="BK1094" s="244">
        <f>ROUND(I1094*H1094,2)</f>
        <v>0</v>
      </c>
      <c r="BL1094" s="17" t="s">
        <v>395</v>
      </c>
      <c r="BM1094" s="243" t="s">
        <v>1720</v>
      </c>
    </row>
    <row r="1095" spans="2:51" s="12" customFormat="1" ht="12">
      <c r="B1095" s="255"/>
      <c r="C1095" s="256"/>
      <c r="D1095" s="245" t="s">
        <v>309</v>
      </c>
      <c r="E1095" s="257" t="s">
        <v>1</v>
      </c>
      <c r="F1095" s="258" t="s">
        <v>1721</v>
      </c>
      <c r="G1095" s="256"/>
      <c r="H1095" s="259">
        <v>27.5</v>
      </c>
      <c r="I1095" s="260"/>
      <c r="J1095" s="256"/>
      <c r="K1095" s="256"/>
      <c r="L1095" s="261"/>
      <c r="M1095" s="262"/>
      <c r="N1095" s="263"/>
      <c r="O1095" s="263"/>
      <c r="P1095" s="263"/>
      <c r="Q1095" s="263"/>
      <c r="R1095" s="263"/>
      <c r="S1095" s="263"/>
      <c r="T1095" s="264"/>
      <c r="AT1095" s="265" t="s">
        <v>309</v>
      </c>
      <c r="AU1095" s="265" t="s">
        <v>88</v>
      </c>
      <c r="AV1095" s="12" t="s">
        <v>88</v>
      </c>
      <c r="AW1095" s="12" t="s">
        <v>33</v>
      </c>
      <c r="AX1095" s="12" t="s">
        <v>86</v>
      </c>
      <c r="AY1095" s="265" t="s">
        <v>163</v>
      </c>
    </row>
    <row r="1096" spans="2:65" s="1" customFormat="1" ht="24" customHeight="1">
      <c r="B1096" s="38"/>
      <c r="C1096" s="232" t="s">
        <v>1722</v>
      </c>
      <c r="D1096" s="232" t="s">
        <v>166</v>
      </c>
      <c r="E1096" s="233" t="s">
        <v>1723</v>
      </c>
      <c r="F1096" s="234" t="s">
        <v>1724</v>
      </c>
      <c r="G1096" s="235" t="s">
        <v>413</v>
      </c>
      <c r="H1096" s="236">
        <v>15</v>
      </c>
      <c r="I1096" s="237"/>
      <c r="J1096" s="238">
        <f>ROUND(I1096*H1096,2)</f>
        <v>0</v>
      </c>
      <c r="K1096" s="234" t="s">
        <v>170</v>
      </c>
      <c r="L1096" s="43"/>
      <c r="M1096" s="239" t="s">
        <v>1</v>
      </c>
      <c r="N1096" s="240" t="s">
        <v>43</v>
      </c>
      <c r="O1096" s="86"/>
      <c r="P1096" s="241">
        <f>O1096*H1096</f>
        <v>0</v>
      </c>
      <c r="Q1096" s="241">
        <v>0.00039</v>
      </c>
      <c r="R1096" s="241">
        <f>Q1096*H1096</f>
        <v>0.00585</v>
      </c>
      <c r="S1096" s="241">
        <v>0</v>
      </c>
      <c r="T1096" s="242">
        <f>S1096*H1096</f>
        <v>0</v>
      </c>
      <c r="AR1096" s="243" t="s">
        <v>395</v>
      </c>
      <c r="AT1096" s="243" t="s">
        <v>166</v>
      </c>
      <c r="AU1096" s="243" t="s">
        <v>88</v>
      </c>
      <c r="AY1096" s="17" t="s">
        <v>163</v>
      </c>
      <c r="BE1096" s="244">
        <f>IF(N1096="základní",J1096,0)</f>
        <v>0</v>
      </c>
      <c r="BF1096" s="244">
        <f>IF(N1096="snížená",J1096,0)</f>
        <v>0</v>
      </c>
      <c r="BG1096" s="244">
        <f>IF(N1096="zákl. přenesená",J1096,0)</f>
        <v>0</v>
      </c>
      <c r="BH1096" s="244">
        <f>IF(N1096="sníž. přenesená",J1096,0)</f>
        <v>0</v>
      </c>
      <c r="BI1096" s="244">
        <f>IF(N1096="nulová",J1096,0)</f>
        <v>0</v>
      </c>
      <c r="BJ1096" s="17" t="s">
        <v>86</v>
      </c>
      <c r="BK1096" s="244">
        <f>ROUND(I1096*H1096,2)</f>
        <v>0</v>
      </c>
      <c r="BL1096" s="17" t="s">
        <v>395</v>
      </c>
      <c r="BM1096" s="243" t="s">
        <v>1725</v>
      </c>
    </row>
    <row r="1097" spans="2:51" s="12" customFormat="1" ht="12">
      <c r="B1097" s="255"/>
      <c r="C1097" s="256"/>
      <c r="D1097" s="245" t="s">
        <v>309</v>
      </c>
      <c r="E1097" s="257" t="s">
        <v>1</v>
      </c>
      <c r="F1097" s="258" t="s">
        <v>1726</v>
      </c>
      <c r="G1097" s="256"/>
      <c r="H1097" s="259">
        <v>15</v>
      </c>
      <c r="I1097" s="260"/>
      <c r="J1097" s="256"/>
      <c r="K1097" s="256"/>
      <c r="L1097" s="261"/>
      <c r="M1097" s="262"/>
      <c r="N1097" s="263"/>
      <c r="O1097" s="263"/>
      <c r="P1097" s="263"/>
      <c r="Q1097" s="263"/>
      <c r="R1097" s="263"/>
      <c r="S1097" s="263"/>
      <c r="T1097" s="264"/>
      <c r="AT1097" s="265" t="s">
        <v>309</v>
      </c>
      <c r="AU1097" s="265" t="s">
        <v>88</v>
      </c>
      <c r="AV1097" s="12" t="s">
        <v>88</v>
      </c>
      <c r="AW1097" s="12" t="s">
        <v>33</v>
      </c>
      <c r="AX1097" s="12" t="s">
        <v>86</v>
      </c>
      <c r="AY1097" s="265" t="s">
        <v>163</v>
      </c>
    </row>
    <row r="1098" spans="2:65" s="1" customFormat="1" ht="24" customHeight="1">
      <c r="B1098" s="38"/>
      <c r="C1098" s="232" t="s">
        <v>1727</v>
      </c>
      <c r="D1098" s="232" t="s">
        <v>166</v>
      </c>
      <c r="E1098" s="233" t="s">
        <v>1728</v>
      </c>
      <c r="F1098" s="234" t="s">
        <v>1729</v>
      </c>
      <c r="G1098" s="235" t="s">
        <v>413</v>
      </c>
      <c r="H1098" s="236">
        <v>15.7</v>
      </c>
      <c r="I1098" s="237"/>
      <c r="J1098" s="238">
        <f>ROUND(I1098*H1098,2)</f>
        <v>0</v>
      </c>
      <c r="K1098" s="234" t="s">
        <v>170</v>
      </c>
      <c r="L1098" s="43"/>
      <c r="M1098" s="239" t="s">
        <v>1</v>
      </c>
      <c r="N1098" s="240" t="s">
        <v>43</v>
      </c>
      <c r="O1098" s="86"/>
      <c r="P1098" s="241">
        <f>O1098*H1098</f>
        <v>0</v>
      </c>
      <c r="Q1098" s="241">
        <v>0.00079</v>
      </c>
      <c r="R1098" s="241">
        <f>Q1098*H1098</f>
        <v>0.012402999999999999</v>
      </c>
      <c r="S1098" s="241">
        <v>0</v>
      </c>
      <c r="T1098" s="242">
        <f>S1098*H1098</f>
        <v>0</v>
      </c>
      <c r="AR1098" s="243" t="s">
        <v>395</v>
      </c>
      <c r="AT1098" s="243" t="s">
        <v>166</v>
      </c>
      <c r="AU1098" s="243" t="s">
        <v>88</v>
      </c>
      <c r="AY1098" s="17" t="s">
        <v>163</v>
      </c>
      <c r="BE1098" s="244">
        <f>IF(N1098="základní",J1098,0)</f>
        <v>0</v>
      </c>
      <c r="BF1098" s="244">
        <f>IF(N1098="snížená",J1098,0)</f>
        <v>0</v>
      </c>
      <c r="BG1098" s="244">
        <f>IF(N1098="zákl. přenesená",J1098,0)</f>
        <v>0</v>
      </c>
      <c r="BH1098" s="244">
        <f>IF(N1098="sníž. přenesená",J1098,0)</f>
        <v>0</v>
      </c>
      <c r="BI1098" s="244">
        <f>IF(N1098="nulová",J1098,0)</f>
        <v>0</v>
      </c>
      <c r="BJ1098" s="17" t="s">
        <v>86</v>
      </c>
      <c r="BK1098" s="244">
        <f>ROUND(I1098*H1098,2)</f>
        <v>0</v>
      </c>
      <c r="BL1098" s="17" t="s">
        <v>395</v>
      </c>
      <c r="BM1098" s="243" t="s">
        <v>1730</v>
      </c>
    </row>
    <row r="1099" spans="2:51" s="12" customFormat="1" ht="12">
      <c r="B1099" s="255"/>
      <c r="C1099" s="256"/>
      <c r="D1099" s="245" t="s">
        <v>309</v>
      </c>
      <c r="E1099" s="257" t="s">
        <v>1</v>
      </c>
      <c r="F1099" s="258" t="s">
        <v>1731</v>
      </c>
      <c r="G1099" s="256"/>
      <c r="H1099" s="259">
        <v>15.7</v>
      </c>
      <c r="I1099" s="260"/>
      <c r="J1099" s="256"/>
      <c r="K1099" s="256"/>
      <c r="L1099" s="261"/>
      <c r="M1099" s="262"/>
      <c r="N1099" s="263"/>
      <c r="O1099" s="263"/>
      <c r="P1099" s="263"/>
      <c r="Q1099" s="263"/>
      <c r="R1099" s="263"/>
      <c r="S1099" s="263"/>
      <c r="T1099" s="264"/>
      <c r="AT1099" s="265" t="s">
        <v>309</v>
      </c>
      <c r="AU1099" s="265" t="s">
        <v>88</v>
      </c>
      <c r="AV1099" s="12" t="s">
        <v>88</v>
      </c>
      <c r="AW1099" s="12" t="s">
        <v>33</v>
      </c>
      <c r="AX1099" s="12" t="s">
        <v>86</v>
      </c>
      <c r="AY1099" s="265" t="s">
        <v>163</v>
      </c>
    </row>
    <row r="1100" spans="2:65" s="1" customFormat="1" ht="24" customHeight="1">
      <c r="B1100" s="38"/>
      <c r="C1100" s="232" t="s">
        <v>1732</v>
      </c>
      <c r="D1100" s="232" t="s">
        <v>166</v>
      </c>
      <c r="E1100" s="233" t="s">
        <v>1733</v>
      </c>
      <c r="F1100" s="234" t="s">
        <v>1734</v>
      </c>
      <c r="G1100" s="235" t="s">
        <v>349</v>
      </c>
      <c r="H1100" s="236">
        <v>7.5</v>
      </c>
      <c r="I1100" s="237"/>
      <c r="J1100" s="238">
        <f>ROUND(I1100*H1100,2)</f>
        <v>0</v>
      </c>
      <c r="K1100" s="234" t="s">
        <v>170</v>
      </c>
      <c r="L1100" s="43"/>
      <c r="M1100" s="239" t="s">
        <v>1</v>
      </c>
      <c r="N1100" s="240" t="s">
        <v>43</v>
      </c>
      <c r="O1100" s="86"/>
      <c r="P1100" s="241">
        <f>O1100*H1100</f>
        <v>0</v>
      </c>
      <c r="Q1100" s="241">
        <v>0.00233</v>
      </c>
      <c r="R1100" s="241">
        <f>Q1100*H1100</f>
        <v>0.017475</v>
      </c>
      <c r="S1100" s="241">
        <v>0</v>
      </c>
      <c r="T1100" s="242">
        <f>S1100*H1100</f>
        <v>0</v>
      </c>
      <c r="AR1100" s="243" t="s">
        <v>395</v>
      </c>
      <c r="AT1100" s="243" t="s">
        <v>166</v>
      </c>
      <c r="AU1100" s="243" t="s">
        <v>88</v>
      </c>
      <c r="AY1100" s="17" t="s">
        <v>163</v>
      </c>
      <c r="BE1100" s="244">
        <f>IF(N1100="základní",J1100,0)</f>
        <v>0</v>
      </c>
      <c r="BF1100" s="244">
        <f>IF(N1100="snížená",J1100,0)</f>
        <v>0</v>
      </c>
      <c r="BG1100" s="244">
        <f>IF(N1100="zákl. přenesená",J1100,0)</f>
        <v>0</v>
      </c>
      <c r="BH1100" s="244">
        <f>IF(N1100="sníž. přenesená",J1100,0)</f>
        <v>0</v>
      </c>
      <c r="BI1100" s="244">
        <f>IF(N1100="nulová",J1100,0)</f>
        <v>0</v>
      </c>
      <c r="BJ1100" s="17" t="s">
        <v>86</v>
      </c>
      <c r="BK1100" s="244">
        <f>ROUND(I1100*H1100,2)</f>
        <v>0</v>
      </c>
      <c r="BL1100" s="17" t="s">
        <v>395</v>
      </c>
      <c r="BM1100" s="243" t="s">
        <v>1735</v>
      </c>
    </row>
    <row r="1101" spans="2:51" s="12" customFormat="1" ht="12">
      <c r="B1101" s="255"/>
      <c r="C1101" s="256"/>
      <c r="D1101" s="245" t="s">
        <v>309</v>
      </c>
      <c r="E1101" s="257" t="s">
        <v>1</v>
      </c>
      <c r="F1101" s="258" t="s">
        <v>1736</v>
      </c>
      <c r="G1101" s="256"/>
      <c r="H1101" s="259">
        <v>2</v>
      </c>
      <c r="I1101" s="260"/>
      <c r="J1101" s="256"/>
      <c r="K1101" s="256"/>
      <c r="L1101" s="261"/>
      <c r="M1101" s="262"/>
      <c r="N1101" s="263"/>
      <c r="O1101" s="263"/>
      <c r="P1101" s="263"/>
      <c r="Q1101" s="263"/>
      <c r="R1101" s="263"/>
      <c r="S1101" s="263"/>
      <c r="T1101" s="264"/>
      <c r="AT1101" s="265" t="s">
        <v>309</v>
      </c>
      <c r="AU1101" s="265" t="s">
        <v>88</v>
      </c>
      <c r="AV1101" s="12" t="s">
        <v>88</v>
      </c>
      <c r="AW1101" s="12" t="s">
        <v>33</v>
      </c>
      <c r="AX1101" s="12" t="s">
        <v>78</v>
      </c>
      <c r="AY1101" s="265" t="s">
        <v>163</v>
      </c>
    </row>
    <row r="1102" spans="2:51" s="12" customFormat="1" ht="12">
      <c r="B1102" s="255"/>
      <c r="C1102" s="256"/>
      <c r="D1102" s="245" t="s">
        <v>309</v>
      </c>
      <c r="E1102" s="257" t="s">
        <v>1</v>
      </c>
      <c r="F1102" s="258" t="s">
        <v>1737</v>
      </c>
      <c r="G1102" s="256"/>
      <c r="H1102" s="259">
        <v>2.5</v>
      </c>
      <c r="I1102" s="260"/>
      <c r="J1102" s="256"/>
      <c r="K1102" s="256"/>
      <c r="L1102" s="261"/>
      <c r="M1102" s="262"/>
      <c r="N1102" s="263"/>
      <c r="O1102" s="263"/>
      <c r="P1102" s="263"/>
      <c r="Q1102" s="263"/>
      <c r="R1102" s="263"/>
      <c r="S1102" s="263"/>
      <c r="T1102" s="264"/>
      <c r="AT1102" s="265" t="s">
        <v>309</v>
      </c>
      <c r="AU1102" s="265" t="s">
        <v>88</v>
      </c>
      <c r="AV1102" s="12" t="s">
        <v>88</v>
      </c>
      <c r="AW1102" s="12" t="s">
        <v>33</v>
      </c>
      <c r="AX1102" s="12" t="s">
        <v>78</v>
      </c>
      <c r="AY1102" s="265" t="s">
        <v>163</v>
      </c>
    </row>
    <row r="1103" spans="2:51" s="12" customFormat="1" ht="12">
      <c r="B1103" s="255"/>
      <c r="C1103" s="256"/>
      <c r="D1103" s="245" t="s">
        <v>309</v>
      </c>
      <c r="E1103" s="257" t="s">
        <v>1</v>
      </c>
      <c r="F1103" s="258" t="s">
        <v>1738</v>
      </c>
      <c r="G1103" s="256"/>
      <c r="H1103" s="259">
        <v>3</v>
      </c>
      <c r="I1103" s="260"/>
      <c r="J1103" s="256"/>
      <c r="K1103" s="256"/>
      <c r="L1103" s="261"/>
      <c r="M1103" s="262"/>
      <c r="N1103" s="263"/>
      <c r="O1103" s="263"/>
      <c r="P1103" s="263"/>
      <c r="Q1103" s="263"/>
      <c r="R1103" s="263"/>
      <c r="S1103" s="263"/>
      <c r="T1103" s="264"/>
      <c r="AT1103" s="265" t="s">
        <v>309</v>
      </c>
      <c r="AU1103" s="265" t="s">
        <v>88</v>
      </c>
      <c r="AV1103" s="12" t="s">
        <v>88</v>
      </c>
      <c r="AW1103" s="12" t="s">
        <v>33</v>
      </c>
      <c r="AX1103" s="12" t="s">
        <v>78</v>
      </c>
      <c r="AY1103" s="265" t="s">
        <v>163</v>
      </c>
    </row>
    <row r="1104" spans="2:51" s="13" customFormat="1" ht="12">
      <c r="B1104" s="266"/>
      <c r="C1104" s="267"/>
      <c r="D1104" s="245" t="s">
        <v>309</v>
      </c>
      <c r="E1104" s="268" t="s">
        <v>1</v>
      </c>
      <c r="F1104" s="269" t="s">
        <v>311</v>
      </c>
      <c r="G1104" s="267"/>
      <c r="H1104" s="270">
        <v>7.5</v>
      </c>
      <c r="I1104" s="271"/>
      <c r="J1104" s="267"/>
      <c r="K1104" s="267"/>
      <c r="L1104" s="272"/>
      <c r="M1104" s="273"/>
      <c r="N1104" s="274"/>
      <c r="O1104" s="274"/>
      <c r="P1104" s="274"/>
      <c r="Q1104" s="274"/>
      <c r="R1104" s="274"/>
      <c r="S1104" s="274"/>
      <c r="T1104" s="275"/>
      <c r="AT1104" s="276" t="s">
        <v>309</v>
      </c>
      <c r="AU1104" s="276" t="s">
        <v>88</v>
      </c>
      <c r="AV1104" s="13" t="s">
        <v>181</v>
      </c>
      <c r="AW1104" s="13" t="s">
        <v>33</v>
      </c>
      <c r="AX1104" s="13" t="s">
        <v>86</v>
      </c>
      <c r="AY1104" s="276" t="s">
        <v>163</v>
      </c>
    </row>
    <row r="1105" spans="2:65" s="1" customFormat="1" ht="24" customHeight="1">
      <c r="B1105" s="38"/>
      <c r="C1105" s="232" t="s">
        <v>1739</v>
      </c>
      <c r="D1105" s="232" t="s">
        <v>166</v>
      </c>
      <c r="E1105" s="233" t="s">
        <v>1740</v>
      </c>
      <c r="F1105" s="234" t="s">
        <v>1741</v>
      </c>
      <c r="G1105" s="235" t="s">
        <v>392</v>
      </c>
      <c r="H1105" s="236">
        <v>5</v>
      </c>
      <c r="I1105" s="237"/>
      <c r="J1105" s="238">
        <f>ROUND(I1105*H1105,2)</f>
        <v>0</v>
      </c>
      <c r="K1105" s="234" t="s">
        <v>170</v>
      </c>
      <c r="L1105" s="43"/>
      <c r="M1105" s="239" t="s">
        <v>1</v>
      </c>
      <c r="N1105" s="240" t="s">
        <v>43</v>
      </c>
      <c r="O1105" s="86"/>
      <c r="P1105" s="241">
        <f>O1105*H1105</f>
        <v>0</v>
      </c>
      <c r="Q1105" s="241">
        <v>0.00075</v>
      </c>
      <c r="R1105" s="241">
        <f>Q1105*H1105</f>
        <v>0.00375</v>
      </c>
      <c r="S1105" s="241">
        <v>0</v>
      </c>
      <c r="T1105" s="242">
        <f>S1105*H1105</f>
        <v>0</v>
      </c>
      <c r="AR1105" s="243" t="s">
        <v>395</v>
      </c>
      <c r="AT1105" s="243" t="s">
        <v>166</v>
      </c>
      <c r="AU1105" s="243" t="s">
        <v>88</v>
      </c>
      <c r="AY1105" s="17" t="s">
        <v>163</v>
      </c>
      <c r="BE1105" s="244">
        <f>IF(N1105="základní",J1105,0)</f>
        <v>0</v>
      </c>
      <c r="BF1105" s="244">
        <f>IF(N1105="snížená",J1105,0)</f>
        <v>0</v>
      </c>
      <c r="BG1105" s="244">
        <f>IF(N1105="zákl. přenesená",J1105,0)</f>
        <v>0</v>
      </c>
      <c r="BH1105" s="244">
        <f>IF(N1105="sníž. přenesená",J1105,0)</f>
        <v>0</v>
      </c>
      <c r="BI1105" s="244">
        <f>IF(N1105="nulová",J1105,0)</f>
        <v>0</v>
      </c>
      <c r="BJ1105" s="17" t="s">
        <v>86</v>
      </c>
      <c r="BK1105" s="244">
        <f>ROUND(I1105*H1105,2)</f>
        <v>0</v>
      </c>
      <c r="BL1105" s="17" t="s">
        <v>395</v>
      </c>
      <c r="BM1105" s="243" t="s">
        <v>1742</v>
      </c>
    </row>
    <row r="1106" spans="2:51" s="12" customFormat="1" ht="12">
      <c r="B1106" s="255"/>
      <c r="C1106" s="256"/>
      <c r="D1106" s="245" t="s">
        <v>309</v>
      </c>
      <c r="E1106" s="257" t="s">
        <v>1</v>
      </c>
      <c r="F1106" s="258" t="s">
        <v>1743</v>
      </c>
      <c r="G1106" s="256"/>
      <c r="H1106" s="259">
        <v>5</v>
      </c>
      <c r="I1106" s="260"/>
      <c r="J1106" s="256"/>
      <c r="K1106" s="256"/>
      <c r="L1106" s="261"/>
      <c r="M1106" s="262"/>
      <c r="N1106" s="263"/>
      <c r="O1106" s="263"/>
      <c r="P1106" s="263"/>
      <c r="Q1106" s="263"/>
      <c r="R1106" s="263"/>
      <c r="S1106" s="263"/>
      <c r="T1106" s="264"/>
      <c r="AT1106" s="265" t="s">
        <v>309</v>
      </c>
      <c r="AU1106" s="265" t="s">
        <v>88</v>
      </c>
      <c r="AV1106" s="12" t="s">
        <v>88</v>
      </c>
      <c r="AW1106" s="12" t="s">
        <v>33</v>
      </c>
      <c r="AX1106" s="12" t="s">
        <v>86</v>
      </c>
      <c r="AY1106" s="265" t="s">
        <v>163</v>
      </c>
    </row>
    <row r="1107" spans="2:65" s="1" customFormat="1" ht="16.5" customHeight="1">
      <c r="B1107" s="38"/>
      <c r="C1107" s="232" t="s">
        <v>1744</v>
      </c>
      <c r="D1107" s="232" t="s">
        <v>166</v>
      </c>
      <c r="E1107" s="233" t="s">
        <v>1745</v>
      </c>
      <c r="F1107" s="234" t="s">
        <v>1746</v>
      </c>
      <c r="G1107" s="235" t="s">
        <v>392</v>
      </c>
      <c r="H1107" s="236">
        <v>4</v>
      </c>
      <c r="I1107" s="237"/>
      <c r="J1107" s="238">
        <f>ROUND(I1107*H1107,2)</f>
        <v>0</v>
      </c>
      <c r="K1107" s="234" t="s">
        <v>1</v>
      </c>
      <c r="L1107" s="43"/>
      <c r="M1107" s="239" t="s">
        <v>1</v>
      </c>
      <c r="N1107" s="240" t="s">
        <v>43</v>
      </c>
      <c r="O1107" s="86"/>
      <c r="P1107" s="241">
        <f>O1107*H1107</f>
        <v>0</v>
      </c>
      <c r="Q1107" s="241">
        <v>0.00019</v>
      </c>
      <c r="R1107" s="241">
        <f>Q1107*H1107</f>
        <v>0.00076</v>
      </c>
      <c r="S1107" s="241">
        <v>0</v>
      </c>
      <c r="T1107" s="242">
        <f>S1107*H1107</f>
        <v>0</v>
      </c>
      <c r="AR1107" s="243" t="s">
        <v>395</v>
      </c>
      <c r="AT1107" s="243" t="s">
        <v>166</v>
      </c>
      <c r="AU1107" s="243" t="s">
        <v>88</v>
      </c>
      <c r="AY1107" s="17" t="s">
        <v>163</v>
      </c>
      <c r="BE1107" s="244">
        <f>IF(N1107="základní",J1107,0)</f>
        <v>0</v>
      </c>
      <c r="BF1107" s="244">
        <f>IF(N1107="snížená",J1107,0)</f>
        <v>0</v>
      </c>
      <c r="BG1107" s="244">
        <f>IF(N1107="zákl. přenesená",J1107,0)</f>
        <v>0</v>
      </c>
      <c r="BH1107" s="244">
        <f>IF(N1107="sníž. přenesená",J1107,0)</f>
        <v>0</v>
      </c>
      <c r="BI1107" s="244">
        <f>IF(N1107="nulová",J1107,0)</f>
        <v>0</v>
      </c>
      <c r="BJ1107" s="17" t="s">
        <v>86</v>
      </c>
      <c r="BK1107" s="244">
        <f>ROUND(I1107*H1107,2)</f>
        <v>0</v>
      </c>
      <c r="BL1107" s="17" t="s">
        <v>395</v>
      </c>
      <c r="BM1107" s="243" t="s">
        <v>1747</v>
      </c>
    </row>
    <row r="1108" spans="2:65" s="1" customFormat="1" ht="24" customHeight="1">
      <c r="B1108" s="38"/>
      <c r="C1108" s="232" t="s">
        <v>1748</v>
      </c>
      <c r="D1108" s="232" t="s">
        <v>166</v>
      </c>
      <c r="E1108" s="233" t="s">
        <v>1749</v>
      </c>
      <c r="F1108" s="234" t="s">
        <v>1750</v>
      </c>
      <c r="G1108" s="235" t="s">
        <v>413</v>
      </c>
      <c r="H1108" s="236">
        <v>33</v>
      </c>
      <c r="I1108" s="237"/>
      <c r="J1108" s="238">
        <f>ROUND(I1108*H1108,2)</f>
        <v>0</v>
      </c>
      <c r="K1108" s="234" t="s">
        <v>1</v>
      </c>
      <c r="L1108" s="43"/>
      <c r="M1108" s="239" t="s">
        <v>1</v>
      </c>
      <c r="N1108" s="240" t="s">
        <v>43</v>
      </c>
      <c r="O1108" s="86"/>
      <c r="P1108" s="241">
        <f>O1108*H1108</f>
        <v>0</v>
      </c>
      <c r="Q1108" s="241">
        <v>0.00459</v>
      </c>
      <c r="R1108" s="241">
        <f>Q1108*H1108</f>
        <v>0.15147000000000002</v>
      </c>
      <c r="S1108" s="241">
        <v>0</v>
      </c>
      <c r="T1108" s="242">
        <f>S1108*H1108</f>
        <v>0</v>
      </c>
      <c r="AR1108" s="243" t="s">
        <v>395</v>
      </c>
      <c r="AT1108" s="243" t="s">
        <v>166</v>
      </c>
      <c r="AU1108" s="243" t="s">
        <v>88</v>
      </c>
      <c r="AY1108" s="17" t="s">
        <v>163</v>
      </c>
      <c r="BE1108" s="244">
        <f>IF(N1108="základní",J1108,0)</f>
        <v>0</v>
      </c>
      <c r="BF1108" s="244">
        <f>IF(N1108="snížená",J1108,0)</f>
        <v>0</v>
      </c>
      <c r="BG1108" s="244">
        <f>IF(N1108="zákl. přenesená",J1108,0)</f>
        <v>0</v>
      </c>
      <c r="BH1108" s="244">
        <f>IF(N1108="sníž. přenesená",J1108,0)</f>
        <v>0</v>
      </c>
      <c r="BI1108" s="244">
        <f>IF(N1108="nulová",J1108,0)</f>
        <v>0</v>
      </c>
      <c r="BJ1108" s="17" t="s">
        <v>86</v>
      </c>
      <c r="BK1108" s="244">
        <f>ROUND(I1108*H1108,2)</f>
        <v>0</v>
      </c>
      <c r="BL1108" s="17" t="s">
        <v>395</v>
      </c>
      <c r="BM1108" s="243" t="s">
        <v>1751</v>
      </c>
    </row>
    <row r="1109" spans="2:51" s="12" customFormat="1" ht="12">
      <c r="B1109" s="255"/>
      <c r="C1109" s="256"/>
      <c r="D1109" s="245" t="s">
        <v>309</v>
      </c>
      <c r="E1109" s="257" t="s">
        <v>1</v>
      </c>
      <c r="F1109" s="258" t="s">
        <v>1752</v>
      </c>
      <c r="G1109" s="256"/>
      <c r="H1109" s="259">
        <v>33</v>
      </c>
      <c r="I1109" s="260"/>
      <c r="J1109" s="256"/>
      <c r="K1109" s="256"/>
      <c r="L1109" s="261"/>
      <c r="M1109" s="262"/>
      <c r="N1109" s="263"/>
      <c r="O1109" s="263"/>
      <c r="P1109" s="263"/>
      <c r="Q1109" s="263"/>
      <c r="R1109" s="263"/>
      <c r="S1109" s="263"/>
      <c r="T1109" s="264"/>
      <c r="AT1109" s="265" t="s">
        <v>309</v>
      </c>
      <c r="AU1109" s="265" t="s">
        <v>88</v>
      </c>
      <c r="AV1109" s="12" t="s">
        <v>88</v>
      </c>
      <c r="AW1109" s="12" t="s">
        <v>33</v>
      </c>
      <c r="AX1109" s="12" t="s">
        <v>86</v>
      </c>
      <c r="AY1109" s="265" t="s">
        <v>163</v>
      </c>
    </row>
    <row r="1110" spans="2:65" s="1" customFormat="1" ht="24" customHeight="1">
      <c r="B1110" s="38"/>
      <c r="C1110" s="232" t="s">
        <v>1753</v>
      </c>
      <c r="D1110" s="232" t="s">
        <v>166</v>
      </c>
      <c r="E1110" s="233" t="s">
        <v>1754</v>
      </c>
      <c r="F1110" s="234" t="s">
        <v>1755</v>
      </c>
      <c r="G1110" s="235" t="s">
        <v>413</v>
      </c>
      <c r="H1110" s="236">
        <v>36</v>
      </c>
      <c r="I1110" s="237"/>
      <c r="J1110" s="238">
        <f>ROUND(I1110*H1110,2)</f>
        <v>0</v>
      </c>
      <c r="K1110" s="234" t="s">
        <v>170</v>
      </c>
      <c r="L1110" s="43"/>
      <c r="M1110" s="239" t="s">
        <v>1</v>
      </c>
      <c r="N1110" s="240" t="s">
        <v>43</v>
      </c>
      <c r="O1110" s="86"/>
      <c r="P1110" s="241">
        <f>O1110*H1110</f>
        <v>0</v>
      </c>
      <c r="Q1110" s="241">
        <v>0.00108</v>
      </c>
      <c r="R1110" s="241">
        <f>Q1110*H1110</f>
        <v>0.03888</v>
      </c>
      <c r="S1110" s="241">
        <v>0</v>
      </c>
      <c r="T1110" s="242">
        <f>S1110*H1110</f>
        <v>0</v>
      </c>
      <c r="AR1110" s="243" t="s">
        <v>395</v>
      </c>
      <c r="AT1110" s="243" t="s">
        <v>166</v>
      </c>
      <c r="AU1110" s="243" t="s">
        <v>88</v>
      </c>
      <c r="AY1110" s="17" t="s">
        <v>163</v>
      </c>
      <c r="BE1110" s="244">
        <f>IF(N1110="základní",J1110,0)</f>
        <v>0</v>
      </c>
      <c r="BF1110" s="244">
        <f>IF(N1110="snížená",J1110,0)</f>
        <v>0</v>
      </c>
      <c r="BG1110" s="244">
        <f>IF(N1110="zákl. přenesená",J1110,0)</f>
        <v>0</v>
      </c>
      <c r="BH1110" s="244">
        <f>IF(N1110="sníž. přenesená",J1110,0)</f>
        <v>0</v>
      </c>
      <c r="BI1110" s="244">
        <f>IF(N1110="nulová",J1110,0)</f>
        <v>0</v>
      </c>
      <c r="BJ1110" s="17" t="s">
        <v>86</v>
      </c>
      <c r="BK1110" s="244">
        <f>ROUND(I1110*H1110,2)</f>
        <v>0</v>
      </c>
      <c r="BL1110" s="17" t="s">
        <v>395</v>
      </c>
      <c r="BM1110" s="243" t="s">
        <v>1756</v>
      </c>
    </row>
    <row r="1111" spans="2:51" s="12" customFormat="1" ht="12">
      <c r="B1111" s="255"/>
      <c r="C1111" s="256"/>
      <c r="D1111" s="245" t="s">
        <v>309</v>
      </c>
      <c r="E1111" s="257" t="s">
        <v>1</v>
      </c>
      <c r="F1111" s="258" t="s">
        <v>1757</v>
      </c>
      <c r="G1111" s="256"/>
      <c r="H1111" s="259">
        <v>36</v>
      </c>
      <c r="I1111" s="260"/>
      <c r="J1111" s="256"/>
      <c r="K1111" s="256"/>
      <c r="L1111" s="261"/>
      <c r="M1111" s="262"/>
      <c r="N1111" s="263"/>
      <c r="O1111" s="263"/>
      <c r="P1111" s="263"/>
      <c r="Q1111" s="263"/>
      <c r="R1111" s="263"/>
      <c r="S1111" s="263"/>
      <c r="T1111" s="264"/>
      <c r="AT1111" s="265" t="s">
        <v>309</v>
      </c>
      <c r="AU1111" s="265" t="s">
        <v>88</v>
      </c>
      <c r="AV1111" s="12" t="s">
        <v>88</v>
      </c>
      <c r="AW1111" s="12" t="s">
        <v>33</v>
      </c>
      <c r="AX1111" s="12" t="s">
        <v>86</v>
      </c>
      <c r="AY1111" s="265" t="s">
        <v>163</v>
      </c>
    </row>
    <row r="1112" spans="2:65" s="1" customFormat="1" ht="24" customHeight="1">
      <c r="B1112" s="38"/>
      <c r="C1112" s="232" t="s">
        <v>1758</v>
      </c>
      <c r="D1112" s="232" t="s">
        <v>166</v>
      </c>
      <c r="E1112" s="233" t="s">
        <v>1759</v>
      </c>
      <c r="F1112" s="234" t="s">
        <v>1760</v>
      </c>
      <c r="G1112" s="235" t="s">
        <v>1300</v>
      </c>
      <c r="H1112" s="308"/>
      <c r="I1112" s="237"/>
      <c r="J1112" s="238">
        <f>ROUND(I1112*H1112,2)</f>
        <v>0</v>
      </c>
      <c r="K1112" s="234" t="s">
        <v>170</v>
      </c>
      <c r="L1112" s="43"/>
      <c r="M1112" s="239" t="s">
        <v>1</v>
      </c>
      <c r="N1112" s="240" t="s">
        <v>43</v>
      </c>
      <c r="O1112" s="86"/>
      <c r="P1112" s="241">
        <f>O1112*H1112</f>
        <v>0</v>
      </c>
      <c r="Q1112" s="241">
        <v>0</v>
      </c>
      <c r="R1112" s="241">
        <f>Q1112*H1112</f>
        <v>0</v>
      </c>
      <c r="S1112" s="241">
        <v>0</v>
      </c>
      <c r="T1112" s="242">
        <f>S1112*H1112</f>
        <v>0</v>
      </c>
      <c r="AR1112" s="243" t="s">
        <v>395</v>
      </c>
      <c r="AT1112" s="243" t="s">
        <v>166</v>
      </c>
      <c r="AU1112" s="243" t="s">
        <v>88</v>
      </c>
      <c r="AY1112" s="17" t="s">
        <v>163</v>
      </c>
      <c r="BE1112" s="244">
        <f>IF(N1112="základní",J1112,0)</f>
        <v>0</v>
      </c>
      <c r="BF1112" s="244">
        <f>IF(N1112="snížená",J1112,0)</f>
        <v>0</v>
      </c>
      <c r="BG1112" s="244">
        <f>IF(N1112="zákl. přenesená",J1112,0)</f>
        <v>0</v>
      </c>
      <c r="BH1112" s="244">
        <f>IF(N1112="sníž. přenesená",J1112,0)</f>
        <v>0</v>
      </c>
      <c r="BI1112" s="244">
        <f>IF(N1112="nulová",J1112,0)</f>
        <v>0</v>
      </c>
      <c r="BJ1112" s="17" t="s">
        <v>86</v>
      </c>
      <c r="BK1112" s="244">
        <f>ROUND(I1112*H1112,2)</f>
        <v>0</v>
      </c>
      <c r="BL1112" s="17" t="s">
        <v>395</v>
      </c>
      <c r="BM1112" s="243" t="s">
        <v>1761</v>
      </c>
    </row>
    <row r="1113" spans="2:63" s="11" customFormat="1" ht="22.8" customHeight="1">
      <c r="B1113" s="216"/>
      <c r="C1113" s="217"/>
      <c r="D1113" s="218" t="s">
        <v>77</v>
      </c>
      <c r="E1113" s="230" t="s">
        <v>1762</v>
      </c>
      <c r="F1113" s="230" t="s">
        <v>1763</v>
      </c>
      <c r="G1113" s="217"/>
      <c r="H1113" s="217"/>
      <c r="I1113" s="220"/>
      <c r="J1113" s="231">
        <f>BK1113</f>
        <v>0</v>
      </c>
      <c r="K1113" s="217"/>
      <c r="L1113" s="222"/>
      <c r="M1113" s="223"/>
      <c r="N1113" s="224"/>
      <c r="O1113" s="224"/>
      <c r="P1113" s="225">
        <f>SUM(P1114:P1124)</f>
        <v>0</v>
      </c>
      <c r="Q1113" s="224"/>
      <c r="R1113" s="225">
        <f>SUM(R1114:R1124)</f>
        <v>0.47394649999999994</v>
      </c>
      <c r="S1113" s="224"/>
      <c r="T1113" s="226">
        <f>SUM(T1114:T1124)</f>
        <v>0</v>
      </c>
      <c r="AR1113" s="227" t="s">
        <v>88</v>
      </c>
      <c r="AT1113" s="228" t="s">
        <v>77</v>
      </c>
      <c r="AU1113" s="228" t="s">
        <v>86</v>
      </c>
      <c r="AY1113" s="227" t="s">
        <v>163</v>
      </c>
      <c r="BK1113" s="229">
        <f>SUM(BK1114:BK1124)</f>
        <v>0</v>
      </c>
    </row>
    <row r="1114" spans="2:65" s="1" customFormat="1" ht="16.5" customHeight="1">
      <c r="B1114" s="38"/>
      <c r="C1114" s="232" t="s">
        <v>1764</v>
      </c>
      <c r="D1114" s="232" t="s">
        <v>166</v>
      </c>
      <c r="E1114" s="233" t="s">
        <v>1765</v>
      </c>
      <c r="F1114" s="234" t="s">
        <v>1766</v>
      </c>
      <c r="G1114" s="235" t="s">
        <v>392</v>
      </c>
      <c r="H1114" s="236">
        <v>1</v>
      </c>
      <c r="I1114" s="237"/>
      <c r="J1114" s="238">
        <f>ROUND(I1114*H1114,2)</f>
        <v>0</v>
      </c>
      <c r="K1114" s="234" t="s">
        <v>1</v>
      </c>
      <c r="L1114" s="43"/>
      <c r="M1114" s="239" t="s">
        <v>1</v>
      </c>
      <c r="N1114" s="240" t="s">
        <v>43</v>
      </c>
      <c r="O1114" s="86"/>
      <c r="P1114" s="241">
        <f>O1114*H1114</f>
        <v>0</v>
      </c>
      <c r="Q1114" s="241">
        <v>0</v>
      </c>
      <c r="R1114" s="241">
        <f>Q1114*H1114</f>
        <v>0</v>
      </c>
      <c r="S1114" s="241">
        <v>0</v>
      </c>
      <c r="T1114" s="242">
        <f>S1114*H1114</f>
        <v>0</v>
      </c>
      <c r="AR1114" s="243" t="s">
        <v>395</v>
      </c>
      <c r="AT1114" s="243" t="s">
        <v>166</v>
      </c>
      <c r="AU1114" s="243" t="s">
        <v>88</v>
      </c>
      <c r="AY1114" s="17" t="s">
        <v>163</v>
      </c>
      <c r="BE1114" s="244">
        <f>IF(N1114="základní",J1114,0)</f>
        <v>0</v>
      </c>
      <c r="BF1114" s="244">
        <f>IF(N1114="snížená",J1114,0)</f>
        <v>0</v>
      </c>
      <c r="BG1114" s="244">
        <f>IF(N1114="zákl. přenesená",J1114,0)</f>
        <v>0</v>
      </c>
      <c r="BH1114" s="244">
        <f>IF(N1114="sníž. přenesená",J1114,0)</f>
        <v>0</v>
      </c>
      <c r="BI1114" s="244">
        <f>IF(N1114="nulová",J1114,0)</f>
        <v>0</v>
      </c>
      <c r="BJ1114" s="17" t="s">
        <v>86</v>
      </c>
      <c r="BK1114" s="244">
        <f>ROUND(I1114*H1114,2)</f>
        <v>0</v>
      </c>
      <c r="BL1114" s="17" t="s">
        <v>395</v>
      </c>
      <c r="BM1114" s="243" t="s">
        <v>1767</v>
      </c>
    </row>
    <row r="1115" spans="2:65" s="1" customFormat="1" ht="16.5" customHeight="1">
      <c r="B1115" s="38"/>
      <c r="C1115" s="298" t="s">
        <v>1768</v>
      </c>
      <c r="D1115" s="298" t="s">
        <v>549</v>
      </c>
      <c r="E1115" s="299" t="s">
        <v>1769</v>
      </c>
      <c r="F1115" s="300" t="s">
        <v>1770</v>
      </c>
      <c r="G1115" s="301" t="s">
        <v>392</v>
      </c>
      <c r="H1115" s="302">
        <v>1</v>
      </c>
      <c r="I1115" s="303"/>
      <c r="J1115" s="304">
        <f>ROUND(I1115*H1115,2)</f>
        <v>0</v>
      </c>
      <c r="K1115" s="300" t="s">
        <v>1</v>
      </c>
      <c r="L1115" s="305"/>
      <c r="M1115" s="306" t="s">
        <v>1</v>
      </c>
      <c r="N1115" s="307" t="s">
        <v>43</v>
      </c>
      <c r="O1115" s="86"/>
      <c r="P1115" s="241">
        <f>O1115*H1115</f>
        <v>0</v>
      </c>
      <c r="Q1115" s="241">
        <v>0.005</v>
      </c>
      <c r="R1115" s="241">
        <f>Q1115*H1115</f>
        <v>0.005</v>
      </c>
      <c r="S1115" s="241">
        <v>0</v>
      </c>
      <c r="T1115" s="242">
        <f>S1115*H1115</f>
        <v>0</v>
      </c>
      <c r="AR1115" s="243" t="s">
        <v>501</v>
      </c>
      <c r="AT1115" s="243" t="s">
        <v>549</v>
      </c>
      <c r="AU1115" s="243" t="s">
        <v>88</v>
      </c>
      <c r="AY1115" s="17" t="s">
        <v>163</v>
      </c>
      <c r="BE1115" s="244">
        <f>IF(N1115="základní",J1115,0)</f>
        <v>0</v>
      </c>
      <c r="BF1115" s="244">
        <f>IF(N1115="snížená",J1115,0)</f>
        <v>0</v>
      </c>
      <c r="BG1115" s="244">
        <f>IF(N1115="zákl. přenesená",J1115,0)</f>
        <v>0</v>
      </c>
      <c r="BH1115" s="244">
        <f>IF(N1115="sníž. přenesená",J1115,0)</f>
        <v>0</v>
      </c>
      <c r="BI1115" s="244">
        <f>IF(N1115="nulová",J1115,0)</f>
        <v>0</v>
      </c>
      <c r="BJ1115" s="17" t="s">
        <v>86</v>
      </c>
      <c r="BK1115" s="244">
        <f>ROUND(I1115*H1115,2)</f>
        <v>0</v>
      </c>
      <c r="BL1115" s="17" t="s">
        <v>395</v>
      </c>
      <c r="BM1115" s="243" t="s">
        <v>1771</v>
      </c>
    </row>
    <row r="1116" spans="2:65" s="1" customFormat="1" ht="24" customHeight="1">
      <c r="B1116" s="38"/>
      <c r="C1116" s="232" t="s">
        <v>1772</v>
      </c>
      <c r="D1116" s="232" t="s">
        <v>166</v>
      </c>
      <c r="E1116" s="233" t="s">
        <v>1773</v>
      </c>
      <c r="F1116" s="234" t="s">
        <v>1774</v>
      </c>
      <c r="G1116" s="235" t="s">
        <v>349</v>
      </c>
      <c r="H1116" s="236">
        <v>219.75</v>
      </c>
      <c r="I1116" s="237"/>
      <c r="J1116" s="238">
        <f>ROUND(I1116*H1116,2)</f>
        <v>0</v>
      </c>
      <c r="K1116" s="234" t="s">
        <v>170</v>
      </c>
      <c r="L1116" s="43"/>
      <c r="M1116" s="239" t="s">
        <v>1</v>
      </c>
      <c r="N1116" s="240" t="s">
        <v>43</v>
      </c>
      <c r="O1116" s="86"/>
      <c r="P1116" s="241">
        <f>O1116*H1116</f>
        <v>0</v>
      </c>
      <c r="Q1116" s="241">
        <v>0</v>
      </c>
      <c r="R1116" s="241">
        <f>Q1116*H1116</f>
        <v>0</v>
      </c>
      <c r="S1116" s="241">
        <v>0</v>
      </c>
      <c r="T1116" s="242">
        <f>S1116*H1116</f>
        <v>0</v>
      </c>
      <c r="AR1116" s="243" t="s">
        <v>395</v>
      </c>
      <c r="AT1116" s="243" t="s">
        <v>166</v>
      </c>
      <c r="AU1116" s="243" t="s">
        <v>88</v>
      </c>
      <c r="AY1116" s="17" t="s">
        <v>163</v>
      </c>
      <c r="BE1116" s="244">
        <f>IF(N1116="základní",J1116,0)</f>
        <v>0</v>
      </c>
      <c r="BF1116" s="244">
        <f>IF(N1116="snížená",J1116,0)</f>
        <v>0</v>
      </c>
      <c r="BG1116" s="244">
        <f>IF(N1116="zákl. přenesená",J1116,0)</f>
        <v>0</v>
      </c>
      <c r="BH1116" s="244">
        <f>IF(N1116="sníž. přenesená",J1116,0)</f>
        <v>0</v>
      </c>
      <c r="BI1116" s="244">
        <f>IF(N1116="nulová",J1116,0)</f>
        <v>0</v>
      </c>
      <c r="BJ1116" s="17" t="s">
        <v>86</v>
      </c>
      <c r="BK1116" s="244">
        <f>ROUND(I1116*H1116,2)</f>
        <v>0</v>
      </c>
      <c r="BL1116" s="17" t="s">
        <v>395</v>
      </c>
      <c r="BM1116" s="243" t="s">
        <v>1775</v>
      </c>
    </row>
    <row r="1117" spans="2:51" s="12" customFormat="1" ht="12">
      <c r="B1117" s="255"/>
      <c r="C1117" s="256"/>
      <c r="D1117" s="245" t="s">
        <v>309</v>
      </c>
      <c r="E1117" s="257" t="s">
        <v>1</v>
      </c>
      <c r="F1117" s="258" t="s">
        <v>265</v>
      </c>
      <c r="G1117" s="256"/>
      <c r="H1117" s="259">
        <v>219.75</v>
      </c>
      <c r="I1117" s="260"/>
      <c r="J1117" s="256"/>
      <c r="K1117" s="256"/>
      <c r="L1117" s="261"/>
      <c r="M1117" s="262"/>
      <c r="N1117" s="263"/>
      <c r="O1117" s="263"/>
      <c r="P1117" s="263"/>
      <c r="Q1117" s="263"/>
      <c r="R1117" s="263"/>
      <c r="S1117" s="263"/>
      <c r="T1117" s="264"/>
      <c r="AT1117" s="265" t="s">
        <v>309</v>
      </c>
      <c r="AU1117" s="265" t="s">
        <v>88</v>
      </c>
      <c r="AV1117" s="12" t="s">
        <v>88</v>
      </c>
      <c r="AW1117" s="12" t="s">
        <v>33</v>
      </c>
      <c r="AX1117" s="12" t="s">
        <v>86</v>
      </c>
      <c r="AY1117" s="265" t="s">
        <v>163</v>
      </c>
    </row>
    <row r="1118" spans="2:65" s="1" customFormat="1" ht="36" customHeight="1">
      <c r="B1118" s="38"/>
      <c r="C1118" s="298" t="s">
        <v>1776</v>
      </c>
      <c r="D1118" s="298" t="s">
        <v>549</v>
      </c>
      <c r="E1118" s="299" t="s">
        <v>1777</v>
      </c>
      <c r="F1118" s="300" t="s">
        <v>1778</v>
      </c>
      <c r="G1118" s="301" t="s">
        <v>349</v>
      </c>
      <c r="H1118" s="302">
        <v>241.725</v>
      </c>
      <c r="I1118" s="303"/>
      <c r="J1118" s="304">
        <f>ROUND(I1118*H1118,2)</f>
        <v>0</v>
      </c>
      <c r="K1118" s="300" t="s">
        <v>170</v>
      </c>
      <c r="L1118" s="305"/>
      <c r="M1118" s="306" t="s">
        <v>1</v>
      </c>
      <c r="N1118" s="307" t="s">
        <v>43</v>
      </c>
      <c r="O1118" s="86"/>
      <c r="P1118" s="241">
        <f>O1118*H1118</f>
        <v>0</v>
      </c>
      <c r="Q1118" s="241">
        <v>0.00014</v>
      </c>
      <c r="R1118" s="241">
        <f>Q1118*H1118</f>
        <v>0.0338415</v>
      </c>
      <c r="S1118" s="241">
        <v>0</v>
      </c>
      <c r="T1118" s="242">
        <f>S1118*H1118</f>
        <v>0</v>
      </c>
      <c r="AR1118" s="243" t="s">
        <v>501</v>
      </c>
      <c r="AT1118" s="243" t="s">
        <v>549</v>
      </c>
      <c r="AU1118" s="243" t="s">
        <v>88</v>
      </c>
      <c r="AY1118" s="17" t="s">
        <v>163</v>
      </c>
      <c r="BE1118" s="244">
        <f>IF(N1118="základní",J1118,0)</f>
        <v>0</v>
      </c>
      <c r="BF1118" s="244">
        <f>IF(N1118="snížená",J1118,0)</f>
        <v>0</v>
      </c>
      <c r="BG1118" s="244">
        <f>IF(N1118="zákl. přenesená",J1118,0)</f>
        <v>0</v>
      </c>
      <c r="BH1118" s="244">
        <f>IF(N1118="sníž. přenesená",J1118,0)</f>
        <v>0</v>
      </c>
      <c r="BI1118" s="244">
        <f>IF(N1118="nulová",J1118,0)</f>
        <v>0</v>
      </c>
      <c r="BJ1118" s="17" t="s">
        <v>86</v>
      </c>
      <c r="BK1118" s="244">
        <f>ROUND(I1118*H1118,2)</f>
        <v>0</v>
      </c>
      <c r="BL1118" s="17" t="s">
        <v>395</v>
      </c>
      <c r="BM1118" s="243" t="s">
        <v>1779</v>
      </c>
    </row>
    <row r="1119" spans="2:51" s="12" customFormat="1" ht="12">
      <c r="B1119" s="255"/>
      <c r="C1119" s="256"/>
      <c r="D1119" s="245" t="s">
        <v>309</v>
      </c>
      <c r="E1119" s="257" t="s">
        <v>1</v>
      </c>
      <c r="F1119" s="258" t="s">
        <v>1780</v>
      </c>
      <c r="G1119" s="256"/>
      <c r="H1119" s="259">
        <v>241.725</v>
      </c>
      <c r="I1119" s="260"/>
      <c r="J1119" s="256"/>
      <c r="K1119" s="256"/>
      <c r="L1119" s="261"/>
      <c r="M1119" s="262"/>
      <c r="N1119" s="263"/>
      <c r="O1119" s="263"/>
      <c r="P1119" s="263"/>
      <c r="Q1119" s="263"/>
      <c r="R1119" s="263"/>
      <c r="S1119" s="263"/>
      <c r="T1119" s="264"/>
      <c r="AT1119" s="265" t="s">
        <v>309</v>
      </c>
      <c r="AU1119" s="265" t="s">
        <v>88</v>
      </c>
      <c r="AV1119" s="12" t="s">
        <v>88</v>
      </c>
      <c r="AW1119" s="12" t="s">
        <v>33</v>
      </c>
      <c r="AX1119" s="12" t="s">
        <v>86</v>
      </c>
      <c r="AY1119" s="265" t="s">
        <v>163</v>
      </c>
    </row>
    <row r="1120" spans="2:65" s="1" customFormat="1" ht="16.5" customHeight="1">
      <c r="B1120" s="38"/>
      <c r="C1120" s="232" t="s">
        <v>1781</v>
      </c>
      <c r="D1120" s="232" t="s">
        <v>166</v>
      </c>
      <c r="E1120" s="233" t="s">
        <v>1782</v>
      </c>
      <c r="F1120" s="234" t="s">
        <v>1783</v>
      </c>
      <c r="G1120" s="235" t="s">
        <v>349</v>
      </c>
      <c r="H1120" s="236">
        <v>219.75</v>
      </c>
      <c r="I1120" s="237"/>
      <c r="J1120" s="238">
        <f>ROUND(I1120*H1120,2)</f>
        <v>0</v>
      </c>
      <c r="K1120" s="234" t="s">
        <v>170</v>
      </c>
      <c r="L1120" s="43"/>
      <c r="M1120" s="239" t="s">
        <v>1</v>
      </c>
      <c r="N1120" s="240" t="s">
        <v>43</v>
      </c>
      <c r="O1120" s="86"/>
      <c r="P1120" s="241">
        <f>O1120*H1120</f>
        <v>0</v>
      </c>
      <c r="Q1120" s="241">
        <v>0</v>
      </c>
      <c r="R1120" s="241">
        <f>Q1120*H1120</f>
        <v>0</v>
      </c>
      <c r="S1120" s="241">
        <v>0</v>
      </c>
      <c r="T1120" s="242">
        <f>S1120*H1120</f>
        <v>0</v>
      </c>
      <c r="AR1120" s="243" t="s">
        <v>395</v>
      </c>
      <c r="AT1120" s="243" t="s">
        <v>166</v>
      </c>
      <c r="AU1120" s="243" t="s">
        <v>88</v>
      </c>
      <c r="AY1120" s="17" t="s">
        <v>163</v>
      </c>
      <c r="BE1120" s="244">
        <f>IF(N1120="základní",J1120,0)</f>
        <v>0</v>
      </c>
      <c r="BF1120" s="244">
        <f>IF(N1120="snížená",J1120,0)</f>
        <v>0</v>
      </c>
      <c r="BG1120" s="244">
        <f>IF(N1120="zákl. přenesená",J1120,0)</f>
        <v>0</v>
      </c>
      <c r="BH1120" s="244">
        <f>IF(N1120="sníž. přenesená",J1120,0)</f>
        <v>0</v>
      </c>
      <c r="BI1120" s="244">
        <f>IF(N1120="nulová",J1120,0)</f>
        <v>0</v>
      </c>
      <c r="BJ1120" s="17" t="s">
        <v>86</v>
      </c>
      <c r="BK1120" s="244">
        <f>ROUND(I1120*H1120,2)</f>
        <v>0</v>
      </c>
      <c r="BL1120" s="17" t="s">
        <v>395</v>
      </c>
      <c r="BM1120" s="243" t="s">
        <v>1784</v>
      </c>
    </row>
    <row r="1121" spans="2:51" s="12" customFormat="1" ht="12">
      <c r="B1121" s="255"/>
      <c r="C1121" s="256"/>
      <c r="D1121" s="245" t="s">
        <v>309</v>
      </c>
      <c r="E1121" s="257" t="s">
        <v>1</v>
      </c>
      <c r="F1121" s="258" t="s">
        <v>265</v>
      </c>
      <c r="G1121" s="256"/>
      <c r="H1121" s="259">
        <v>219.75</v>
      </c>
      <c r="I1121" s="260"/>
      <c r="J1121" s="256"/>
      <c r="K1121" s="256"/>
      <c r="L1121" s="261"/>
      <c r="M1121" s="262"/>
      <c r="N1121" s="263"/>
      <c r="O1121" s="263"/>
      <c r="P1121" s="263"/>
      <c r="Q1121" s="263"/>
      <c r="R1121" s="263"/>
      <c r="S1121" s="263"/>
      <c r="T1121" s="264"/>
      <c r="AT1121" s="265" t="s">
        <v>309</v>
      </c>
      <c r="AU1121" s="265" t="s">
        <v>88</v>
      </c>
      <c r="AV1121" s="12" t="s">
        <v>88</v>
      </c>
      <c r="AW1121" s="12" t="s">
        <v>33</v>
      </c>
      <c r="AX1121" s="12" t="s">
        <v>86</v>
      </c>
      <c r="AY1121" s="265" t="s">
        <v>163</v>
      </c>
    </row>
    <row r="1122" spans="2:65" s="1" customFormat="1" ht="16.5" customHeight="1">
      <c r="B1122" s="38"/>
      <c r="C1122" s="298" t="s">
        <v>1785</v>
      </c>
      <c r="D1122" s="298" t="s">
        <v>549</v>
      </c>
      <c r="E1122" s="299" t="s">
        <v>1786</v>
      </c>
      <c r="F1122" s="300" t="s">
        <v>1787</v>
      </c>
      <c r="G1122" s="301" t="s">
        <v>349</v>
      </c>
      <c r="H1122" s="302">
        <v>241.725</v>
      </c>
      <c r="I1122" s="303"/>
      <c r="J1122" s="304">
        <f>ROUND(I1122*H1122,2)</f>
        <v>0</v>
      </c>
      <c r="K1122" s="300" t="s">
        <v>1</v>
      </c>
      <c r="L1122" s="305"/>
      <c r="M1122" s="306" t="s">
        <v>1</v>
      </c>
      <c r="N1122" s="307" t="s">
        <v>43</v>
      </c>
      <c r="O1122" s="86"/>
      <c r="P1122" s="241">
        <f>O1122*H1122</f>
        <v>0</v>
      </c>
      <c r="Q1122" s="241">
        <v>0.0018</v>
      </c>
      <c r="R1122" s="241">
        <f>Q1122*H1122</f>
        <v>0.43510499999999996</v>
      </c>
      <c r="S1122" s="241">
        <v>0</v>
      </c>
      <c r="T1122" s="242">
        <f>S1122*H1122</f>
        <v>0</v>
      </c>
      <c r="AR1122" s="243" t="s">
        <v>501</v>
      </c>
      <c r="AT1122" s="243" t="s">
        <v>549</v>
      </c>
      <c r="AU1122" s="243" t="s">
        <v>88</v>
      </c>
      <c r="AY1122" s="17" t="s">
        <v>163</v>
      </c>
      <c r="BE1122" s="244">
        <f>IF(N1122="základní",J1122,0)</f>
        <v>0</v>
      </c>
      <c r="BF1122" s="244">
        <f>IF(N1122="snížená",J1122,0)</f>
        <v>0</v>
      </c>
      <c r="BG1122" s="244">
        <f>IF(N1122="zákl. přenesená",J1122,0)</f>
        <v>0</v>
      </c>
      <c r="BH1122" s="244">
        <f>IF(N1122="sníž. přenesená",J1122,0)</f>
        <v>0</v>
      </c>
      <c r="BI1122" s="244">
        <f>IF(N1122="nulová",J1122,0)</f>
        <v>0</v>
      </c>
      <c r="BJ1122" s="17" t="s">
        <v>86</v>
      </c>
      <c r="BK1122" s="244">
        <f>ROUND(I1122*H1122,2)</f>
        <v>0</v>
      </c>
      <c r="BL1122" s="17" t="s">
        <v>395</v>
      </c>
      <c r="BM1122" s="243" t="s">
        <v>1788</v>
      </c>
    </row>
    <row r="1123" spans="2:51" s="12" customFormat="1" ht="12">
      <c r="B1123" s="255"/>
      <c r="C1123" s="256"/>
      <c r="D1123" s="245" t="s">
        <v>309</v>
      </c>
      <c r="E1123" s="257" t="s">
        <v>1</v>
      </c>
      <c r="F1123" s="258" t="s">
        <v>1780</v>
      </c>
      <c r="G1123" s="256"/>
      <c r="H1123" s="259">
        <v>241.725</v>
      </c>
      <c r="I1123" s="260"/>
      <c r="J1123" s="256"/>
      <c r="K1123" s="256"/>
      <c r="L1123" s="261"/>
      <c r="M1123" s="262"/>
      <c r="N1123" s="263"/>
      <c r="O1123" s="263"/>
      <c r="P1123" s="263"/>
      <c r="Q1123" s="263"/>
      <c r="R1123" s="263"/>
      <c r="S1123" s="263"/>
      <c r="T1123" s="264"/>
      <c r="AT1123" s="265" t="s">
        <v>309</v>
      </c>
      <c r="AU1123" s="265" t="s">
        <v>88</v>
      </c>
      <c r="AV1123" s="12" t="s">
        <v>88</v>
      </c>
      <c r="AW1123" s="12" t="s">
        <v>33</v>
      </c>
      <c r="AX1123" s="12" t="s">
        <v>86</v>
      </c>
      <c r="AY1123" s="265" t="s">
        <v>163</v>
      </c>
    </row>
    <row r="1124" spans="2:65" s="1" customFormat="1" ht="24" customHeight="1">
      <c r="B1124" s="38"/>
      <c r="C1124" s="232" t="s">
        <v>1789</v>
      </c>
      <c r="D1124" s="232" t="s">
        <v>166</v>
      </c>
      <c r="E1124" s="233" t="s">
        <v>1790</v>
      </c>
      <c r="F1124" s="234" t="s">
        <v>1791</v>
      </c>
      <c r="G1124" s="235" t="s">
        <v>1300</v>
      </c>
      <c r="H1124" s="308"/>
      <c r="I1124" s="237"/>
      <c r="J1124" s="238">
        <f>ROUND(I1124*H1124,2)</f>
        <v>0</v>
      </c>
      <c r="K1124" s="234" t="s">
        <v>170</v>
      </c>
      <c r="L1124" s="43"/>
      <c r="M1124" s="239" t="s">
        <v>1</v>
      </c>
      <c r="N1124" s="240" t="s">
        <v>43</v>
      </c>
      <c r="O1124" s="86"/>
      <c r="P1124" s="241">
        <f>O1124*H1124</f>
        <v>0</v>
      </c>
      <c r="Q1124" s="241">
        <v>0</v>
      </c>
      <c r="R1124" s="241">
        <f>Q1124*H1124</f>
        <v>0</v>
      </c>
      <c r="S1124" s="241">
        <v>0</v>
      </c>
      <c r="T1124" s="242">
        <f>S1124*H1124</f>
        <v>0</v>
      </c>
      <c r="AR1124" s="243" t="s">
        <v>395</v>
      </c>
      <c r="AT1124" s="243" t="s">
        <v>166</v>
      </c>
      <c r="AU1124" s="243" t="s">
        <v>88</v>
      </c>
      <c r="AY1124" s="17" t="s">
        <v>163</v>
      </c>
      <c r="BE1124" s="244">
        <f>IF(N1124="základní",J1124,0)</f>
        <v>0</v>
      </c>
      <c r="BF1124" s="244">
        <f>IF(N1124="snížená",J1124,0)</f>
        <v>0</v>
      </c>
      <c r="BG1124" s="244">
        <f>IF(N1124="zákl. přenesená",J1124,0)</f>
        <v>0</v>
      </c>
      <c r="BH1124" s="244">
        <f>IF(N1124="sníž. přenesená",J1124,0)</f>
        <v>0</v>
      </c>
      <c r="BI1124" s="244">
        <f>IF(N1124="nulová",J1124,0)</f>
        <v>0</v>
      </c>
      <c r="BJ1124" s="17" t="s">
        <v>86</v>
      </c>
      <c r="BK1124" s="244">
        <f>ROUND(I1124*H1124,2)</f>
        <v>0</v>
      </c>
      <c r="BL1124" s="17" t="s">
        <v>395</v>
      </c>
      <c r="BM1124" s="243" t="s">
        <v>1792</v>
      </c>
    </row>
    <row r="1125" spans="2:63" s="11" customFormat="1" ht="22.8" customHeight="1">
      <c r="B1125" s="216"/>
      <c r="C1125" s="217"/>
      <c r="D1125" s="218" t="s">
        <v>77</v>
      </c>
      <c r="E1125" s="230" t="s">
        <v>1793</v>
      </c>
      <c r="F1125" s="230" t="s">
        <v>1794</v>
      </c>
      <c r="G1125" s="217"/>
      <c r="H1125" s="217"/>
      <c r="I1125" s="220"/>
      <c r="J1125" s="231">
        <f>BK1125</f>
        <v>0</v>
      </c>
      <c r="K1125" s="217"/>
      <c r="L1125" s="222"/>
      <c r="M1125" s="223"/>
      <c r="N1125" s="224"/>
      <c r="O1125" s="224"/>
      <c r="P1125" s="225">
        <f>SUM(P1126:P1180)</f>
        <v>0</v>
      </c>
      <c r="Q1125" s="224"/>
      <c r="R1125" s="225">
        <f>SUM(R1126:R1180)</f>
        <v>0.39496</v>
      </c>
      <c r="S1125" s="224"/>
      <c r="T1125" s="226">
        <f>SUM(T1126:T1180)</f>
        <v>0.8440000000000001</v>
      </c>
      <c r="AR1125" s="227" t="s">
        <v>88</v>
      </c>
      <c r="AT1125" s="228" t="s">
        <v>77</v>
      </c>
      <c r="AU1125" s="228" t="s">
        <v>86</v>
      </c>
      <c r="AY1125" s="227" t="s">
        <v>163</v>
      </c>
      <c r="BK1125" s="229">
        <f>SUM(BK1126:BK1180)</f>
        <v>0</v>
      </c>
    </row>
    <row r="1126" spans="2:65" s="1" customFormat="1" ht="24" customHeight="1">
      <c r="B1126" s="38"/>
      <c r="C1126" s="232" t="s">
        <v>1795</v>
      </c>
      <c r="D1126" s="232" t="s">
        <v>166</v>
      </c>
      <c r="E1126" s="233" t="s">
        <v>1796</v>
      </c>
      <c r="F1126" s="234" t="s">
        <v>1797</v>
      </c>
      <c r="G1126" s="235" t="s">
        <v>413</v>
      </c>
      <c r="H1126" s="236">
        <v>8.8</v>
      </c>
      <c r="I1126" s="237"/>
      <c r="J1126" s="238">
        <f>ROUND(I1126*H1126,2)</f>
        <v>0</v>
      </c>
      <c r="K1126" s="234" t="s">
        <v>1</v>
      </c>
      <c r="L1126" s="43"/>
      <c r="M1126" s="239" t="s">
        <v>1</v>
      </c>
      <c r="N1126" s="240" t="s">
        <v>43</v>
      </c>
      <c r="O1126" s="86"/>
      <c r="P1126" s="241">
        <f>O1126*H1126</f>
        <v>0</v>
      </c>
      <c r="Q1126" s="241">
        <v>0</v>
      </c>
      <c r="R1126" s="241">
        <f>Q1126*H1126</f>
        <v>0</v>
      </c>
      <c r="S1126" s="241">
        <v>0</v>
      </c>
      <c r="T1126" s="242">
        <f>S1126*H1126</f>
        <v>0</v>
      </c>
      <c r="AR1126" s="243" t="s">
        <v>395</v>
      </c>
      <c r="AT1126" s="243" t="s">
        <v>166</v>
      </c>
      <c r="AU1126" s="243" t="s">
        <v>88</v>
      </c>
      <c r="AY1126" s="17" t="s">
        <v>163</v>
      </c>
      <c r="BE1126" s="244">
        <f>IF(N1126="základní",J1126,0)</f>
        <v>0</v>
      </c>
      <c r="BF1126" s="244">
        <f>IF(N1126="snížená",J1126,0)</f>
        <v>0</v>
      </c>
      <c r="BG1126" s="244">
        <f>IF(N1126="zákl. přenesená",J1126,0)</f>
        <v>0</v>
      </c>
      <c r="BH1126" s="244">
        <f>IF(N1126="sníž. přenesená",J1126,0)</f>
        <v>0</v>
      </c>
      <c r="BI1126" s="244">
        <f>IF(N1126="nulová",J1126,0)</f>
        <v>0</v>
      </c>
      <c r="BJ1126" s="17" t="s">
        <v>86</v>
      </c>
      <c r="BK1126" s="244">
        <f>ROUND(I1126*H1126,2)</f>
        <v>0</v>
      </c>
      <c r="BL1126" s="17" t="s">
        <v>395</v>
      </c>
      <c r="BM1126" s="243" t="s">
        <v>1798</v>
      </c>
    </row>
    <row r="1127" spans="2:47" s="1" customFormat="1" ht="12">
      <c r="B1127" s="38"/>
      <c r="C1127" s="39"/>
      <c r="D1127" s="245" t="s">
        <v>190</v>
      </c>
      <c r="E1127" s="39"/>
      <c r="F1127" s="246" t="s">
        <v>1799</v>
      </c>
      <c r="G1127" s="39"/>
      <c r="H1127" s="39"/>
      <c r="I1127" s="150"/>
      <c r="J1127" s="39"/>
      <c r="K1127" s="39"/>
      <c r="L1127" s="43"/>
      <c r="M1127" s="247"/>
      <c r="N1127" s="86"/>
      <c r="O1127" s="86"/>
      <c r="P1127" s="86"/>
      <c r="Q1127" s="86"/>
      <c r="R1127" s="86"/>
      <c r="S1127" s="86"/>
      <c r="T1127" s="87"/>
      <c r="AT1127" s="17" t="s">
        <v>190</v>
      </c>
      <c r="AU1127" s="17" t="s">
        <v>88</v>
      </c>
    </row>
    <row r="1128" spans="2:65" s="1" customFormat="1" ht="24" customHeight="1">
      <c r="B1128" s="38"/>
      <c r="C1128" s="232" t="s">
        <v>1800</v>
      </c>
      <c r="D1128" s="232" t="s">
        <v>166</v>
      </c>
      <c r="E1128" s="233" t="s">
        <v>1801</v>
      </c>
      <c r="F1128" s="234" t="s">
        <v>1802</v>
      </c>
      <c r="G1128" s="235" t="s">
        <v>413</v>
      </c>
      <c r="H1128" s="236">
        <v>6.3</v>
      </c>
      <c r="I1128" s="237"/>
      <c r="J1128" s="238">
        <f>ROUND(I1128*H1128,2)</f>
        <v>0</v>
      </c>
      <c r="K1128" s="234" t="s">
        <v>1</v>
      </c>
      <c r="L1128" s="43"/>
      <c r="M1128" s="239" t="s">
        <v>1</v>
      </c>
      <c r="N1128" s="240" t="s">
        <v>43</v>
      </c>
      <c r="O1128" s="86"/>
      <c r="P1128" s="241">
        <f>O1128*H1128</f>
        <v>0</v>
      </c>
      <c r="Q1128" s="241">
        <v>0</v>
      </c>
      <c r="R1128" s="241">
        <f>Q1128*H1128</f>
        <v>0</v>
      </c>
      <c r="S1128" s="241">
        <v>0</v>
      </c>
      <c r="T1128" s="242">
        <f>S1128*H1128</f>
        <v>0</v>
      </c>
      <c r="AR1128" s="243" t="s">
        <v>395</v>
      </c>
      <c r="AT1128" s="243" t="s">
        <v>166</v>
      </c>
      <c r="AU1128" s="243" t="s">
        <v>88</v>
      </c>
      <c r="AY1128" s="17" t="s">
        <v>163</v>
      </c>
      <c r="BE1128" s="244">
        <f>IF(N1128="základní",J1128,0)</f>
        <v>0</v>
      </c>
      <c r="BF1128" s="244">
        <f>IF(N1128="snížená",J1128,0)</f>
        <v>0</v>
      </c>
      <c r="BG1128" s="244">
        <f>IF(N1128="zákl. přenesená",J1128,0)</f>
        <v>0</v>
      </c>
      <c r="BH1128" s="244">
        <f>IF(N1128="sníž. přenesená",J1128,0)</f>
        <v>0</v>
      </c>
      <c r="BI1128" s="244">
        <f>IF(N1128="nulová",J1128,0)</f>
        <v>0</v>
      </c>
      <c r="BJ1128" s="17" t="s">
        <v>86</v>
      </c>
      <c r="BK1128" s="244">
        <f>ROUND(I1128*H1128,2)</f>
        <v>0</v>
      </c>
      <c r="BL1128" s="17" t="s">
        <v>395</v>
      </c>
      <c r="BM1128" s="243" t="s">
        <v>1803</v>
      </c>
    </row>
    <row r="1129" spans="2:47" s="1" customFormat="1" ht="12">
      <c r="B1129" s="38"/>
      <c r="C1129" s="39"/>
      <c r="D1129" s="245" t="s">
        <v>190</v>
      </c>
      <c r="E1129" s="39"/>
      <c r="F1129" s="246" t="s">
        <v>1799</v>
      </c>
      <c r="G1129" s="39"/>
      <c r="H1129" s="39"/>
      <c r="I1129" s="150"/>
      <c r="J1129" s="39"/>
      <c r="K1129" s="39"/>
      <c r="L1129" s="43"/>
      <c r="M1129" s="247"/>
      <c r="N1129" s="86"/>
      <c r="O1129" s="86"/>
      <c r="P1129" s="86"/>
      <c r="Q1129" s="86"/>
      <c r="R1129" s="86"/>
      <c r="S1129" s="86"/>
      <c r="T1129" s="87"/>
      <c r="AT1129" s="17" t="s">
        <v>190</v>
      </c>
      <c r="AU1129" s="17" t="s">
        <v>88</v>
      </c>
    </row>
    <row r="1130" spans="2:51" s="12" customFormat="1" ht="12">
      <c r="B1130" s="255"/>
      <c r="C1130" s="256"/>
      <c r="D1130" s="245" t="s">
        <v>309</v>
      </c>
      <c r="E1130" s="257" t="s">
        <v>1</v>
      </c>
      <c r="F1130" s="258" t="s">
        <v>1804</v>
      </c>
      <c r="G1130" s="256"/>
      <c r="H1130" s="259">
        <v>6.3</v>
      </c>
      <c r="I1130" s="260"/>
      <c r="J1130" s="256"/>
      <c r="K1130" s="256"/>
      <c r="L1130" s="261"/>
      <c r="M1130" s="262"/>
      <c r="N1130" s="263"/>
      <c r="O1130" s="263"/>
      <c r="P1130" s="263"/>
      <c r="Q1130" s="263"/>
      <c r="R1130" s="263"/>
      <c r="S1130" s="263"/>
      <c r="T1130" s="264"/>
      <c r="AT1130" s="265" t="s">
        <v>309</v>
      </c>
      <c r="AU1130" s="265" t="s">
        <v>88</v>
      </c>
      <c r="AV1130" s="12" t="s">
        <v>88</v>
      </c>
      <c r="AW1130" s="12" t="s">
        <v>33</v>
      </c>
      <c r="AX1130" s="12" t="s">
        <v>86</v>
      </c>
      <c r="AY1130" s="265" t="s">
        <v>163</v>
      </c>
    </row>
    <row r="1131" spans="2:65" s="1" customFormat="1" ht="24" customHeight="1">
      <c r="B1131" s="38"/>
      <c r="C1131" s="232" t="s">
        <v>1805</v>
      </c>
      <c r="D1131" s="232" t="s">
        <v>166</v>
      </c>
      <c r="E1131" s="233" t="s">
        <v>1806</v>
      </c>
      <c r="F1131" s="234" t="s">
        <v>1807</v>
      </c>
      <c r="G1131" s="235" t="s">
        <v>413</v>
      </c>
      <c r="H1131" s="236">
        <v>7.9</v>
      </c>
      <c r="I1131" s="237"/>
      <c r="J1131" s="238">
        <f>ROUND(I1131*H1131,2)</f>
        <v>0</v>
      </c>
      <c r="K1131" s="234" t="s">
        <v>1</v>
      </c>
      <c r="L1131" s="43"/>
      <c r="M1131" s="239" t="s">
        <v>1</v>
      </c>
      <c r="N1131" s="240" t="s">
        <v>43</v>
      </c>
      <c r="O1131" s="86"/>
      <c r="P1131" s="241">
        <f>O1131*H1131</f>
        <v>0</v>
      </c>
      <c r="Q1131" s="241">
        <v>0</v>
      </c>
      <c r="R1131" s="241">
        <f>Q1131*H1131</f>
        <v>0</v>
      </c>
      <c r="S1131" s="241">
        <v>0</v>
      </c>
      <c r="T1131" s="242">
        <f>S1131*H1131</f>
        <v>0</v>
      </c>
      <c r="AR1131" s="243" t="s">
        <v>395</v>
      </c>
      <c r="AT1131" s="243" t="s">
        <v>166</v>
      </c>
      <c r="AU1131" s="243" t="s">
        <v>88</v>
      </c>
      <c r="AY1131" s="17" t="s">
        <v>163</v>
      </c>
      <c r="BE1131" s="244">
        <f>IF(N1131="základní",J1131,0)</f>
        <v>0</v>
      </c>
      <c r="BF1131" s="244">
        <f>IF(N1131="snížená",J1131,0)</f>
        <v>0</v>
      </c>
      <c r="BG1131" s="244">
        <f>IF(N1131="zákl. přenesená",J1131,0)</f>
        <v>0</v>
      </c>
      <c r="BH1131" s="244">
        <f>IF(N1131="sníž. přenesená",J1131,0)</f>
        <v>0</v>
      </c>
      <c r="BI1131" s="244">
        <f>IF(N1131="nulová",J1131,0)</f>
        <v>0</v>
      </c>
      <c r="BJ1131" s="17" t="s">
        <v>86</v>
      </c>
      <c r="BK1131" s="244">
        <f>ROUND(I1131*H1131,2)</f>
        <v>0</v>
      </c>
      <c r="BL1131" s="17" t="s">
        <v>395</v>
      </c>
      <c r="BM1131" s="243" t="s">
        <v>1808</v>
      </c>
    </row>
    <row r="1132" spans="2:47" s="1" customFormat="1" ht="12">
      <c r="B1132" s="38"/>
      <c r="C1132" s="39"/>
      <c r="D1132" s="245" t="s">
        <v>190</v>
      </c>
      <c r="E1132" s="39"/>
      <c r="F1132" s="246" t="s">
        <v>1799</v>
      </c>
      <c r="G1132" s="39"/>
      <c r="H1132" s="39"/>
      <c r="I1132" s="150"/>
      <c r="J1132" s="39"/>
      <c r="K1132" s="39"/>
      <c r="L1132" s="43"/>
      <c r="M1132" s="247"/>
      <c r="N1132" s="86"/>
      <c r="O1132" s="86"/>
      <c r="P1132" s="86"/>
      <c r="Q1132" s="86"/>
      <c r="R1132" s="86"/>
      <c r="S1132" s="86"/>
      <c r="T1132" s="87"/>
      <c r="AT1132" s="17" t="s">
        <v>190</v>
      </c>
      <c r="AU1132" s="17" t="s">
        <v>88</v>
      </c>
    </row>
    <row r="1133" spans="2:65" s="1" customFormat="1" ht="24" customHeight="1">
      <c r="B1133" s="38"/>
      <c r="C1133" s="232" t="s">
        <v>1809</v>
      </c>
      <c r="D1133" s="232" t="s">
        <v>166</v>
      </c>
      <c r="E1133" s="233" t="s">
        <v>1810</v>
      </c>
      <c r="F1133" s="234" t="s">
        <v>1811</v>
      </c>
      <c r="G1133" s="235" t="s">
        <v>1168</v>
      </c>
      <c r="H1133" s="236">
        <v>1</v>
      </c>
      <c r="I1133" s="237"/>
      <c r="J1133" s="238">
        <f>ROUND(I1133*H1133,2)</f>
        <v>0</v>
      </c>
      <c r="K1133" s="234" t="s">
        <v>1</v>
      </c>
      <c r="L1133" s="43"/>
      <c r="M1133" s="239" t="s">
        <v>1</v>
      </c>
      <c r="N1133" s="240" t="s">
        <v>43</v>
      </c>
      <c r="O1133" s="86"/>
      <c r="P1133" s="241">
        <f>O1133*H1133</f>
        <v>0</v>
      </c>
      <c r="Q1133" s="241">
        <v>0</v>
      </c>
      <c r="R1133" s="241">
        <f>Q1133*H1133</f>
        <v>0</v>
      </c>
      <c r="S1133" s="241">
        <v>0</v>
      </c>
      <c r="T1133" s="242">
        <f>S1133*H1133</f>
        <v>0</v>
      </c>
      <c r="AR1133" s="243" t="s">
        <v>395</v>
      </c>
      <c r="AT1133" s="243" t="s">
        <v>166</v>
      </c>
      <c r="AU1133" s="243" t="s">
        <v>88</v>
      </c>
      <c r="AY1133" s="17" t="s">
        <v>163</v>
      </c>
      <c r="BE1133" s="244">
        <f>IF(N1133="základní",J1133,0)</f>
        <v>0</v>
      </c>
      <c r="BF1133" s="244">
        <f>IF(N1133="snížená",J1133,0)</f>
        <v>0</v>
      </c>
      <c r="BG1133" s="244">
        <f>IF(N1133="zákl. přenesená",J1133,0)</f>
        <v>0</v>
      </c>
      <c r="BH1133" s="244">
        <f>IF(N1133="sníž. přenesená",J1133,0)</f>
        <v>0</v>
      </c>
      <c r="BI1133" s="244">
        <f>IF(N1133="nulová",J1133,0)</f>
        <v>0</v>
      </c>
      <c r="BJ1133" s="17" t="s">
        <v>86</v>
      </c>
      <c r="BK1133" s="244">
        <f>ROUND(I1133*H1133,2)</f>
        <v>0</v>
      </c>
      <c r="BL1133" s="17" t="s">
        <v>395</v>
      </c>
      <c r="BM1133" s="243" t="s">
        <v>1812</v>
      </c>
    </row>
    <row r="1134" spans="2:47" s="1" customFormat="1" ht="12">
      <c r="B1134" s="38"/>
      <c r="C1134" s="39"/>
      <c r="D1134" s="245" t="s">
        <v>190</v>
      </c>
      <c r="E1134" s="39"/>
      <c r="F1134" s="246" t="s">
        <v>1813</v>
      </c>
      <c r="G1134" s="39"/>
      <c r="H1134" s="39"/>
      <c r="I1134" s="150"/>
      <c r="J1134" s="39"/>
      <c r="K1134" s="39"/>
      <c r="L1134" s="43"/>
      <c r="M1134" s="247"/>
      <c r="N1134" s="86"/>
      <c r="O1134" s="86"/>
      <c r="P1134" s="86"/>
      <c r="Q1134" s="86"/>
      <c r="R1134" s="86"/>
      <c r="S1134" s="86"/>
      <c r="T1134" s="87"/>
      <c r="AT1134" s="17" t="s">
        <v>190</v>
      </c>
      <c r="AU1134" s="17" t="s">
        <v>88</v>
      </c>
    </row>
    <row r="1135" spans="2:65" s="1" customFormat="1" ht="24" customHeight="1">
      <c r="B1135" s="38"/>
      <c r="C1135" s="232" t="s">
        <v>1814</v>
      </c>
      <c r="D1135" s="232" t="s">
        <v>166</v>
      </c>
      <c r="E1135" s="233" t="s">
        <v>1815</v>
      </c>
      <c r="F1135" s="234" t="s">
        <v>1816</v>
      </c>
      <c r="G1135" s="235" t="s">
        <v>1168</v>
      </c>
      <c r="H1135" s="236">
        <v>1</v>
      </c>
      <c r="I1135" s="237"/>
      <c r="J1135" s="238">
        <f>ROUND(I1135*H1135,2)</f>
        <v>0</v>
      </c>
      <c r="K1135" s="234" t="s">
        <v>1</v>
      </c>
      <c r="L1135" s="43"/>
      <c r="M1135" s="239" t="s">
        <v>1</v>
      </c>
      <c r="N1135" s="240" t="s">
        <v>43</v>
      </c>
      <c r="O1135" s="86"/>
      <c r="P1135" s="241">
        <f>O1135*H1135</f>
        <v>0</v>
      </c>
      <c r="Q1135" s="241">
        <v>0</v>
      </c>
      <c r="R1135" s="241">
        <f>Q1135*H1135</f>
        <v>0</v>
      </c>
      <c r="S1135" s="241">
        <v>0</v>
      </c>
      <c r="T1135" s="242">
        <f>S1135*H1135</f>
        <v>0</v>
      </c>
      <c r="AR1135" s="243" t="s">
        <v>395</v>
      </c>
      <c r="AT1135" s="243" t="s">
        <v>166</v>
      </c>
      <c r="AU1135" s="243" t="s">
        <v>88</v>
      </c>
      <c r="AY1135" s="17" t="s">
        <v>163</v>
      </c>
      <c r="BE1135" s="244">
        <f>IF(N1135="základní",J1135,0)</f>
        <v>0</v>
      </c>
      <c r="BF1135" s="244">
        <f>IF(N1135="snížená",J1135,0)</f>
        <v>0</v>
      </c>
      <c r="BG1135" s="244">
        <f>IF(N1135="zákl. přenesená",J1135,0)</f>
        <v>0</v>
      </c>
      <c r="BH1135" s="244">
        <f>IF(N1135="sníž. přenesená",J1135,0)</f>
        <v>0</v>
      </c>
      <c r="BI1135" s="244">
        <f>IF(N1135="nulová",J1135,0)</f>
        <v>0</v>
      </c>
      <c r="BJ1135" s="17" t="s">
        <v>86</v>
      </c>
      <c r="BK1135" s="244">
        <f>ROUND(I1135*H1135,2)</f>
        <v>0</v>
      </c>
      <c r="BL1135" s="17" t="s">
        <v>395</v>
      </c>
      <c r="BM1135" s="243" t="s">
        <v>1817</v>
      </c>
    </row>
    <row r="1136" spans="2:47" s="1" customFormat="1" ht="12">
      <c r="B1136" s="38"/>
      <c r="C1136" s="39"/>
      <c r="D1136" s="245" t="s">
        <v>190</v>
      </c>
      <c r="E1136" s="39"/>
      <c r="F1136" s="246" t="s">
        <v>1813</v>
      </c>
      <c r="G1136" s="39"/>
      <c r="H1136" s="39"/>
      <c r="I1136" s="150"/>
      <c r="J1136" s="39"/>
      <c r="K1136" s="39"/>
      <c r="L1136" s="43"/>
      <c r="M1136" s="247"/>
      <c r="N1136" s="86"/>
      <c r="O1136" s="86"/>
      <c r="P1136" s="86"/>
      <c r="Q1136" s="86"/>
      <c r="R1136" s="86"/>
      <c r="S1136" s="86"/>
      <c r="T1136" s="87"/>
      <c r="AT1136" s="17" t="s">
        <v>190</v>
      </c>
      <c r="AU1136" s="17" t="s">
        <v>88</v>
      </c>
    </row>
    <row r="1137" spans="2:65" s="1" customFormat="1" ht="24" customHeight="1">
      <c r="B1137" s="38"/>
      <c r="C1137" s="232" t="s">
        <v>1818</v>
      </c>
      <c r="D1137" s="232" t="s">
        <v>166</v>
      </c>
      <c r="E1137" s="233" t="s">
        <v>1819</v>
      </c>
      <c r="F1137" s="234" t="s">
        <v>1820</v>
      </c>
      <c r="G1137" s="235" t="s">
        <v>1168</v>
      </c>
      <c r="H1137" s="236">
        <v>1</v>
      </c>
      <c r="I1137" s="237"/>
      <c r="J1137" s="238">
        <f>ROUND(I1137*H1137,2)</f>
        <v>0</v>
      </c>
      <c r="K1137" s="234" t="s">
        <v>1</v>
      </c>
      <c r="L1137" s="43"/>
      <c r="M1137" s="239" t="s">
        <v>1</v>
      </c>
      <c r="N1137" s="240" t="s">
        <v>43</v>
      </c>
      <c r="O1137" s="86"/>
      <c r="P1137" s="241">
        <f>O1137*H1137</f>
        <v>0</v>
      </c>
      <c r="Q1137" s="241">
        <v>0</v>
      </c>
      <c r="R1137" s="241">
        <f>Q1137*H1137</f>
        <v>0</v>
      </c>
      <c r="S1137" s="241">
        <v>0</v>
      </c>
      <c r="T1137" s="242">
        <f>S1137*H1137</f>
        <v>0</v>
      </c>
      <c r="AR1137" s="243" t="s">
        <v>395</v>
      </c>
      <c r="AT1137" s="243" t="s">
        <v>166</v>
      </c>
      <c r="AU1137" s="243" t="s">
        <v>88</v>
      </c>
      <c r="AY1137" s="17" t="s">
        <v>163</v>
      </c>
      <c r="BE1137" s="244">
        <f>IF(N1137="základní",J1137,0)</f>
        <v>0</v>
      </c>
      <c r="BF1137" s="244">
        <f>IF(N1137="snížená",J1137,0)</f>
        <v>0</v>
      </c>
      <c r="BG1137" s="244">
        <f>IF(N1137="zákl. přenesená",J1137,0)</f>
        <v>0</v>
      </c>
      <c r="BH1137" s="244">
        <f>IF(N1137="sníž. přenesená",J1137,0)</f>
        <v>0</v>
      </c>
      <c r="BI1137" s="244">
        <f>IF(N1137="nulová",J1137,0)</f>
        <v>0</v>
      </c>
      <c r="BJ1137" s="17" t="s">
        <v>86</v>
      </c>
      <c r="BK1137" s="244">
        <f>ROUND(I1137*H1137,2)</f>
        <v>0</v>
      </c>
      <c r="BL1137" s="17" t="s">
        <v>395</v>
      </c>
      <c r="BM1137" s="243" t="s">
        <v>1821</v>
      </c>
    </row>
    <row r="1138" spans="2:47" s="1" customFormat="1" ht="12">
      <c r="B1138" s="38"/>
      <c r="C1138" s="39"/>
      <c r="D1138" s="245" t="s">
        <v>190</v>
      </c>
      <c r="E1138" s="39"/>
      <c r="F1138" s="246" t="s">
        <v>1813</v>
      </c>
      <c r="G1138" s="39"/>
      <c r="H1138" s="39"/>
      <c r="I1138" s="150"/>
      <c r="J1138" s="39"/>
      <c r="K1138" s="39"/>
      <c r="L1138" s="43"/>
      <c r="M1138" s="247"/>
      <c r="N1138" s="86"/>
      <c r="O1138" s="86"/>
      <c r="P1138" s="86"/>
      <c r="Q1138" s="86"/>
      <c r="R1138" s="86"/>
      <c r="S1138" s="86"/>
      <c r="T1138" s="87"/>
      <c r="AT1138" s="17" t="s">
        <v>190</v>
      </c>
      <c r="AU1138" s="17" t="s">
        <v>88</v>
      </c>
    </row>
    <row r="1139" spans="2:65" s="1" customFormat="1" ht="24" customHeight="1">
      <c r="B1139" s="38"/>
      <c r="C1139" s="232" t="s">
        <v>1822</v>
      </c>
      <c r="D1139" s="232" t="s">
        <v>166</v>
      </c>
      <c r="E1139" s="233" t="s">
        <v>1823</v>
      </c>
      <c r="F1139" s="234" t="s">
        <v>1824</v>
      </c>
      <c r="G1139" s="235" t="s">
        <v>1168</v>
      </c>
      <c r="H1139" s="236">
        <v>7</v>
      </c>
      <c r="I1139" s="237"/>
      <c r="J1139" s="238">
        <f>ROUND(I1139*H1139,2)</f>
        <v>0</v>
      </c>
      <c r="K1139" s="234" t="s">
        <v>1</v>
      </c>
      <c r="L1139" s="43"/>
      <c r="M1139" s="239" t="s">
        <v>1</v>
      </c>
      <c r="N1139" s="240" t="s">
        <v>43</v>
      </c>
      <c r="O1139" s="86"/>
      <c r="P1139" s="241">
        <f>O1139*H1139</f>
        <v>0</v>
      </c>
      <c r="Q1139" s="241">
        <v>0</v>
      </c>
      <c r="R1139" s="241">
        <f>Q1139*H1139</f>
        <v>0</v>
      </c>
      <c r="S1139" s="241">
        <v>0</v>
      </c>
      <c r="T1139" s="242">
        <f>S1139*H1139</f>
        <v>0</v>
      </c>
      <c r="AR1139" s="243" t="s">
        <v>395</v>
      </c>
      <c r="AT1139" s="243" t="s">
        <v>166</v>
      </c>
      <c r="AU1139" s="243" t="s">
        <v>88</v>
      </c>
      <c r="AY1139" s="17" t="s">
        <v>163</v>
      </c>
      <c r="BE1139" s="244">
        <f>IF(N1139="základní",J1139,0)</f>
        <v>0</v>
      </c>
      <c r="BF1139" s="244">
        <f>IF(N1139="snížená",J1139,0)</f>
        <v>0</v>
      </c>
      <c r="BG1139" s="244">
        <f>IF(N1139="zákl. přenesená",J1139,0)</f>
        <v>0</v>
      </c>
      <c r="BH1139" s="244">
        <f>IF(N1139="sníž. přenesená",J1139,0)</f>
        <v>0</v>
      </c>
      <c r="BI1139" s="244">
        <f>IF(N1139="nulová",J1139,0)</f>
        <v>0</v>
      </c>
      <c r="BJ1139" s="17" t="s">
        <v>86</v>
      </c>
      <c r="BK1139" s="244">
        <f>ROUND(I1139*H1139,2)</f>
        <v>0</v>
      </c>
      <c r="BL1139" s="17" t="s">
        <v>395</v>
      </c>
      <c r="BM1139" s="243" t="s">
        <v>1825</v>
      </c>
    </row>
    <row r="1140" spans="2:47" s="1" customFormat="1" ht="12">
      <c r="B1140" s="38"/>
      <c r="C1140" s="39"/>
      <c r="D1140" s="245" t="s">
        <v>190</v>
      </c>
      <c r="E1140" s="39"/>
      <c r="F1140" s="246" t="s">
        <v>1813</v>
      </c>
      <c r="G1140" s="39"/>
      <c r="H1140" s="39"/>
      <c r="I1140" s="150"/>
      <c r="J1140" s="39"/>
      <c r="K1140" s="39"/>
      <c r="L1140" s="43"/>
      <c r="M1140" s="247"/>
      <c r="N1140" s="86"/>
      <c r="O1140" s="86"/>
      <c r="P1140" s="86"/>
      <c r="Q1140" s="86"/>
      <c r="R1140" s="86"/>
      <c r="S1140" s="86"/>
      <c r="T1140" s="87"/>
      <c r="AT1140" s="17" t="s">
        <v>190</v>
      </c>
      <c r="AU1140" s="17" t="s">
        <v>88</v>
      </c>
    </row>
    <row r="1141" spans="2:65" s="1" customFormat="1" ht="24" customHeight="1">
      <c r="B1141" s="38"/>
      <c r="C1141" s="232" t="s">
        <v>1826</v>
      </c>
      <c r="D1141" s="232" t="s">
        <v>166</v>
      </c>
      <c r="E1141" s="233" t="s">
        <v>1827</v>
      </c>
      <c r="F1141" s="234" t="s">
        <v>1828</v>
      </c>
      <c r="G1141" s="235" t="s">
        <v>1168</v>
      </c>
      <c r="H1141" s="236">
        <v>1</v>
      </c>
      <c r="I1141" s="237"/>
      <c r="J1141" s="238">
        <f>ROUND(I1141*H1141,2)</f>
        <v>0</v>
      </c>
      <c r="K1141" s="234" t="s">
        <v>1</v>
      </c>
      <c r="L1141" s="43"/>
      <c r="M1141" s="239" t="s">
        <v>1</v>
      </c>
      <c r="N1141" s="240" t="s">
        <v>43</v>
      </c>
      <c r="O1141" s="86"/>
      <c r="P1141" s="241">
        <f>O1141*H1141</f>
        <v>0</v>
      </c>
      <c r="Q1141" s="241">
        <v>0</v>
      </c>
      <c r="R1141" s="241">
        <f>Q1141*H1141</f>
        <v>0</v>
      </c>
      <c r="S1141" s="241">
        <v>0</v>
      </c>
      <c r="T1141" s="242">
        <f>S1141*H1141</f>
        <v>0</v>
      </c>
      <c r="AR1141" s="243" t="s">
        <v>395</v>
      </c>
      <c r="AT1141" s="243" t="s">
        <v>166</v>
      </c>
      <c r="AU1141" s="243" t="s">
        <v>88</v>
      </c>
      <c r="AY1141" s="17" t="s">
        <v>163</v>
      </c>
      <c r="BE1141" s="244">
        <f>IF(N1141="základní",J1141,0)</f>
        <v>0</v>
      </c>
      <c r="BF1141" s="244">
        <f>IF(N1141="snížená",J1141,0)</f>
        <v>0</v>
      </c>
      <c r="BG1141" s="244">
        <f>IF(N1141="zákl. přenesená",J1141,0)</f>
        <v>0</v>
      </c>
      <c r="BH1141" s="244">
        <f>IF(N1141="sníž. přenesená",J1141,0)</f>
        <v>0</v>
      </c>
      <c r="BI1141" s="244">
        <f>IF(N1141="nulová",J1141,0)</f>
        <v>0</v>
      </c>
      <c r="BJ1141" s="17" t="s">
        <v>86</v>
      </c>
      <c r="BK1141" s="244">
        <f>ROUND(I1141*H1141,2)</f>
        <v>0</v>
      </c>
      <c r="BL1141" s="17" t="s">
        <v>395</v>
      </c>
      <c r="BM1141" s="243" t="s">
        <v>1829</v>
      </c>
    </row>
    <row r="1142" spans="2:47" s="1" customFormat="1" ht="12">
      <c r="B1142" s="38"/>
      <c r="C1142" s="39"/>
      <c r="D1142" s="245" t="s">
        <v>190</v>
      </c>
      <c r="E1142" s="39"/>
      <c r="F1142" s="246" t="s">
        <v>1813</v>
      </c>
      <c r="G1142" s="39"/>
      <c r="H1142" s="39"/>
      <c r="I1142" s="150"/>
      <c r="J1142" s="39"/>
      <c r="K1142" s="39"/>
      <c r="L1142" s="43"/>
      <c r="M1142" s="247"/>
      <c r="N1142" s="86"/>
      <c r="O1142" s="86"/>
      <c r="P1142" s="86"/>
      <c r="Q1142" s="86"/>
      <c r="R1142" s="86"/>
      <c r="S1142" s="86"/>
      <c r="T1142" s="87"/>
      <c r="AT1142" s="17" t="s">
        <v>190</v>
      </c>
      <c r="AU1142" s="17" t="s">
        <v>88</v>
      </c>
    </row>
    <row r="1143" spans="2:65" s="1" customFormat="1" ht="24" customHeight="1">
      <c r="B1143" s="38"/>
      <c r="C1143" s="232" t="s">
        <v>1830</v>
      </c>
      <c r="D1143" s="232" t="s">
        <v>166</v>
      </c>
      <c r="E1143" s="233" t="s">
        <v>1831</v>
      </c>
      <c r="F1143" s="234" t="s">
        <v>1832</v>
      </c>
      <c r="G1143" s="235" t="s">
        <v>1168</v>
      </c>
      <c r="H1143" s="236">
        <v>1</v>
      </c>
      <c r="I1143" s="237"/>
      <c r="J1143" s="238">
        <f>ROUND(I1143*H1143,2)</f>
        <v>0</v>
      </c>
      <c r="K1143" s="234" t="s">
        <v>1</v>
      </c>
      <c r="L1143" s="43"/>
      <c r="M1143" s="239" t="s">
        <v>1</v>
      </c>
      <c r="N1143" s="240" t="s">
        <v>43</v>
      </c>
      <c r="O1143" s="86"/>
      <c r="P1143" s="241">
        <f>O1143*H1143</f>
        <v>0</v>
      </c>
      <c r="Q1143" s="241">
        <v>0</v>
      </c>
      <c r="R1143" s="241">
        <f>Q1143*H1143</f>
        <v>0</v>
      </c>
      <c r="S1143" s="241">
        <v>0</v>
      </c>
      <c r="T1143" s="242">
        <f>S1143*H1143</f>
        <v>0</v>
      </c>
      <c r="AR1143" s="243" t="s">
        <v>395</v>
      </c>
      <c r="AT1143" s="243" t="s">
        <v>166</v>
      </c>
      <c r="AU1143" s="243" t="s">
        <v>88</v>
      </c>
      <c r="AY1143" s="17" t="s">
        <v>163</v>
      </c>
      <c r="BE1143" s="244">
        <f>IF(N1143="základní",J1143,0)</f>
        <v>0</v>
      </c>
      <c r="BF1143" s="244">
        <f>IF(N1143="snížená",J1143,0)</f>
        <v>0</v>
      </c>
      <c r="BG1143" s="244">
        <f>IF(N1143="zákl. přenesená",J1143,0)</f>
        <v>0</v>
      </c>
      <c r="BH1143" s="244">
        <f>IF(N1143="sníž. přenesená",J1143,0)</f>
        <v>0</v>
      </c>
      <c r="BI1143" s="244">
        <f>IF(N1143="nulová",J1143,0)</f>
        <v>0</v>
      </c>
      <c r="BJ1143" s="17" t="s">
        <v>86</v>
      </c>
      <c r="BK1143" s="244">
        <f>ROUND(I1143*H1143,2)</f>
        <v>0</v>
      </c>
      <c r="BL1143" s="17" t="s">
        <v>395</v>
      </c>
      <c r="BM1143" s="243" t="s">
        <v>1833</v>
      </c>
    </row>
    <row r="1144" spans="2:47" s="1" customFormat="1" ht="12">
      <c r="B1144" s="38"/>
      <c r="C1144" s="39"/>
      <c r="D1144" s="245" t="s">
        <v>190</v>
      </c>
      <c r="E1144" s="39"/>
      <c r="F1144" s="246" t="s">
        <v>1813</v>
      </c>
      <c r="G1144" s="39"/>
      <c r="H1144" s="39"/>
      <c r="I1144" s="150"/>
      <c r="J1144" s="39"/>
      <c r="K1144" s="39"/>
      <c r="L1144" s="43"/>
      <c r="M1144" s="247"/>
      <c r="N1144" s="86"/>
      <c r="O1144" s="86"/>
      <c r="P1144" s="86"/>
      <c r="Q1144" s="86"/>
      <c r="R1144" s="86"/>
      <c r="S1144" s="86"/>
      <c r="T1144" s="87"/>
      <c r="AT1144" s="17" t="s">
        <v>190</v>
      </c>
      <c r="AU1144" s="17" t="s">
        <v>88</v>
      </c>
    </row>
    <row r="1145" spans="2:65" s="1" customFormat="1" ht="24" customHeight="1">
      <c r="B1145" s="38"/>
      <c r="C1145" s="232" t="s">
        <v>1834</v>
      </c>
      <c r="D1145" s="232" t="s">
        <v>166</v>
      </c>
      <c r="E1145" s="233" t="s">
        <v>1835</v>
      </c>
      <c r="F1145" s="234" t="s">
        <v>1836</v>
      </c>
      <c r="G1145" s="235" t="s">
        <v>1168</v>
      </c>
      <c r="H1145" s="236">
        <v>2</v>
      </c>
      <c r="I1145" s="237"/>
      <c r="J1145" s="238">
        <f>ROUND(I1145*H1145,2)</f>
        <v>0</v>
      </c>
      <c r="K1145" s="234" t="s">
        <v>1</v>
      </c>
      <c r="L1145" s="43"/>
      <c r="M1145" s="239" t="s">
        <v>1</v>
      </c>
      <c r="N1145" s="240" t="s">
        <v>43</v>
      </c>
      <c r="O1145" s="86"/>
      <c r="P1145" s="241">
        <f>O1145*H1145</f>
        <v>0</v>
      </c>
      <c r="Q1145" s="241">
        <v>0</v>
      </c>
      <c r="R1145" s="241">
        <f>Q1145*H1145</f>
        <v>0</v>
      </c>
      <c r="S1145" s="241">
        <v>0</v>
      </c>
      <c r="T1145" s="242">
        <f>S1145*H1145</f>
        <v>0</v>
      </c>
      <c r="AR1145" s="243" t="s">
        <v>395</v>
      </c>
      <c r="AT1145" s="243" t="s">
        <v>166</v>
      </c>
      <c r="AU1145" s="243" t="s">
        <v>88</v>
      </c>
      <c r="AY1145" s="17" t="s">
        <v>163</v>
      </c>
      <c r="BE1145" s="244">
        <f>IF(N1145="základní",J1145,0)</f>
        <v>0</v>
      </c>
      <c r="BF1145" s="244">
        <f>IF(N1145="snížená",J1145,0)</f>
        <v>0</v>
      </c>
      <c r="BG1145" s="244">
        <f>IF(N1145="zákl. přenesená",J1145,0)</f>
        <v>0</v>
      </c>
      <c r="BH1145" s="244">
        <f>IF(N1145="sníž. přenesená",J1145,0)</f>
        <v>0</v>
      </c>
      <c r="BI1145" s="244">
        <f>IF(N1145="nulová",J1145,0)</f>
        <v>0</v>
      </c>
      <c r="BJ1145" s="17" t="s">
        <v>86</v>
      </c>
      <c r="BK1145" s="244">
        <f>ROUND(I1145*H1145,2)</f>
        <v>0</v>
      </c>
      <c r="BL1145" s="17" t="s">
        <v>395</v>
      </c>
      <c r="BM1145" s="243" t="s">
        <v>1837</v>
      </c>
    </row>
    <row r="1146" spans="2:47" s="1" customFormat="1" ht="12">
      <c r="B1146" s="38"/>
      <c r="C1146" s="39"/>
      <c r="D1146" s="245" t="s">
        <v>190</v>
      </c>
      <c r="E1146" s="39"/>
      <c r="F1146" s="246" t="s">
        <v>1813</v>
      </c>
      <c r="G1146" s="39"/>
      <c r="H1146" s="39"/>
      <c r="I1146" s="150"/>
      <c r="J1146" s="39"/>
      <c r="K1146" s="39"/>
      <c r="L1146" s="43"/>
      <c r="M1146" s="247"/>
      <c r="N1146" s="86"/>
      <c r="O1146" s="86"/>
      <c r="P1146" s="86"/>
      <c r="Q1146" s="86"/>
      <c r="R1146" s="86"/>
      <c r="S1146" s="86"/>
      <c r="T1146" s="87"/>
      <c r="AT1146" s="17" t="s">
        <v>190</v>
      </c>
      <c r="AU1146" s="17" t="s">
        <v>88</v>
      </c>
    </row>
    <row r="1147" spans="2:65" s="1" customFormat="1" ht="24" customHeight="1">
      <c r="B1147" s="38"/>
      <c r="C1147" s="232" t="s">
        <v>1838</v>
      </c>
      <c r="D1147" s="232" t="s">
        <v>166</v>
      </c>
      <c r="E1147" s="233" t="s">
        <v>1839</v>
      </c>
      <c r="F1147" s="234" t="s">
        <v>1840</v>
      </c>
      <c r="G1147" s="235" t="s">
        <v>1168</v>
      </c>
      <c r="H1147" s="236">
        <v>3</v>
      </c>
      <c r="I1147" s="237"/>
      <c r="J1147" s="238">
        <f>ROUND(I1147*H1147,2)</f>
        <v>0</v>
      </c>
      <c r="K1147" s="234" t="s">
        <v>1</v>
      </c>
      <c r="L1147" s="43"/>
      <c r="M1147" s="239" t="s">
        <v>1</v>
      </c>
      <c r="N1147" s="240" t="s">
        <v>43</v>
      </c>
      <c r="O1147" s="86"/>
      <c r="P1147" s="241">
        <f>O1147*H1147</f>
        <v>0</v>
      </c>
      <c r="Q1147" s="241">
        <v>0</v>
      </c>
      <c r="R1147" s="241">
        <f>Q1147*H1147</f>
        <v>0</v>
      </c>
      <c r="S1147" s="241">
        <v>0</v>
      </c>
      <c r="T1147" s="242">
        <f>S1147*H1147</f>
        <v>0</v>
      </c>
      <c r="AR1147" s="243" t="s">
        <v>395</v>
      </c>
      <c r="AT1147" s="243" t="s">
        <v>166</v>
      </c>
      <c r="AU1147" s="243" t="s">
        <v>88</v>
      </c>
      <c r="AY1147" s="17" t="s">
        <v>163</v>
      </c>
      <c r="BE1147" s="244">
        <f>IF(N1147="základní",J1147,0)</f>
        <v>0</v>
      </c>
      <c r="BF1147" s="244">
        <f>IF(N1147="snížená",J1147,0)</f>
        <v>0</v>
      </c>
      <c r="BG1147" s="244">
        <f>IF(N1147="zákl. přenesená",J1147,0)</f>
        <v>0</v>
      </c>
      <c r="BH1147" s="244">
        <f>IF(N1147="sníž. přenesená",J1147,0)</f>
        <v>0</v>
      </c>
      <c r="BI1147" s="244">
        <f>IF(N1147="nulová",J1147,0)</f>
        <v>0</v>
      </c>
      <c r="BJ1147" s="17" t="s">
        <v>86</v>
      </c>
      <c r="BK1147" s="244">
        <f>ROUND(I1147*H1147,2)</f>
        <v>0</v>
      </c>
      <c r="BL1147" s="17" t="s">
        <v>395</v>
      </c>
      <c r="BM1147" s="243" t="s">
        <v>1841</v>
      </c>
    </row>
    <row r="1148" spans="2:47" s="1" customFormat="1" ht="12">
      <c r="B1148" s="38"/>
      <c r="C1148" s="39"/>
      <c r="D1148" s="245" t="s">
        <v>190</v>
      </c>
      <c r="E1148" s="39"/>
      <c r="F1148" s="246" t="s">
        <v>1813</v>
      </c>
      <c r="G1148" s="39"/>
      <c r="H1148" s="39"/>
      <c r="I1148" s="150"/>
      <c r="J1148" s="39"/>
      <c r="K1148" s="39"/>
      <c r="L1148" s="43"/>
      <c r="M1148" s="247"/>
      <c r="N1148" s="86"/>
      <c r="O1148" s="86"/>
      <c r="P1148" s="86"/>
      <c r="Q1148" s="86"/>
      <c r="R1148" s="86"/>
      <c r="S1148" s="86"/>
      <c r="T1148" s="87"/>
      <c r="AT1148" s="17" t="s">
        <v>190</v>
      </c>
      <c r="AU1148" s="17" t="s">
        <v>88</v>
      </c>
    </row>
    <row r="1149" spans="2:65" s="1" customFormat="1" ht="24" customHeight="1">
      <c r="B1149" s="38"/>
      <c r="C1149" s="232" t="s">
        <v>1842</v>
      </c>
      <c r="D1149" s="232" t="s">
        <v>166</v>
      </c>
      <c r="E1149" s="233" t="s">
        <v>1843</v>
      </c>
      <c r="F1149" s="234" t="s">
        <v>1844</v>
      </c>
      <c r="G1149" s="235" t="s">
        <v>1168</v>
      </c>
      <c r="H1149" s="236">
        <v>9</v>
      </c>
      <c r="I1149" s="237"/>
      <c r="J1149" s="238">
        <f>ROUND(I1149*H1149,2)</f>
        <v>0</v>
      </c>
      <c r="K1149" s="234" t="s">
        <v>1</v>
      </c>
      <c r="L1149" s="43"/>
      <c r="M1149" s="239" t="s">
        <v>1</v>
      </c>
      <c r="N1149" s="240" t="s">
        <v>43</v>
      </c>
      <c r="O1149" s="86"/>
      <c r="P1149" s="241">
        <f>O1149*H1149</f>
        <v>0</v>
      </c>
      <c r="Q1149" s="241">
        <v>0</v>
      </c>
      <c r="R1149" s="241">
        <f>Q1149*H1149</f>
        <v>0</v>
      </c>
      <c r="S1149" s="241">
        <v>0</v>
      </c>
      <c r="T1149" s="242">
        <f>S1149*H1149</f>
        <v>0</v>
      </c>
      <c r="AR1149" s="243" t="s">
        <v>395</v>
      </c>
      <c r="AT1149" s="243" t="s">
        <v>166</v>
      </c>
      <c r="AU1149" s="243" t="s">
        <v>88</v>
      </c>
      <c r="AY1149" s="17" t="s">
        <v>163</v>
      </c>
      <c r="BE1149" s="244">
        <f>IF(N1149="základní",J1149,0)</f>
        <v>0</v>
      </c>
      <c r="BF1149" s="244">
        <f>IF(N1149="snížená",J1149,0)</f>
        <v>0</v>
      </c>
      <c r="BG1149" s="244">
        <f>IF(N1149="zákl. přenesená",J1149,0)</f>
        <v>0</v>
      </c>
      <c r="BH1149" s="244">
        <f>IF(N1149="sníž. přenesená",J1149,0)</f>
        <v>0</v>
      </c>
      <c r="BI1149" s="244">
        <f>IF(N1149="nulová",J1149,0)</f>
        <v>0</v>
      </c>
      <c r="BJ1149" s="17" t="s">
        <v>86</v>
      </c>
      <c r="BK1149" s="244">
        <f>ROUND(I1149*H1149,2)</f>
        <v>0</v>
      </c>
      <c r="BL1149" s="17" t="s">
        <v>395</v>
      </c>
      <c r="BM1149" s="243" t="s">
        <v>1845</v>
      </c>
    </row>
    <row r="1150" spans="2:47" s="1" customFormat="1" ht="12">
      <c r="B1150" s="38"/>
      <c r="C1150" s="39"/>
      <c r="D1150" s="245" t="s">
        <v>190</v>
      </c>
      <c r="E1150" s="39"/>
      <c r="F1150" s="246" t="s">
        <v>1846</v>
      </c>
      <c r="G1150" s="39"/>
      <c r="H1150" s="39"/>
      <c r="I1150" s="150"/>
      <c r="J1150" s="39"/>
      <c r="K1150" s="39"/>
      <c r="L1150" s="43"/>
      <c r="M1150" s="247"/>
      <c r="N1150" s="86"/>
      <c r="O1150" s="86"/>
      <c r="P1150" s="86"/>
      <c r="Q1150" s="86"/>
      <c r="R1150" s="86"/>
      <c r="S1150" s="86"/>
      <c r="T1150" s="87"/>
      <c r="AT1150" s="17" t="s">
        <v>190</v>
      </c>
      <c r="AU1150" s="17" t="s">
        <v>88</v>
      </c>
    </row>
    <row r="1151" spans="2:65" s="1" customFormat="1" ht="24" customHeight="1">
      <c r="B1151" s="38"/>
      <c r="C1151" s="232" t="s">
        <v>1847</v>
      </c>
      <c r="D1151" s="232" t="s">
        <v>166</v>
      </c>
      <c r="E1151" s="233" t="s">
        <v>1848</v>
      </c>
      <c r="F1151" s="234" t="s">
        <v>1849</v>
      </c>
      <c r="G1151" s="235" t="s">
        <v>169</v>
      </c>
      <c r="H1151" s="236">
        <v>1</v>
      </c>
      <c r="I1151" s="237"/>
      <c r="J1151" s="238">
        <f>ROUND(I1151*H1151,2)</f>
        <v>0</v>
      </c>
      <c r="K1151" s="234" t="s">
        <v>1</v>
      </c>
      <c r="L1151" s="43"/>
      <c r="M1151" s="239" t="s">
        <v>1</v>
      </c>
      <c r="N1151" s="240" t="s">
        <v>43</v>
      </c>
      <c r="O1151" s="86"/>
      <c r="P1151" s="241">
        <f>O1151*H1151</f>
        <v>0</v>
      </c>
      <c r="Q1151" s="241">
        <v>0</v>
      </c>
      <c r="R1151" s="241">
        <f>Q1151*H1151</f>
        <v>0</v>
      </c>
      <c r="S1151" s="241">
        <v>0</v>
      </c>
      <c r="T1151" s="242">
        <f>S1151*H1151</f>
        <v>0</v>
      </c>
      <c r="AR1151" s="243" t="s">
        <v>395</v>
      </c>
      <c r="AT1151" s="243" t="s">
        <v>166</v>
      </c>
      <c r="AU1151" s="243" t="s">
        <v>88</v>
      </c>
      <c r="AY1151" s="17" t="s">
        <v>163</v>
      </c>
      <c r="BE1151" s="244">
        <f>IF(N1151="základní",J1151,0)</f>
        <v>0</v>
      </c>
      <c r="BF1151" s="244">
        <f>IF(N1151="snížená",J1151,0)</f>
        <v>0</v>
      </c>
      <c r="BG1151" s="244">
        <f>IF(N1151="zákl. přenesená",J1151,0)</f>
        <v>0</v>
      </c>
      <c r="BH1151" s="244">
        <f>IF(N1151="sníž. přenesená",J1151,0)</f>
        <v>0</v>
      </c>
      <c r="BI1151" s="244">
        <f>IF(N1151="nulová",J1151,0)</f>
        <v>0</v>
      </c>
      <c r="BJ1151" s="17" t="s">
        <v>86</v>
      </c>
      <c r="BK1151" s="244">
        <f>ROUND(I1151*H1151,2)</f>
        <v>0</v>
      </c>
      <c r="BL1151" s="17" t="s">
        <v>395</v>
      </c>
      <c r="BM1151" s="243" t="s">
        <v>1850</v>
      </c>
    </row>
    <row r="1152" spans="2:47" s="1" customFormat="1" ht="12">
      <c r="B1152" s="38"/>
      <c r="C1152" s="39"/>
      <c r="D1152" s="245" t="s">
        <v>190</v>
      </c>
      <c r="E1152" s="39"/>
      <c r="F1152" s="246" t="s">
        <v>1851</v>
      </c>
      <c r="G1152" s="39"/>
      <c r="H1152" s="39"/>
      <c r="I1152" s="150"/>
      <c r="J1152" s="39"/>
      <c r="K1152" s="39"/>
      <c r="L1152" s="43"/>
      <c r="M1152" s="247"/>
      <c r="N1152" s="86"/>
      <c r="O1152" s="86"/>
      <c r="P1152" s="86"/>
      <c r="Q1152" s="86"/>
      <c r="R1152" s="86"/>
      <c r="S1152" s="86"/>
      <c r="T1152" s="87"/>
      <c r="AT1152" s="17" t="s">
        <v>190</v>
      </c>
      <c r="AU1152" s="17" t="s">
        <v>88</v>
      </c>
    </row>
    <row r="1153" spans="2:65" s="1" customFormat="1" ht="24" customHeight="1">
      <c r="B1153" s="38"/>
      <c r="C1153" s="232" t="s">
        <v>1852</v>
      </c>
      <c r="D1153" s="232" t="s">
        <v>166</v>
      </c>
      <c r="E1153" s="233" t="s">
        <v>1853</v>
      </c>
      <c r="F1153" s="234" t="s">
        <v>1854</v>
      </c>
      <c r="G1153" s="235" t="s">
        <v>169</v>
      </c>
      <c r="H1153" s="236">
        <v>1</v>
      </c>
      <c r="I1153" s="237"/>
      <c r="J1153" s="238">
        <f>ROUND(I1153*H1153,2)</f>
        <v>0</v>
      </c>
      <c r="K1153" s="234" t="s">
        <v>1</v>
      </c>
      <c r="L1153" s="43"/>
      <c r="M1153" s="239" t="s">
        <v>1</v>
      </c>
      <c r="N1153" s="240" t="s">
        <v>43</v>
      </c>
      <c r="O1153" s="86"/>
      <c r="P1153" s="241">
        <f>O1153*H1153</f>
        <v>0</v>
      </c>
      <c r="Q1153" s="241">
        <v>0</v>
      </c>
      <c r="R1153" s="241">
        <f>Q1153*H1153</f>
        <v>0</v>
      </c>
      <c r="S1153" s="241">
        <v>0</v>
      </c>
      <c r="T1153" s="242">
        <f>S1153*H1153</f>
        <v>0</v>
      </c>
      <c r="AR1153" s="243" t="s">
        <v>395</v>
      </c>
      <c r="AT1153" s="243" t="s">
        <v>166</v>
      </c>
      <c r="AU1153" s="243" t="s">
        <v>88</v>
      </c>
      <c r="AY1153" s="17" t="s">
        <v>163</v>
      </c>
      <c r="BE1153" s="244">
        <f>IF(N1153="základní",J1153,0)</f>
        <v>0</v>
      </c>
      <c r="BF1153" s="244">
        <f>IF(N1153="snížená",J1153,0)</f>
        <v>0</v>
      </c>
      <c r="BG1153" s="244">
        <f>IF(N1153="zákl. přenesená",J1153,0)</f>
        <v>0</v>
      </c>
      <c r="BH1153" s="244">
        <f>IF(N1153="sníž. přenesená",J1153,0)</f>
        <v>0</v>
      </c>
      <c r="BI1153" s="244">
        <f>IF(N1153="nulová",J1153,0)</f>
        <v>0</v>
      </c>
      <c r="BJ1153" s="17" t="s">
        <v>86</v>
      </c>
      <c r="BK1153" s="244">
        <f>ROUND(I1153*H1153,2)</f>
        <v>0</v>
      </c>
      <c r="BL1153" s="17" t="s">
        <v>395</v>
      </c>
      <c r="BM1153" s="243" t="s">
        <v>1855</v>
      </c>
    </row>
    <row r="1154" spans="2:47" s="1" customFormat="1" ht="12">
      <c r="B1154" s="38"/>
      <c r="C1154" s="39"/>
      <c r="D1154" s="245" t="s">
        <v>190</v>
      </c>
      <c r="E1154" s="39"/>
      <c r="F1154" s="246" t="s">
        <v>1851</v>
      </c>
      <c r="G1154" s="39"/>
      <c r="H1154" s="39"/>
      <c r="I1154" s="150"/>
      <c r="J1154" s="39"/>
      <c r="K1154" s="39"/>
      <c r="L1154" s="43"/>
      <c r="M1154" s="247"/>
      <c r="N1154" s="86"/>
      <c r="O1154" s="86"/>
      <c r="P1154" s="86"/>
      <c r="Q1154" s="86"/>
      <c r="R1154" s="86"/>
      <c r="S1154" s="86"/>
      <c r="T1154" s="87"/>
      <c r="AT1154" s="17" t="s">
        <v>190</v>
      </c>
      <c r="AU1154" s="17" t="s">
        <v>88</v>
      </c>
    </row>
    <row r="1155" spans="2:65" s="1" customFormat="1" ht="24" customHeight="1">
      <c r="B1155" s="38"/>
      <c r="C1155" s="232" t="s">
        <v>1856</v>
      </c>
      <c r="D1155" s="232" t="s">
        <v>166</v>
      </c>
      <c r="E1155" s="233" t="s">
        <v>1857</v>
      </c>
      <c r="F1155" s="234" t="s">
        <v>1858</v>
      </c>
      <c r="G1155" s="235" t="s">
        <v>169</v>
      </c>
      <c r="H1155" s="236">
        <v>1</v>
      </c>
      <c r="I1155" s="237"/>
      <c r="J1155" s="238">
        <f>ROUND(I1155*H1155,2)</f>
        <v>0</v>
      </c>
      <c r="K1155" s="234" t="s">
        <v>1</v>
      </c>
      <c r="L1155" s="43"/>
      <c r="M1155" s="239" t="s">
        <v>1</v>
      </c>
      <c r="N1155" s="240" t="s">
        <v>43</v>
      </c>
      <c r="O1155" s="86"/>
      <c r="P1155" s="241">
        <f>O1155*H1155</f>
        <v>0</v>
      </c>
      <c r="Q1155" s="241">
        <v>0</v>
      </c>
      <c r="R1155" s="241">
        <f>Q1155*H1155</f>
        <v>0</v>
      </c>
      <c r="S1155" s="241">
        <v>0</v>
      </c>
      <c r="T1155" s="242">
        <f>S1155*H1155</f>
        <v>0</v>
      </c>
      <c r="AR1155" s="243" t="s">
        <v>395</v>
      </c>
      <c r="AT1155" s="243" t="s">
        <v>166</v>
      </c>
      <c r="AU1155" s="243" t="s">
        <v>88</v>
      </c>
      <c r="AY1155" s="17" t="s">
        <v>163</v>
      </c>
      <c r="BE1155" s="244">
        <f>IF(N1155="základní",J1155,0)</f>
        <v>0</v>
      </c>
      <c r="BF1155" s="244">
        <f>IF(N1155="snížená",J1155,0)</f>
        <v>0</v>
      </c>
      <c r="BG1155" s="244">
        <f>IF(N1155="zákl. přenesená",J1155,0)</f>
        <v>0</v>
      </c>
      <c r="BH1155" s="244">
        <f>IF(N1155="sníž. přenesená",J1155,0)</f>
        <v>0</v>
      </c>
      <c r="BI1155" s="244">
        <f>IF(N1155="nulová",J1155,0)</f>
        <v>0</v>
      </c>
      <c r="BJ1155" s="17" t="s">
        <v>86</v>
      </c>
      <c r="BK1155" s="244">
        <f>ROUND(I1155*H1155,2)</f>
        <v>0</v>
      </c>
      <c r="BL1155" s="17" t="s">
        <v>395</v>
      </c>
      <c r="BM1155" s="243" t="s">
        <v>1859</v>
      </c>
    </row>
    <row r="1156" spans="2:47" s="1" customFormat="1" ht="12">
      <c r="B1156" s="38"/>
      <c r="C1156" s="39"/>
      <c r="D1156" s="245" t="s">
        <v>190</v>
      </c>
      <c r="E1156" s="39"/>
      <c r="F1156" s="246" t="s">
        <v>1860</v>
      </c>
      <c r="G1156" s="39"/>
      <c r="H1156" s="39"/>
      <c r="I1156" s="150"/>
      <c r="J1156" s="39"/>
      <c r="K1156" s="39"/>
      <c r="L1156" s="43"/>
      <c r="M1156" s="247"/>
      <c r="N1156" s="86"/>
      <c r="O1156" s="86"/>
      <c r="P1156" s="86"/>
      <c r="Q1156" s="86"/>
      <c r="R1156" s="86"/>
      <c r="S1156" s="86"/>
      <c r="T1156" s="87"/>
      <c r="AT1156" s="17" t="s">
        <v>190</v>
      </c>
      <c r="AU1156" s="17" t="s">
        <v>88</v>
      </c>
    </row>
    <row r="1157" spans="2:65" s="1" customFormat="1" ht="24" customHeight="1">
      <c r="B1157" s="38"/>
      <c r="C1157" s="232" t="s">
        <v>1861</v>
      </c>
      <c r="D1157" s="232" t="s">
        <v>166</v>
      </c>
      <c r="E1157" s="233" t="s">
        <v>1862</v>
      </c>
      <c r="F1157" s="234" t="s">
        <v>1863</v>
      </c>
      <c r="G1157" s="235" t="s">
        <v>169</v>
      </c>
      <c r="H1157" s="236">
        <v>1</v>
      </c>
      <c r="I1157" s="237"/>
      <c r="J1157" s="238">
        <f>ROUND(I1157*H1157,2)</f>
        <v>0</v>
      </c>
      <c r="K1157" s="234" t="s">
        <v>1</v>
      </c>
      <c r="L1157" s="43"/>
      <c r="M1157" s="239" t="s">
        <v>1</v>
      </c>
      <c r="N1157" s="240" t="s">
        <v>43</v>
      </c>
      <c r="O1157" s="86"/>
      <c r="P1157" s="241">
        <f>O1157*H1157</f>
        <v>0</v>
      </c>
      <c r="Q1157" s="241">
        <v>0</v>
      </c>
      <c r="R1157" s="241">
        <f>Q1157*H1157</f>
        <v>0</v>
      </c>
      <c r="S1157" s="241">
        <v>0</v>
      </c>
      <c r="T1157" s="242">
        <f>S1157*H1157</f>
        <v>0</v>
      </c>
      <c r="AR1157" s="243" t="s">
        <v>395</v>
      </c>
      <c r="AT1157" s="243" t="s">
        <v>166</v>
      </c>
      <c r="AU1157" s="243" t="s">
        <v>88</v>
      </c>
      <c r="AY1157" s="17" t="s">
        <v>163</v>
      </c>
      <c r="BE1157" s="244">
        <f>IF(N1157="základní",J1157,0)</f>
        <v>0</v>
      </c>
      <c r="BF1157" s="244">
        <f>IF(N1157="snížená",J1157,0)</f>
        <v>0</v>
      </c>
      <c r="BG1157" s="244">
        <f>IF(N1157="zákl. přenesená",J1157,0)</f>
        <v>0</v>
      </c>
      <c r="BH1157" s="244">
        <f>IF(N1157="sníž. přenesená",J1157,0)</f>
        <v>0</v>
      </c>
      <c r="BI1157" s="244">
        <f>IF(N1157="nulová",J1157,0)</f>
        <v>0</v>
      </c>
      <c r="BJ1157" s="17" t="s">
        <v>86</v>
      </c>
      <c r="BK1157" s="244">
        <f>ROUND(I1157*H1157,2)</f>
        <v>0</v>
      </c>
      <c r="BL1157" s="17" t="s">
        <v>395</v>
      </c>
      <c r="BM1157" s="243" t="s">
        <v>1864</v>
      </c>
    </row>
    <row r="1158" spans="2:47" s="1" customFormat="1" ht="12">
      <c r="B1158" s="38"/>
      <c r="C1158" s="39"/>
      <c r="D1158" s="245" t="s">
        <v>190</v>
      </c>
      <c r="E1158" s="39"/>
      <c r="F1158" s="246" t="s">
        <v>1865</v>
      </c>
      <c r="G1158" s="39"/>
      <c r="H1158" s="39"/>
      <c r="I1158" s="150"/>
      <c r="J1158" s="39"/>
      <c r="K1158" s="39"/>
      <c r="L1158" s="43"/>
      <c r="M1158" s="247"/>
      <c r="N1158" s="86"/>
      <c r="O1158" s="86"/>
      <c r="P1158" s="86"/>
      <c r="Q1158" s="86"/>
      <c r="R1158" s="86"/>
      <c r="S1158" s="86"/>
      <c r="T1158" s="87"/>
      <c r="AT1158" s="17" t="s">
        <v>190</v>
      </c>
      <c r="AU1158" s="17" t="s">
        <v>88</v>
      </c>
    </row>
    <row r="1159" spans="2:65" s="1" customFormat="1" ht="16.5" customHeight="1">
      <c r="B1159" s="38"/>
      <c r="C1159" s="232" t="s">
        <v>1866</v>
      </c>
      <c r="D1159" s="232" t="s">
        <v>166</v>
      </c>
      <c r="E1159" s="233" t="s">
        <v>1867</v>
      </c>
      <c r="F1159" s="234" t="s">
        <v>1868</v>
      </c>
      <c r="G1159" s="235" t="s">
        <v>169</v>
      </c>
      <c r="H1159" s="236">
        <v>1</v>
      </c>
      <c r="I1159" s="237"/>
      <c r="J1159" s="238">
        <f>ROUND(I1159*H1159,2)</f>
        <v>0</v>
      </c>
      <c r="K1159" s="234" t="s">
        <v>1</v>
      </c>
      <c r="L1159" s="43"/>
      <c r="M1159" s="239" t="s">
        <v>1</v>
      </c>
      <c r="N1159" s="240" t="s">
        <v>43</v>
      </c>
      <c r="O1159" s="86"/>
      <c r="P1159" s="241">
        <f>O1159*H1159</f>
        <v>0</v>
      </c>
      <c r="Q1159" s="241">
        <v>0</v>
      </c>
      <c r="R1159" s="241">
        <f>Q1159*H1159</f>
        <v>0</v>
      </c>
      <c r="S1159" s="241">
        <v>0</v>
      </c>
      <c r="T1159" s="242">
        <f>S1159*H1159</f>
        <v>0</v>
      </c>
      <c r="AR1159" s="243" t="s">
        <v>395</v>
      </c>
      <c r="AT1159" s="243" t="s">
        <v>166</v>
      </c>
      <c r="AU1159" s="243" t="s">
        <v>88</v>
      </c>
      <c r="AY1159" s="17" t="s">
        <v>163</v>
      </c>
      <c r="BE1159" s="244">
        <f>IF(N1159="základní",J1159,0)</f>
        <v>0</v>
      </c>
      <c r="BF1159" s="244">
        <f>IF(N1159="snížená",J1159,0)</f>
        <v>0</v>
      </c>
      <c r="BG1159" s="244">
        <f>IF(N1159="zákl. přenesená",J1159,0)</f>
        <v>0</v>
      </c>
      <c r="BH1159" s="244">
        <f>IF(N1159="sníž. přenesená",J1159,0)</f>
        <v>0</v>
      </c>
      <c r="BI1159" s="244">
        <f>IF(N1159="nulová",J1159,0)</f>
        <v>0</v>
      </c>
      <c r="BJ1159" s="17" t="s">
        <v>86</v>
      </c>
      <c r="BK1159" s="244">
        <f>ROUND(I1159*H1159,2)</f>
        <v>0</v>
      </c>
      <c r="BL1159" s="17" t="s">
        <v>395</v>
      </c>
      <c r="BM1159" s="243" t="s">
        <v>1869</v>
      </c>
    </row>
    <row r="1160" spans="2:65" s="1" customFormat="1" ht="24" customHeight="1">
      <c r="B1160" s="38"/>
      <c r="C1160" s="232" t="s">
        <v>1870</v>
      </c>
      <c r="D1160" s="232" t="s">
        <v>166</v>
      </c>
      <c r="E1160" s="233" t="s">
        <v>1871</v>
      </c>
      <c r="F1160" s="234" t="s">
        <v>1872</v>
      </c>
      <c r="G1160" s="235" t="s">
        <v>392</v>
      </c>
      <c r="H1160" s="236">
        <v>21</v>
      </c>
      <c r="I1160" s="237"/>
      <c r="J1160" s="238">
        <f>ROUND(I1160*H1160,2)</f>
        <v>0</v>
      </c>
      <c r="K1160" s="234" t="s">
        <v>170</v>
      </c>
      <c r="L1160" s="43"/>
      <c r="M1160" s="239" t="s">
        <v>1</v>
      </c>
      <c r="N1160" s="240" t="s">
        <v>43</v>
      </c>
      <c r="O1160" s="86"/>
      <c r="P1160" s="241">
        <f>O1160*H1160</f>
        <v>0</v>
      </c>
      <c r="Q1160" s="241">
        <v>0</v>
      </c>
      <c r="R1160" s="241">
        <f>Q1160*H1160</f>
        <v>0</v>
      </c>
      <c r="S1160" s="241">
        <v>0</v>
      </c>
      <c r="T1160" s="242">
        <f>S1160*H1160</f>
        <v>0</v>
      </c>
      <c r="AR1160" s="243" t="s">
        <v>395</v>
      </c>
      <c r="AT1160" s="243" t="s">
        <v>166</v>
      </c>
      <c r="AU1160" s="243" t="s">
        <v>88</v>
      </c>
      <c r="AY1160" s="17" t="s">
        <v>163</v>
      </c>
      <c r="BE1160" s="244">
        <f>IF(N1160="základní",J1160,0)</f>
        <v>0</v>
      </c>
      <c r="BF1160" s="244">
        <f>IF(N1160="snížená",J1160,0)</f>
        <v>0</v>
      </c>
      <c r="BG1160" s="244">
        <f>IF(N1160="zákl. přenesená",J1160,0)</f>
        <v>0</v>
      </c>
      <c r="BH1160" s="244">
        <f>IF(N1160="sníž. přenesená",J1160,0)</f>
        <v>0</v>
      </c>
      <c r="BI1160" s="244">
        <f>IF(N1160="nulová",J1160,0)</f>
        <v>0</v>
      </c>
      <c r="BJ1160" s="17" t="s">
        <v>86</v>
      </c>
      <c r="BK1160" s="244">
        <f>ROUND(I1160*H1160,2)</f>
        <v>0</v>
      </c>
      <c r="BL1160" s="17" t="s">
        <v>395</v>
      </c>
      <c r="BM1160" s="243" t="s">
        <v>1873</v>
      </c>
    </row>
    <row r="1161" spans="2:51" s="12" customFormat="1" ht="12">
      <c r="B1161" s="255"/>
      <c r="C1161" s="256"/>
      <c r="D1161" s="245" t="s">
        <v>309</v>
      </c>
      <c r="E1161" s="257" t="s">
        <v>1</v>
      </c>
      <c r="F1161" s="258" t="s">
        <v>1874</v>
      </c>
      <c r="G1161" s="256"/>
      <c r="H1161" s="259">
        <v>21</v>
      </c>
      <c r="I1161" s="260"/>
      <c r="J1161" s="256"/>
      <c r="K1161" s="256"/>
      <c r="L1161" s="261"/>
      <c r="M1161" s="262"/>
      <c r="N1161" s="263"/>
      <c r="O1161" s="263"/>
      <c r="P1161" s="263"/>
      <c r="Q1161" s="263"/>
      <c r="R1161" s="263"/>
      <c r="S1161" s="263"/>
      <c r="T1161" s="264"/>
      <c r="AT1161" s="265" t="s">
        <v>309</v>
      </c>
      <c r="AU1161" s="265" t="s">
        <v>88</v>
      </c>
      <c r="AV1161" s="12" t="s">
        <v>88</v>
      </c>
      <c r="AW1161" s="12" t="s">
        <v>33</v>
      </c>
      <c r="AX1161" s="12" t="s">
        <v>86</v>
      </c>
      <c r="AY1161" s="265" t="s">
        <v>163</v>
      </c>
    </row>
    <row r="1162" spans="2:65" s="1" customFormat="1" ht="24" customHeight="1">
      <c r="B1162" s="38"/>
      <c r="C1162" s="232" t="s">
        <v>1875</v>
      </c>
      <c r="D1162" s="232" t="s">
        <v>166</v>
      </c>
      <c r="E1162" s="233" t="s">
        <v>1876</v>
      </c>
      <c r="F1162" s="234" t="s">
        <v>1877</v>
      </c>
      <c r="G1162" s="235" t="s">
        <v>392</v>
      </c>
      <c r="H1162" s="236">
        <v>2</v>
      </c>
      <c r="I1162" s="237"/>
      <c r="J1162" s="238">
        <f>ROUND(I1162*H1162,2)</f>
        <v>0</v>
      </c>
      <c r="K1162" s="234" t="s">
        <v>170</v>
      </c>
      <c r="L1162" s="43"/>
      <c r="M1162" s="239" t="s">
        <v>1</v>
      </c>
      <c r="N1162" s="240" t="s">
        <v>43</v>
      </c>
      <c r="O1162" s="86"/>
      <c r="P1162" s="241">
        <f>O1162*H1162</f>
        <v>0</v>
      </c>
      <c r="Q1162" s="241">
        <v>0</v>
      </c>
      <c r="R1162" s="241">
        <f>Q1162*H1162</f>
        <v>0</v>
      </c>
      <c r="S1162" s="241">
        <v>0</v>
      </c>
      <c r="T1162" s="242">
        <f>S1162*H1162</f>
        <v>0</v>
      </c>
      <c r="AR1162" s="243" t="s">
        <v>395</v>
      </c>
      <c r="AT1162" s="243" t="s">
        <v>166</v>
      </c>
      <c r="AU1162" s="243" t="s">
        <v>88</v>
      </c>
      <c r="AY1162" s="17" t="s">
        <v>163</v>
      </c>
      <c r="BE1162" s="244">
        <f>IF(N1162="základní",J1162,0)</f>
        <v>0</v>
      </c>
      <c r="BF1162" s="244">
        <f>IF(N1162="snížená",J1162,0)</f>
        <v>0</v>
      </c>
      <c r="BG1162" s="244">
        <f>IF(N1162="zákl. přenesená",J1162,0)</f>
        <v>0</v>
      </c>
      <c r="BH1162" s="244">
        <f>IF(N1162="sníž. přenesená",J1162,0)</f>
        <v>0</v>
      </c>
      <c r="BI1162" s="244">
        <f>IF(N1162="nulová",J1162,0)</f>
        <v>0</v>
      </c>
      <c r="BJ1162" s="17" t="s">
        <v>86</v>
      </c>
      <c r="BK1162" s="244">
        <f>ROUND(I1162*H1162,2)</f>
        <v>0</v>
      </c>
      <c r="BL1162" s="17" t="s">
        <v>395</v>
      </c>
      <c r="BM1162" s="243" t="s">
        <v>1878</v>
      </c>
    </row>
    <row r="1163" spans="2:65" s="1" customFormat="1" ht="16.5" customHeight="1">
      <c r="B1163" s="38"/>
      <c r="C1163" s="298" t="s">
        <v>1879</v>
      </c>
      <c r="D1163" s="298" t="s">
        <v>549</v>
      </c>
      <c r="E1163" s="299" t="s">
        <v>1880</v>
      </c>
      <c r="F1163" s="300" t="s">
        <v>1881</v>
      </c>
      <c r="G1163" s="301" t="s">
        <v>1168</v>
      </c>
      <c r="H1163" s="302">
        <v>13</v>
      </c>
      <c r="I1163" s="303"/>
      <c r="J1163" s="304">
        <f>ROUND(I1163*H1163,2)</f>
        <v>0</v>
      </c>
      <c r="K1163" s="300" t="s">
        <v>1</v>
      </c>
      <c r="L1163" s="305"/>
      <c r="M1163" s="306" t="s">
        <v>1</v>
      </c>
      <c r="N1163" s="307" t="s">
        <v>43</v>
      </c>
      <c r="O1163" s="86"/>
      <c r="P1163" s="241">
        <f>O1163*H1163</f>
        <v>0</v>
      </c>
      <c r="Q1163" s="241">
        <v>0</v>
      </c>
      <c r="R1163" s="241">
        <f>Q1163*H1163</f>
        <v>0</v>
      </c>
      <c r="S1163" s="241">
        <v>0</v>
      </c>
      <c r="T1163" s="242">
        <f>S1163*H1163</f>
        <v>0</v>
      </c>
      <c r="AR1163" s="243" t="s">
        <v>501</v>
      </c>
      <c r="AT1163" s="243" t="s">
        <v>549</v>
      </c>
      <c r="AU1163" s="243" t="s">
        <v>88</v>
      </c>
      <c r="AY1163" s="17" t="s">
        <v>163</v>
      </c>
      <c r="BE1163" s="244">
        <f>IF(N1163="základní",J1163,0)</f>
        <v>0</v>
      </c>
      <c r="BF1163" s="244">
        <f>IF(N1163="snížená",J1163,0)</f>
        <v>0</v>
      </c>
      <c r="BG1163" s="244">
        <f>IF(N1163="zákl. přenesená",J1163,0)</f>
        <v>0</v>
      </c>
      <c r="BH1163" s="244">
        <f>IF(N1163="sníž. přenesená",J1163,0)</f>
        <v>0</v>
      </c>
      <c r="BI1163" s="244">
        <f>IF(N1163="nulová",J1163,0)</f>
        <v>0</v>
      </c>
      <c r="BJ1163" s="17" t="s">
        <v>86</v>
      </c>
      <c r="BK1163" s="244">
        <f>ROUND(I1163*H1163,2)</f>
        <v>0</v>
      </c>
      <c r="BL1163" s="17" t="s">
        <v>395</v>
      </c>
      <c r="BM1163" s="243" t="s">
        <v>1882</v>
      </c>
    </row>
    <row r="1164" spans="2:51" s="12" customFormat="1" ht="12">
      <c r="B1164" s="255"/>
      <c r="C1164" s="256"/>
      <c r="D1164" s="245" t="s">
        <v>309</v>
      </c>
      <c r="E1164" s="257" t="s">
        <v>1</v>
      </c>
      <c r="F1164" s="258" t="s">
        <v>1883</v>
      </c>
      <c r="G1164" s="256"/>
      <c r="H1164" s="259">
        <v>13</v>
      </c>
      <c r="I1164" s="260"/>
      <c r="J1164" s="256"/>
      <c r="K1164" s="256"/>
      <c r="L1164" s="261"/>
      <c r="M1164" s="262"/>
      <c r="N1164" s="263"/>
      <c r="O1164" s="263"/>
      <c r="P1164" s="263"/>
      <c r="Q1164" s="263"/>
      <c r="R1164" s="263"/>
      <c r="S1164" s="263"/>
      <c r="T1164" s="264"/>
      <c r="AT1164" s="265" t="s">
        <v>309</v>
      </c>
      <c r="AU1164" s="265" t="s">
        <v>88</v>
      </c>
      <c r="AV1164" s="12" t="s">
        <v>88</v>
      </c>
      <c r="AW1164" s="12" t="s">
        <v>33</v>
      </c>
      <c r="AX1164" s="12" t="s">
        <v>86</v>
      </c>
      <c r="AY1164" s="265" t="s">
        <v>163</v>
      </c>
    </row>
    <row r="1165" spans="2:65" s="1" customFormat="1" ht="24" customHeight="1">
      <c r="B1165" s="38"/>
      <c r="C1165" s="298" t="s">
        <v>1884</v>
      </c>
      <c r="D1165" s="298" t="s">
        <v>549</v>
      </c>
      <c r="E1165" s="299" t="s">
        <v>1885</v>
      </c>
      <c r="F1165" s="300" t="s">
        <v>1886</v>
      </c>
      <c r="G1165" s="301" t="s">
        <v>1168</v>
      </c>
      <c r="H1165" s="302">
        <v>2</v>
      </c>
      <c r="I1165" s="303"/>
      <c r="J1165" s="304">
        <f>ROUND(I1165*H1165,2)</f>
        <v>0</v>
      </c>
      <c r="K1165" s="300" t="s">
        <v>1</v>
      </c>
      <c r="L1165" s="305"/>
      <c r="M1165" s="306" t="s">
        <v>1</v>
      </c>
      <c r="N1165" s="307" t="s">
        <v>43</v>
      </c>
      <c r="O1165" s="86"/>
      <c r="P1165" s="241">
        <f>O1165*H1165</f>
        <v>0</v>
      </c>
      <c r="Q1165" s="241">
        <v>0</v>
      </c>
      <c r="R1165" s="241">
        <f>Q1165*H1165</f>
        <v>0</v>
      </c>
      <c r="S1165" s="241">
        <v>0</v>
      </c>
      <c r="T1165" s="242">
        <f>S1165*H1165</f>
        <v>0</v>
      </c>
      <c r="AR1165" s="243" t="s">
        <v>501</v>
      </c>
      <c r="AT1165" s="243" t="s">
        <v>549</v>
      </c>
      <c r="AU1165" s="243" t="s">
        <v>88</v>
      </c>
      <c r="AY1165" s="17" t="s">
        <v>163</v>
      </c>
      <c r="BE1165" s="244">
        <f>IF(N1165="základní",J1165,0)</f>
        <v>0</v>
      </c>
      <c r="BF1165" s="244">
        <f>IF(N1165="snížená",J1165,0)</f>
        <v>0</v>
      </c>
      <c r="BG1165" s="244">
        <f>IF(N1165="zákl. přenesená",J1165,0)</f>
        <v>0</v>
      </c>
      <c r="BH1165" s="244">
        <f>IF(N1165="sníž. přenesená",J1165,0)</f>
        <v>0</v>
      </c>
      <c r="BI1165" s="244">
        <f>IF(N1165="nulová",J1165,0)</f>
        <v>0</v>
      </c>
      <c r="BJ1165" s="17" t="s">
        <v>86</v>
      </c>
      <c r="BK1165" s="244">
        <f>ROUND(I1165*H1165,2)</f>
        <v>0</v>
      </c>
      <c r="BL1165" s="17" t="s">
        <v>395</v>
      </c>
      <c r="BM1165" s="243" t="s">
        <v>1887</v>
      </c>
    </row>
    <row r="1166" spans="2:65" s="1" customFormat="1" ht="24" customHeight="1">
      <c r="B1166" s="38"/>
      <c r="C1166" s="298" t="s">
        <v>1888</v>
      </c>
      <c r="D1166" s="298" t="s">
        <v>549</v>
      </c>
      <c r="E1166" s="299" t="s">
        <v>1889</v>
      </c>
      <c r="F1166" s="300" t="s">
        <v>1890</v>
      </c>
      <c r="G1166" s="301" t="s">
        <v>1168</v>
      </c>
      <c r="H1166" s="302">
        <v>8</v>
      </c>
      <c r="I1166" s="303"/>
      <c r="J1166" s="304">
        <f>ROUND(I1166*H1166,2)</f>
        <v>0</v>
      </c>
      <c r="K1166" s="300" t="s">
        <v>1</v>
      </c>
      <c r="L1166" s="305"/>
      <c r="M1166" s="306" t="s">
        <v>1</v>
      </c>
      <c r="N1166" s="307" t="s">
        <v>43</v>
      </c>
      <c r="O1166" s="86"/>
      <c r="P1166" s="241">
        <f>O1166*H1166</f>
        <v>0</v>
      </c>
      <c r="Q1166" s="241">
        <v>0</v>
      </c>
      <c r="R1166" s="241">
        <f>Q1166*H1166</f>
        <v>0</v>
      </c>
      <c r="S1166" s="241">
        <v>0</v>
      </c>
      <c r="T1166" s="242">
        <f>S1166*H1166</f>
        <v>0</v>
      </c>
      <c r="AR1166" s="243" t="s">
        <v>501</v>
      </c>
      <c r="AT1166" s="243" t="s">
        <v>549</v>
      </c>
      <c r="AU1166" s="243" t="s">
        <v>88</v>
      </c>
      <c r="AY1166" s="17" t="s">
        <v>163</v>
      </c>
      <c r="BE1166" s="244">
        <f>IF(N1166="základní",J1166,0)</f>
        <v>0</v>
      </c>
      <c r="BF1166" s="244">
        <f>IF(N1166="snížená",J1166,0)</f>
        <v>0</v>
      </c>
      <c r="BG1166" s="244">
        <f>IF(N1166="zákl. přenesená",J1166,0)</f>
        <v>0</v>
      </c>
      <c r="BH1166" s="244">
        <f>IF(N1166="sníž. přenesená",J1166,0)</f>
        <v>0</v>
      </c>
      <c r="BI1166" s="244">
        <f>IF(N1166="nulová",J1166,0)</f>
        <v>0</v>
      </c>
      <c r="BJ1166" s="17" t="s">
        <v>86</v>
      </c>
      <c r="BK1166" s="244">
        <f>ROUND(I1166*H1166,2)</f>
        <v>0</v>
      </c>
      <c r="BL1166" s="17" t="s">
        <v>395</v>
      </c>
      <c r="BM1166" s="243" t="s">
        <v>1891</v>
      </c>
    </row>
    <row r="1167" spans="2:65" s="1" customFormat="1" ht="24" customHeight="1">
      <c r="B1167" s="38"/>
      <c r="C1167" s="232" t="s">
        <v>1892</v>
      </c>
      <c r="D1167" s="232" t="s">
        <v>166</v>
      </c>
      <c r="E1167" s="233" t="s">
        <v>1893</v>
      </c>
      <c r="F1167" s="234" t="s">
        <v>1894</v>
      </c>
      <c r="G1167" s="235" t="s">
        <v>392</v>
      </c>
      <c r="H1167" s="236">
        <v>17</v>
      </c>
      <c r="I1167" s="237"/>
      <c r="J1167" s="238">
        <f>ROUND(I1167*H1167,2)</f>
        <v>0</v>
      </c>
      <c r="K1167" s="234" t="s">
        <v>170</v>
      </c>
      <c r="L1167" s="43"/>
      <c r="M1167" s="239" t="s">
        <v>1</v>
      </c>
      <c r="N1167" s="240" t="s">
        <v>43</v>
      </c>
      <c r="O1167" s="86"/>
      <c r="P1167" s="241">
        <f>O1167*H1167</f>
        <v>0</v>
      </c>
      <c r="Q1167" s="241">
        <v>0</v>
      </c>
      <c r="R1167" s="241">
        <f>Q1167*H1167</f>
        <v>0</v>
      </c>
      <c r="S1167" s="241">
        <v>0</v>
      </c>
      <c r="T1167" s="242">
        <f>S1167*H1167</f>
        <v>0</v>
      </c>
      <c r="AR1167" s="243" t="s">
        <v>395</v>
      </c>
      <c r="AT1167" s="243" t="s">
        <v>166</v>
      </c>
      <c r="AU1167" s="243" t="s">
        <v>88</v>
      </c>
      <c r="AY1167" s="17" t="s">
        <v>163</v>
      </c>
      <c r="BE1167" s="244">
        <f>IF(N1167="základní",J1167,0)</f>
        <v>0</v>
      </c>
      <c r="BF1167" s="244">
        <f>IF(N1167="snížená",J1167,0)</f>
        <v>0</v>
      </c>
      <c r="BG1167" s="244">
        <f>IF(N1167="zákl. přenesená",J1167,0)</f>
        <v>0</v>
      </c>
      <c r="BH1167" s="244">
        <f>IF(N1167="sníž. přenesená",J1167,0)</f>
        <v>0</v>
      </c>
      <c r="BI1167" s="244">
        <f>IF(N1167="nulová",J1167,0)</f>
        <v>0</v>
      </c>
      <c r="BJ1167" s="17" t="s">
        <v>86</v>
      </c>
      <c r="BK1167" s="244">
        <f>ROUND(I1167*H1167,2)</f>
        <v>0</v>
      </c>
      <c r="BL1167" s="17" t="s">
        <v>395</v>
      </c>
      <c r="BM1167" s="243" t="s">
        <v>1895</v>
      </c>
    </row>
    <row r="1168" spans="2:51" s="12" customFormat="1" ht="12">
      <c r="B1168" s="255"/>
      <c r="C1168" s="256"/>
      <c r="D1168" s="245" t="s">
        <v>309</v>
      </c>
      <c r="E1168" s="257" t="s">
        <v>1</v>
      </c>
      <c r="F1168" s="258" t="s">
        <v>1896</v>
      </c>
      <c r="G1168" s="256"/>
      <c r="H1168" s="259">
        <v>17</v>
      </c>
      <c r="I1168" s="260"/>
      <c r="J1168" s="256"/>
      <c r="K1168" s="256"/>
      <c r="L1168" s="261"/>
      <c r="M1168" s="262"/>
      <c r="N1168" s="263"/>
      <c r="O1168" s="263"/>
      <c r="P1168" s="263"/>
      <c r="Q1168" s="263"/>
      <c r="R1168" s="263"/>
      <c r="S1168" s="263"/>
      <c r="T1168" s="264"/>
      <c r="AT1168" s="265" t="s">
        <v>309</v>
      </c>
      <c r="AU1168" s="265" t="s">
        <v>88</v>
      </c>
      <c r="AV1168" s="12" t="s">
        <v>88</v>
      </c>
      <c r="AW1168" s="12" t="s">
        <v>33</v>
      </c>
      <c r="AX1168" s="12" t="s">
        <v>86</v>
      </c>
      <c r="AY1168" s="265" t="s">
        <v>163</v>
      </c>
    </row>
    <row r="1169" spans="2:65" s="1" customFormat="1" ht="16.5" customHeight="1">
      <c r="B1169" s="38"/>
      <c r="C1169" s="298" t="s">
        <v>1897</v>
      </c>
      <c r="D1169" s="298" t="s">
        <v>549</v>
      </c>
      <c r="E1169" s="299" t="s">
        <v>1898</v>
      </c>
      <c r="F1169" s="300" t="s">
        <v>1899</v>
      </c>
      <c r="G1169" s="301" t="s">
        <v>392</v>
      </c>
      <c r="H1169" s="302">
        <v>17</v>
      </c>
      <c r="I1169" s="303"/>
      <c r="J1169" s="304">
        <f>ROUND(I1169*H1169,2)</f>
        <v>0</v>
      </c>
      <c r="K1169" s="300" t="s">
        <v>1</v>
      </c>
      <c r="L1169" s="305"/>
      <c r="M1169" s="306" t="s">
        <v>1</v>
      </c>
      <c r="N1169" s="307" t="s">
        <v>43</v>
      </c>
      <c r="O1169" s="86"/>
      <c r="P1169" s="241">
        <f>O1169*H1169</f>
        <v>0</v>
      </c>
      <c r="Q1169" s="241">
        <v>0.0024</v>
      </c>
      <c r="R1169" s="241">
        <f>Q1169*H1169</f>
        <v>0.040799999999999996</v>
      </c>
      <c r="S1169" s="241">
        <v>0</v>
      </c>
      <c r="T1169" s="242">
        <f>S1169*H1169</f>
        <v>0</v>
      </c>
      <c r="AR1169" s="243" t="s">
        <v>501</v>
      </c>
      <c r="AT1169" s="243" t="s">
        <v>549</v>
      </c>
      <c r="AU1169" s="243" t="s">
        <v>88</v>
      </c>
      <c r="AY1169" s="17" t="s">
        <v>163</v>
      </c>
      <c r="BE1169" s="244">
        <f>IF(N1169="základní",J1169,0)</f>
        <v>0</v>
      </c>
      <c r="BF1169" s="244">
        <f>IF(N1169="snížená",J1169,0)</f>
        <v>0</v>
      </c>
      <c r="BG1169" s="244">
        <f>IF(N1169="zákl. přenesená",J1169,0)</f>
        <v>0</v>
      </c>
      <c r="BH1169" s="244">
        <f>IF(N1169="sníž. přenesená",J1169,0)</f>
        <v>0</v>
      </c>
      <c r="BI1169" s="244">
        <f>IF(N1169="nulová",J1169,0)</f>
        <v>0</v>
      </c>
      <c r="BJ1169" s="17" t="s">
        <v>86</v>
      </c>
      <c r="BK1169" s="244">
        <f>ROUND(I1169*H1169,2)</f>
        <v>0</v>
      </c>
      <c r="BL1169" s="17" t="s">
        <v>395</v>
      </c>
      <c r="BM1169" s="243" t="s">
        <v>1900</v>
      </c>
    </row>
    <row r="1170" spans="2:65" s="1" customFormat="1" ht="16.5" customHeight="1">
      <c r="B1170" s="38"/>
      <c r="C1170" s="232" t="s">
        <v>1901</v>
      </c>
      <c r="D1170" s="232" t="s">
        <v>166</v>
      </c>
      <c r="E1170" s="233" t="s">
        <v>1902</v>
      </c>
      <c r="F1170" s="234" t="s">
        <v>1903</v>
      </c>
      <c r="G1170" s="235" t="s">
        <v>392</v>
      </c>
      <c r="H1170" s="236">
        <v>23</v>
      </c>
      <c r="I1170" s="237"/>
      <c r="J1170" s="238">
        <f>ROUND(I1170*H1170,2)</f>
        <v>0</v>
      </c>
      <c r="K1170" s="234" t="s">
        <v>170</v>
      </c>
      <c r="L1170" s="43"/>
      <c r="M1170" s="239" t="s">
        <v>1</v>
      </c>
      <c r="N1170" s="240" t="s">
        <v>43</v>
      </c>
      <c r="O1170" s="86"/>
      <c r="P1170" s="241">
        <f>O1170*H1170</f>
        <v>0</v>
      </c>
      <c r="Q1170" s="241">
        <v>0</v>
      </c>
      <c r="R1170" s="241">
        <f>Q1170*H1170</f>
        <v>0</v>
      </c>
      <c r="S1170" s="241">
        <v>0</v>
      </c>
      <c r="T1170" s="242">
        <f>S1170*H1170</f>
        <v>0</v>
      </c>
      <c r="AR1170" s="243" t="s">
        <v>395</v>
      </c>
      <c r="AT1170" s="243" t="s">
        <v>166</v>
      </c>
      <c r="AU1170" s="243" t="s">
        <v>88</v>
      </c>
      <c r="AY1170" s="17" t="s">
        <v>163</v>
      </c>
      <c r="BE1170" s="244">
        <f>IF(N1170="základní",J1170,0)</f>
        <v>0</v>
      </c>
      <c r="BF1170" s="244">
        <f>IF(N1170="snížená",J1170,0)</f>
        <v>0</v>
      </c>
      <c r="BG1170" s="244">
        <f>IF(N1170="zákl. přenesená",J1170,0)</f>
        <v>0</v>
      </c>
      <c r="BH1170" s="244">
        <f>IF(N1170="sníž. přenesená",J1170,0)</f>
        <v>0</v>
      </c>
      <c r="BI1170" s="244">
        <f>IF(N1170="nulová",J1170,0)</f>
        <v>0</v>
      </c>
      <c r="BJ1170" s="17" t="s">
        <v>86</v>
      </c>
      <c r="BK1170" s="244">
        <f>ROUND(I1170*H1170,2)</f>
        <v>0</v>
      </c>
      <c r="BL1170" s="17" t="s">
        <v>395</v>
      </c>
      <c r="BM1170" s="243" t="s">
        <v>1904</v>
      </c>
    </row>
    <row r="1171" spans="2:65" s="1" customFormat="1" ht="16.5" customHeight="1">
      <c r="B1171" s="38"/>
      <c r="C1171" s="298" t="s">
        <v>1905</v>
      </c>
      <c r="D1171" s="298" t="s">
        <v>549</v>
      </c>
      <c r="E1171" s="299" t="s">
        <v>1906</v>
      </c>
      <c r="F1171" s="300" t="s">
        <v>1907</v>
      </c>
      <c r="G1171" s="301" t="s">
        <v>1168</v>
      </c>
      <c r="H1171" s="302">
        <v>23</v>
      </c>
      <c r="I1171" s="303"/>
      <c r="J1171" s="304">
        <f>ROUND(I1171*H1171,2)</f>
        <v>0</v>
      </c>
      <c r="K1171" s="300" t="s">
        <v>1</v>
      </c>
      <c r="L1171" s="305"/>
      <c r="M1171" s="306" t="s">
        <v>1</v>
      </c>
      <c r="N1171" s="307" t="s">
        <v>43</v>
      </c>
      <c r="O1171" s="86"/>
      <c r="P1171" s="241">
        <f>O1171*H1171</f>
        <v>0</v>
      </c>
      <c r="Q1171" s="241">
        <v>0</v>
      </c>
      <c r="R1171" s="241">
        <f>Q1171*H1171</f>
        <v>0</v>
      </c>
      <c r="S1171" s="241">
        <v>0</v>
      </c>
      <c r="T1171" s="242">
        <f>S1171*H1171</f>
        <v>0</v>
      </c>
      <c r="AR1171" s="243" t="s">
        <v>501</v>
      </c>
      <c r="AT1171" s="243" t="s">
        <v>549</v>
      </c>
      <c r="AU1171" s="243" t="s">
        <v>88</v>
      </c>
      <c r="AY1171" s="17" t="s">
        <v>163</v>
      </c>
      <c r="BE1171" s="244">
        <f>IF(N1171="základní",J1171,0)</f>
        <v>0</v>
      </c>
      <c r="BF1171" s="244">
        <f>IF(N1171="snížená",J1171,0)</f>
        <v>0</v>
      </c>
      <c r="BG1171" s="244">
        <f>IF(N1171="zákl. přenesená",J1171,0)</f>
        <v>0</v>
      </c>
      <c r="BH1171" s="244">
        <f>IF(N1171="sníž. přenesená",J1171,0)</f>
        <v>0</v>
      </c>
      <c r="BI1171" s="244">
        <f>IF(N1171="nulová",J1171,0)</f>
        <v>0</v>
      </c>
      <c r="BJ1171" s="17" t="s">
        <v>86</v>
      </c>
      <c r="BK1171" s="244">
        <f>ROUND(I1171*H1171,2)</f>
        <v>0</v>
      </c>
      <c r="BL1171" s="17" t="s">
        <v>395</v>
      </c>
      <c r="BM1171" s="243" t="s">
        <v>1908</v>
      </c>
    </row>
    <row r="1172" spans="2:47" s="1" customFormat="1" ht="12">
      <c r="B1172" s="38"/>
      <c r="C1172" s="39"/>
      <c r="D1172" s="245" t="s">
        <v>190</v>
      </c>
      <c r="E1172" s="39"/>
      <c r="F1172" s="246" t="s">
        <v>1909</v>
      </c>
      <c r="G1172" s="39"/>
      <c r="H1172" s="39"/>
      <c r="I1172" s="150"/>
      <c r="J1172" s="39"/>
      <c r="K1172" s="39"/>
      <c r="L1172" s="43"/>
      <c r="M1172" s="247"/>
      <c r="N1172" s="86"/>
      <c r="O1172" s="86"/>
      <c r="P1172" s="86"/>
      <c r="Q1172" s="86"/>
      <c r="R1172" s="86"/>
      <c r="S1172" s="86"/>
      <c r="T1172" s="87"/>
      <c r="AT1172" s="17" t="s">
        <v>190</v>
      </c>
      <c r="AU1172" s="17" t="s">
        <v>88</v>
      </c>
    </row>
    <row r="1173" spans="2:65" s="1" customFormat="1" ht="16.5" customHeight="1">
      <c r="B1173" s="38"/>
      <c r="C1173" s="232" t="s">
        <v>1910</v>
      </c>
      <c r="D1173" s="232" t="s">
        <v>166</v>
      </c>
      <c r="E1173" s="233" t="s">
        <v>1911</v>
      </c>
      <c r="F1173" s="234" t="s">
        <v>1912</v>
      </c>
      <c r="G1173" s="235" t="s">
        <v>392</v>
      </c>
      <c r="H1173" s="236">
        <v>8</v>
      </c>
      <c r="I1173" s="237"/>
      <c r="J1173" s="238">
        <f>ROUND(I1173*H1173,2)</f>
        <v>0</v>
      </c>
      <c r="K1173" s="234" t="s">
        <v>170</v>
      </c>
      <c r="L1173" s="43"/>
      <c r="M1173" s="239" t="s">
        <v>1</v>
      </c>
      <c r="N1173" s="240" t="s">
        <v>43</v>
      </c>
      <c r="O1173" s="86"/>
      <c r="P1173" s="241">
        <f>O1173*H1173</f>
        <v>0</v>
      </c>
      <c r="Q1173" s="241">
        <v>0.00027</v>
      </c>
      <c r="R1173" s="241">
        <f>Q1173*H1173</f>
        <v>0.00216</v>
      </c>
      <c r="S1173" s="241">
        <v>0</v>
      </c>
      <c r="T1173" s="242">
        <f>S1173*H1173</f>
        <v>0</v>
      </c>
      <c r="AR1173" s="243" t="s">
        <v>395</v>
      </c>
      <c r="AT1173" s="243" t="s">
        <v>166</v>
      </c>
      <c r="AU1173" s="243" t="s">
        <v>88</v>
      </c>
      <c r="AY1173" s="17" t="s">
        <v>163</v>
      </c>
      <c r="BE1173" s="244">
        <f>IF(N1173="základní",J1173,0)</f>
        <v>0</v>
      </c>
      <c r="BF1173" s="244">
        <f>IF(N1173="snížená",J1173,0)</f>
        <v>0</v>
      </c>
      <c r="BG1173" s="244">
        <f>IF(N1173="zákl. přenesená",J1173,0)</f>
        <v>0</v>
      </c>
      <c r="BH1173" s="244">
        <f>IF(N1173="sníž. přenesená",J1173,0)</f>
        <v>0</v>
      </c>
      <c r="BI1173" s="244">
        <f>IF(N1173="nulová",J1173,0)</f>
        <v>0</v>
      </c>
      <c r="BJ1173" s="17" t="s">
        <v>86</v>
      </c>
      <c r="BK1173" s="244">
        <f>ROUND(I1173*H1173,2)</f>
        <v>0</v>
      </c>
      <c r="BL1173" s="17" t="s">
        <v>395</v>
      </c>
      <c r="BM1173" s="243" t="s">
        <v>1913</v>
      </c>
    </row>
    <row r="1174" spans="2:65" s="1" customFormat="1" ht="16.5" customHeight="1">
      <c r="B1174" s="38"/>
      <c r="C1174" s="298" t="s">
        <v>1914</v>
      </c>
      <c r="D1174" s="298" t="s">
        <v>549</v>
      </c>
      <c r="E1174" s="299" t="s">
        <v>1915</v>
      </c>
      <c r="F1174" s="300" t="s">
        <v>1916</v>
      </c>
      <c r="G1174" s="301" t="s">
        <v>392</v>
      </c>
      <c r="H1174" s="302">
        <v>8</v>
      </c>
      <c r="I1174" s="303"/>
      <c r="J1174" s="304">
        <f>ROUND(I1174*H1174,2)</f>
        <v>0</v>
      </c>
      <c r="K1174" s="300" t="s">
        <v>1</v>
      </c>
      <c r="L1174" s="305"/>
      <c r="M1174" s="306" t="s">
        <v>1</v>
      </c>
      <c r="N1174" s="307" t="s">
        <v>43</v>
      </c>
      <c r="O1174" s="86"/>
      <c r="P1174" s="241">
        <f>O1174*H1174</f>
        <v>0</v>
      </c>
      <c r="Q1174" s="241">
        <v>0.044</v>
      </c>
      <c r="R1174" s="241">
        <f>Q1174*H1174</f>
        <v>0.352</v>
      </c>
      <c r="S1174" s="241">
        <v>0</v>
      </c>
      <c r="T1174" s="242">
        <f>S1174*H1174</f>
        <v>0</v>
      </c>
      <c r="AR1174" s="243" t="s">
        <v>501</v>
      </c>
      <c r="AT1174" s="243" t="s">
        <v>549</v>
      </c>
      <c r="AU1174" s="243" t="s">
        <v>88</v>
      </c>
      <c r="AY1174" s="17" t="s">
        <v>163</v>
      </c>
      <c r="BE1174" s="244">
        <f>IF(N1174="základní",J1174,0)</f>
        <v>0</v>
      </c>
      <c r="BF1174" s="244">
        <f>IF(N1174="snížená",J1174,0)</f>
        <v>0</v>
      </c>
      <c r="BG1174" s="244">
        <f>IF(N1174="zákl. přenesená",J1174,0)</f>
        <v>0</v>
      </c>
      <c r="BH1174" s="244">
        <f>IF(N1174="sníž. přenesená",J1174,0)</f>
        <v>0</v>
      </c>
      <c r="BI1174" s="244">
        <f>IF(N1174="nulová",J1174,0)</f>
        <v>0</v>
      </c>
      <c r="BJ1174" s="17" t="s">
        <v>86</v>
      </c>
      <c r="BK1174" s="244">
        <f>ROUND(I1174*H1174,2)</f>
        <v>0</v>
      </c>
      <c r="BL1174" s="17" t="s">
        <v>395</v>
      </c>
      <c r="BM1174" s="243" t="s">
        <v>1917</v>
      </c>
    </row>
    <row r="1175" spans="2:65" s="1" customFormat="1" ht="24" customHeight="1">
      <c r="B1175" s="38"/>
      <c r="C1175" s="232" t="s">
        <v>1918</v>
      </c>
      <c r="D1175" s="232" t="s">
        <v>166</v>
      </c>
      <c r="E1175" s="233" t="s">
        <v>1919</v>
      </c>
      <c r="F1175" s="234" t="s">
        <v>1920</v>
      </c>
      <c r="G1175" s="235" t="s">
        <v>392</v>
      </c>
      <c r="H1175" s="236">
        <v>21</v>
      </c>
      <c r="I1175" s="237"/>
      <c r="J1175" s="238">
        <f>ROUND(I1175*H1175,2)</f>
        <v>0</v>
      </c>
      <c r="K1175" s="234" t="s">
        <v>170</v>
      </c>
      <c r="L1175" s="43"/>
      <c r="M1175" s="239" t="s">
        <v>1</v>
      </c>
      <c r="N1175" s="240" t="s">
        <v>43</v>
      </c>
      <c r="O1175" s="86"/>
      <c r="P1175" s="241">
        <f>O1175*H1175</f>
        <v>0</v>
      </c>
      <c r="Q1175" s="241">
        <v>0</v>
      </c>
      <c r="R1175" s="241">
        <f>Q1175*H1175</f>
        <v>0</v>
      </c>
      <c r="S1175" s="241">
        <v>0.024</v>
      </c>
      <c r="T1175" s="242">
        <f>S1175*H1175</f>
        <v>0.504</v>
      </c>
      <c r="AR1175" s="243" t="s">
        <v>395</v>
      </c>
      <c r="AT1175" s="243" t="s">
        <v>166</v>
      </c>
      <c r="AU1175" s="243" t="s">
        <v>88</v>
      </c>
      <c r="AY1175" s="17" t="s">
        <v>163</v>
      </c>
      <c r="BE1175" s="244">
        <f>IF(N1175="základní",J1175,0)</f>
        <v>0</v>
      </c>
      <c r="BF1175" s="244">
        <f>IF(N1175="snížená",J1175,0)</f>
        <v>0</v>
      </c>
      <c r="BG1175" s="244">
        <f>IF(N1175="zákl. přenesená",J1175,0)</f>
        <v>0</v>
      </c>
      <c r="BH1175" s="244">
        <f>IF(N1175="sníž. přenesená",J1175,0)</f>
        <v>0</v>
      </c>
      <c r="BI1175" s="244">
        <f>IF(N1175="nulová",J1175,0)</f>
        <v>0</v>
      </c>
      <c r="BJ1175" s="17" t="s">
        <v>86</v>
      </c>
      <c r="BK1175" s="244">
        <f>ROUND(I1175*H1175,2)</f>
        <v>0</v>
      </c>
      <c r="BL1175" s="17" t="s">
        <v>395</v>
      </c>
      <c r="BM1175" s="243" t="s">
        <v>1921</v>
      </c>
    </row>
    <row r="1176" spans="2:51" s="12" customFormat="1" ht="12">
      <c r="B1176" s="255"/>
      <c r="C1176" s="256"/>
      <c r="D1176" s="245" t="s">
        <v>309</v>
      </c>
      <c r="E1176" s="257" t="s">
        <v>1</v>
      </c>
      <c r="F1176" s="258" t="s">
        <v>1922</v>
      </c>
      <c r="G1176" s="256"/>
      <c r="H1176" s="259">
        <v>21</v>
      </c>
      <c r="I1176" s="260"/>
      <c r="J1176" s="256"/>
      <c r="K1176" s="256"/>
      <c r="L1176" s="261"/>
      <c r="M1176" s="262"/>
      <c r="N1176" s="263"/>
      <c r="O1176" s="263"/>
      <c r="P1176" s="263"/>
      <c r="Q1176" s="263"/>
      <c r="R1176" s="263"/>
      <c r="S1176" s="263"/>
      <c r="T1176" s="264"/>
      <c r="AT1176" s="265" t="s">
        <v>309</v>
      </c>
      <c r="AU1176" s="265" t="s">
        <v>88</v>
      </c>
      <c r="AV1176" s="12" t="s">
        <v>88</v>
      </c>
      <c r="AW1176" s="12" t="s">
        <v>33</v>
      </c>
      <c r="AX1176" s="12" t="s">
        <v>86</v>
      </c>
      <c r="AY1176" s="265" t="s">
        <v>163</v>
      </c>
    </row>
    <row r="1177" spans="2:65" s="1" customFormat="1" ht="24" customHeight="1">
      <c r="B1177" s="38"/>
      <c r="C1177" s="232" t="s">
        <v>1923</v>
      </c>
      <c r="D1177" s="232" t="s">
        <v>166</v>
      </c>
      <c r="E1177" s="233" t="s">
        <v>1924</v>
      </c>
      <c r="F1177" s="234" t="s">
        <v>1925</v>
      </c>
      <c r="G1177" s="235" t="s">
        <v>392</v>
      </c>
      <c r="H1177" s="236">
        <v>1</v>
      </c>
      <c r="I1177" s="237"/>
      <c r="J1177" s="238">
        <f>ROUND(I1177*H1177,2)</f>
        <v>0</v>
      </c>
      <c r="K1177" s="234" t="s">
        <v>170</v>
      </c>
      <c r="L1177" s="43"/>
      <c r="M1177" s="239" t="s">
        <v>1</v>
      </c>
      <c r="N1177" s="240" t="s">
        <v>43</v>
      </c>
      <c r="O1177" s="86"/>
      <c r="P1177" s="241">
        <f>O1177*H1177</f>
        <v>0</v>
      </c>
      <c r="Q1177" s="241">
        <v>0</v>
      </c>
      <c r="R1177" s="241">
        <f>Q1177*H1177</f>
        <v>0</v>
      </c>
      <c r="S1177" s="241">
        <v>0.166</v>
      </c>
      <c r="T1177" s="242">
        <f>S1177*H1177</f>
        <v>0.166</v>
      </c>
      <c r="AR1177" s="243" t="s">
        <v>395</v>
      </c>
      <c r="AT1177" s="243" t="s">
        <v>166</v>
      </c>
      <c r="AU1177" s="243" t="s">
        <v>88</v>
      </c>
      <c r="AY1177" s="17" t="s">
        <v>163</v>
      </c>
      <c r="BE1177" s="244">
        <f>IF(N1177="základní",J1177,0)</f>
        <v>0</v>
      </c>
      <c r="BF1177" s="244">
        <f>IF(N1177="snížená",J1177,0)</f>
        <v>0</v>
      </c>
      <c r="BG1177" s="244">
        <f>IF(N1177="zákl. přenesená",J1177,0)</f>
        <v>0</v>
      </c>
      <c r="BH1177" s="244">
        <f>IF(N1177="sníž. přenesená",J1177,0)</f>
        <v>0</v>
      </c>
      <c r="BI1177" s="244">
        <f>IF(N1177="nulová",J1177,0)</f>
        <v>0</v>
      </c>
      <c r="BJ1177" s="17" t="s">
        <v>86</v>
      </c>
      <c r="BK1177" s="244">
        <f>ROUND(I1177*H1177,2)</f>
        <v>0</v>
      </c>
      <c r="BL1177" s="17" t="s">
        <v>395</v>
      </c>
      <c r="BM1177" s="243" t="s">
        <v>1926</v>
      </c>
    </row>
    <row r="1178" spans="2:65" s="1" customFormat="1" ht="24" customHeight="1">
      <c r="B1178" s="38"/>
      <c r="C1178" s="232" t="s">
        <v>1927</v>
      </c>
      <c r="D1178" s="232" t="s">
        <v>166</v>
      </c>
      <c r="E1178" s="233" t="s">
        <v>1928</v>
      </c>
      <c r="F1178" s="234" t="s">
        <v>1929</v>
      </c>
      <c r="G1178" s="235" t="s">
        <v>392</v>
      </c>
      <c r="H1178" s="236">
        <v>1</v>
      </c>
      <c r="I1178" s="237"/>
      <c r="J1178" s="238">
        <f>ROUND(I1178*H1178,2)</f>
        <v>0</v>
      </c>
      <c r="K1178" s="234" t="s">
        <v>170</v>
      </c>
      <c r="L1178" s="43"/>
      <c r="M1178" s="239" t="s">
        <v>1</v>
      </c>
      <c r="N1178" s="240" t="s">
        <v>43</v>
      </c>
      <c r="O1178" s="86"/>
      <c r="P1178" s="241">
        <f>O1178*H1178</f>
        <v>0</v>
      </c>
      <c r="Q1178" s="241">
        <v>0</v>
      </c>
      <c r="R1178" s="241">
        <f>Q1178*H1178</f>
        <v>0</v>
      </c>
      <c r="S1178" s="241">
        <v>0.174</v>
      </c>
      <c r="T1178" s="242">
        <f>S1178*H1178</f>
        <v>0.174</v>
      </c>
      <c r="AR1178" s="243" t="s">
        <v>395</v>
      </c>
      <c r="AT1178" s="243" t="s">
        <v>166</v>
      </c>
      <c r="AU1178" s="243" t="s">
        <v>88</v>
      </c>
      <c r="AY1178" s="17" t="s">
        <v>163</v>
      </c>
      <c r="BE1178" s="244">
        <f>IF(N1178="základní",J1178,0)</f>
        <v>0</v>
      </c>
      <c r="BF1178" s="244">
        <f>IF(N1178="snížená",J1178,0)</f>
        <v>0</v>
      </c>
      <c r="BG1178" s="244">
        <f>IF(N1178="zákl. přenesená",J1178,0)</f>
        <v>0</v>
      </c>
      <c r="BH1178" s="244">
        <f>IF(N1178="sníž. přenesená",J1178,0)</f>
        <v>0</v>
      </c>
      <c r="BI1178" s="244">
        <f>IF(N1178="nulová",J1178,0)</f>
        <v>0</v>
      </c>
      <c r="BJ1178" s="17" t="s">
        <v>86</v>
      </c>
      <c r="BK1178" s="244">
        <f>ROUND(I1178*H1178,2)</f>
        <v>0</v>
      </c>
      <c r="BL1178" s="17" t="s">
        <v>395</v>
      </c>
      <c r="BM1178" s="243" t="s">
        <v>1930</v>
      </c>
    </row>
    <row r="1179" spans="2:65" s="1" customFormat="1" ht="16.5" customHeight="1">
      <c r="B1179" s="38"/>
      <c r="C1179" s="232" t="s">
        <v>1931</v>
      </c>
      <c r="D1179" s="232" t="s">
        <v>166</v>
      </c>
      <c r="E1179" s="233" t="s">
        <v>1932</v>
      </c>
      <c r="F1179" s="234" t="s">
        <v>1933</v>
      </c>
      <c r="G1179" s="235" t="s">
        <v>1168</v>
      </c>
      <c r="H1179" s="236">
        <v>1</v>
      </c>
      <c r="I1179" s="237"/>
      <c r="J1179" s="238">
        <f>ROUND(I1179*H1179,2)</f>
        <v>0</v>
      </c>
      <c r="K1179" s="234" t="s">
        <v>1</v>
      </c>
      <c r="L1179" s="43"/>
      <c r="M1179" s="239" t="s">
        <v>1</v>
      </c>
      <c r="N1179" s="240" t="s">
        <v>43</v>
      </c>
      <c r="O1179" s="86"/>
      <c r="P1179" s="241">
        <f>O1179*H1179</f>
        <v>0</v>
      </c>
      <c r="Q1179" s="241">
        <v>0</v>
      </c>
      <c r="R1179" s="241">
        <f>Q1179*H1179</f>
        <v>0</v>
      </c>
      <c r="S1179" s="241">
        <v>0</v>
      </c>
      <c r="T1179" s="242">
        <f>S1179*H1179</f>
        <v>0</v>
      </c>
      <c r="AR1179" s="243" t="s">
        <v>395</v>
      </c>
      <c r="AT1179" s="243" t="s">
        <v>166</v>
      </c>
      <c r="AU1179" s="243" t="s">
        <v>88</v>
      </c>
      <c r="AY1179" s="17" t="s">
        <v>163</v>
      </c>
      <c r="BE1179" s="244">
        <f>IF(N1179="základní",J1179,0)</f>
        <v>0</v>
      </c>
      <c r="BF1179" s="244">
        <f>IF(N1179="snížená",J1179,0)</f>
        <v>0</v>
      </c>
      <c r="BG1179" s="244">
        <f>IF(N1179="zákl. přenesená",J1179,0)</f>
        <v>0</v>
      </c>
      <c r="BH1179" s="244">
        <f>IF(N1179="sníž. přenesená",J1179,0)</f>
        <v>0</v>
      </c>
      <c r="BI1179" s="244">
        <f>IF(N1179="nulová",J1179,0)</f>
        <v>0</v>
      </c>
      <c r="BJ1179" s="17" t="s">
        <v>86</v>
      </c>
      <c r="BK1179" s="244">
        <f>ROUND(I1179*H1179,2)</f>
        <v>0</v>
      </c>
      <c r="BL1179" s="17" t="s">
        <v>395</v>
      </c>
      <c r="BM1179" s="243" t="s">
        <v>1934</v>
      </c>
    </row>
    <row r="1180" spans="2:65" s="1" customFormat="1" ht="24" customHeight="1">
      <c r="B1180" s="38"/>
      <c r="C1180" s="232" t="s">
        <v>1935</v>
      </c>
      <c r="D1180" s="232" t="s">
        <v>166</v>
      </c>
      <c r="E1180" s="233" t="s">
        <v>1936</v>
      </c>
      <c r="F1180" s="234" t="s">
        <v>1937</v>
      </c>
      <c r="G1180" s="235" t="s">
        <v>1300</v>
      </c>
      <c r="H1180" s="308"/>
      <c r="I1180" s="237"/>
      <c r="J1180" s="238">
        <f>ROUND(I1180*H1180,2)</f>
        <v>0</v>
      </c>
      <c r="K1180" s="234" t="s">
        <v>170</v>
      </c>
      <c r="L1180" s="43"/>
      <c r="M1180" s="239" t="s">
        <v>1</v>
      </c>
      <c r="N1180" s="240" t="s">
        <v>43</v>
      </c>
      <c r="O1180" s="86"/>
      <c r="P1180" s="241">
        <f>O1180*H1180</f>
        <v>0</v>
      </c>
      <c r="Q1180" s="241">
        <v>0</v>
      </c>
      <c r="R1180" s="241">
        <f>Q1180*H1180</f>
        <v>0</v>
      </c>
      <c r="S1180" s="241">
        <v>0</v>
      </c>
      <c r="T1180" s="242">
        <f>S1180*H1180</f>
        <v>0</v>
      </c>
      <c r="AR1180" s="243" t="s">
        <v>395</v>
      </c>
      <c r="AT1180" s="243" t="s">
        <v>166</v>
      </c>
      <c r="AU1180" s="243" t="s">
        <v>88</v>
      </c>
      <c r="AY1180" s="17" t="s">
        <v>163</v>
      </c>
      <c r="BE1180" s="244">
        <f>IF(N1180="základní",J1180,0)</f>
        <v>0</v>
      </c>
      <c r="BF1180" s="244">
        <f>IF(N1180="snížená",J1180,0)</f>
        <v>0</v>
      </c>
      <c r="BG1180" s="244">
        <f>IF(N1180="zákl. přenesená",J1180,0)</f>
        <v>0</v>
      </c>
      <c r="BH1180" s="244">
        <f>IF(N1180="sníž. přenesená",J1180,0)</f>
        <v>0</v>
      </c>
      <c r="BI1180" s="244">
        <f>IF(N1180="nulová",J1180,0)</f>
        <v>0</v>
      </c>
      <c r="BJ1180" s="17" t="s">
        <v>86</v>
      </c>
      <c r="BK1180" s="244">
        <f>ROUND(I1180*H1180,2)</f>
        <v>0</v>
      </c>
      <c r="BL1180" s="17" t="s">
        <v>395</v>
      </c>
      <c r="BM1180" s="243" t="s">
        <v>1938</v>
      </c>
    </row>
    <row r="1181" spans="2:63" s="11" customFormat="1" ht="22.8" customHeight="1">
      <c r="B1181" s="216"/>
      <c r="C1181" s="217"/>
      <c r="D1181" s="218" t="s">
        <v>77</v>
      </c>
      <c r="E1181" s="230" t="s">
        <v>1939</v>
      </c>
      <c r="F1181" s="230" t="s">
        <v>1940</v>
      </c>
      <c r="G1181" s="217"/>
      <c r="H1181" s="217"/>
      <c r="I1181" s="220"/>
      <c r="J1181" s="231">
        <f>BK1181</f>
        <v>0</v>
      </c>
      <c r="K1181" s="217"/>
      <c r="L1181" s="222"/>
      <c r="M1181" s="223"/>
      <c r="N1181" s="224"/>
      <c r="O1181" s="224"/>
      <c r="P1181" s="225">
        <f>SUM(P1182:P1193)</f>
        <v>0</v>
      </c>
      <c r="Q1181" s="224"/>
      <c r="R1181" s="225">
        <f>SUM(R1182:R1193)</f>
        <v>0</v>
      </c>
      <c r="S1181" s="224"/>
      <c r="T1181" s="226">
        <f>SUM(T1182:T1193)</f>
        <v>0</v>
      </c>
      <c r="AR1181" s="227" t="s">
        <v>88</v>
      </c>
      <c r="AT1181" s="228" t="s">
        <v>77</v>
      </c>
      <c r="AU1181" s="228" t="s">
        <v>86</v>
      </c>
      <c r="AY1181" s="227" t="s">
        <v>163</v>
      </c>
      <c r="BK1181" s="229">
        <f>SUM(BK1182:BK1193)</f>
        <v>0</v>
      </c>
    </row>
    <row r="1182" spans="2:65" s="1" customFormat="1" ht="16.5" customHeight="1">
      <c r="B1182" s="38"/>
      <c r="C1182" s="232" t="s">
        <v>1941</v>
      </c>
      <c r="D1182" s="232" t="s">
        <v>166</v>
      </c>
      <c r="E1182" s="233" t="s">
        <v>1942</v>
      </c>
      <c r="F1182" s="234" t="s">
        <v>1943</v>
      </c>
      <c r="G1182" s="235" t="s">
        <v>1944</v>
      </c>
      <c r="H1182" s="236">
        <v>1638.9</v>
      </c>
      <c r="I1182" s="237"/>
      <c r="J1182" s="238">
        <f>ROUND(I1182*H1182,2)</f>
        <v>0</v>
      </c>
      <c r="K1182" s="234" t="s">
        <v>1</v>
      </c>
      <c r="L1182" s="43"/>
      <c r="M1182" s="239" t="s">
        <v>1</v>
      </c>
      <c r="N1182" s="240" t="s">
        <v>43</v>
      </c>
      <c r="O1182" s="86"/>
      <c r="P1182" s="241">
        <f>O1182*H1182</f>
        <v>0</v>
      </c>
      <c r="Q1182" s="241">
        <v>0</v>
      </c>
      <c r="R1182" s="241">
        <f>Q1182*H1182</f>
        <v>0</v>
      </c>
      <c r="S1182" s="241">
        <v>0</v>
      </c>
      <c r="T1182" s="242">
        <f>S1182*H1182</f>
        <v>0</v>
      </c>
      <c r="AR1182" s="243" t="s">
        <v>395</v>
      </c>
      <c r="AT1182" s="243" t="s">
        <v>166</v>
      </c>
      <c r="AU1182" s="243" t="s">
        <v>88</v>
      </c>
      <c r="AY1182" s="17" t="s">
        <v>163</v>
      </c>
      <c r="BE1182" s="244">
        <f>IF(N1182="základní",J1182,0)</f>
        <v>0</v>
      </c>
      <c r="BF1182" s="244">
        <f>IF(N1182="snížená",J1182,0)</f>
        <v>0</v>
      </c>
      <c r="BG1182" s="244">
        <f>IF(N1182="zákl. přenesená",J1182,0)</f>
        <v>0</v>
      </c>
      <c r="BH1182" s="244">
        <f>IF(N1182="sníž. přenesená",J1182,0)</f>
        <v>0</v>
      </c>
      <c r="BI1182" s="244">
        <f>IF(N1182="nulová",J1182,0)</f>
        <v>0</v>
      </c>
      <c r="BJ1182" s="17" t="s">
        <v>86</v>
      </c>
      <c r="BK1182" s="244">
        <f>ROUND(I1182*H1182,2)</f>
        <v>0</v>
      </c>
      <c r="BL1182" s="17" t="s">
        <v>395</v>
      </c>
      <c r="BM1182" s="243" t="s">
        <v>1945</v>
      </c>
    </row>
    <row r="1183" spans="2:47" s="1" customFormat="1" ht="12">
      <c r="B1183" s="38"/>
      <c r="C1183" s="39"/>
      <c r="D1183" s="245" t="s">
        <v>190</v>
      </c>
      <c r="E1183" s="39"/>
      <c r="F1183" s="246" t="s">
        <v>1946</v>
      </c>
      <c r="G1183" s="39"/>
      <c r="H1183" s="39"/>
      <c r="I1183" s="150"/>
      <c r="J1183" s="39"/>
      <c r="K1183" s="39"/>
      <c r="L1183" s="43"/>
      <c r="M1183" s="247"/>
      <c r="N1183" s="86"/>
      <c r="O1183" s="86"/>
      <c r="P1183" s="86"/>
      <c r="Q1183" s="86"/>
      <c r="R1183" s="86"/>
      <c r="S1183" s="86"/>
      <c r="T1183" s="87"/>
      <c r="AT1183" s="17" t="s">
        <v>190</v>
      </c>
      <c r="AU1183" s="17" t="s">
        <v>88</v>
      </c>
    </row>
    <row r="1184" spans="2:51" s="12" customFormat="1" ht="12">
      <c r="B1184" s="255"/>
      <c r="C1184" s="256"/>
      <c r="D1184" s="245" t="s">
        <v>309</v>
      </c>
      <c r="E1184" s="257" t="s">
        <v>1</v>
      </c>
      <c r="F1184" s="258" t="s">
        <v>1947</v>
      </c>
      <c r="G1184" s="256"/>
      <c r="H1184" s="259">
        <v>1089.9</v>
      </c>
      <c r="I1184" s="260"/>
      <c r="J1184" s="256"/>
      <c r="K1184" s="256"/>
      <c r="L1184" s="261"/>
      <c r="M1184" s="262"/>
      <c r="N1184" s="263"/>
      <c r="O1184" s="263"/>
      <c r="P1184" s="263"/>
      <c r="Q1184" s="263"/>
      <c r="R1184" s="263"/>
      <c r="S1184" s="263"/>
      <c r="T1184" s="264"/>
      <c r="AT1184" s="265" t="s">
        <v>309</v>
      </c>
      <c r="AU1184" s="265" t="s">
        <v>88</v>
      </c>
      <c r="AV1184" s="12" t="s">
        <v>88</v>
      </c>
      <c r="AW1184" s="12" t="s">
        <v>33</v>
      </c>
      <c r="AX1184" s="12" t="s">
        <v>78</v>
      </c>
      <c r="AY1184" s="265" t="s">
        <v>163</v>
      </c>
    </row>
    <row r="1185" spans="2:51" s="12" customFormat="1" ht="12">
      <c r="B1185" s="255"/>
      <c r="C1185" s="256"/>
      <c r="D1185" s="245" t="s">
        <v>309</v>
      </c>
      <c r="E1185" s="257" t="s">
        <v>1</v>
      </c>
      <c r="F1185" s="258" t="s">
        <v>1948</v>
      </c>
      <c r="G1185" s="256"/>
      <c r="H1185" s="259">
        <v>169.2</v>
      </c>
      <c r="I1185" s="260"/>
      <c r="J1185" s="256"/>
      <c r="K1185" s="256"/>
      <c r="L1185" s="261"/>
      <c r="M1185" s="262"/>
      <c r="N1185" s="263"/>
      <c r="O1185" s="263"/>
      <c r="P1185" s="263"/>
      <c r="Q1185" s="263"/>
      <c r="R1185" s="263"/>
      <c r="S1185" s="263"/>
      <c r="T1185" s="264"/>
      <c r="AT1185" s="265" t="s">
        <v>309</v>
      </c>
      <c r="AU1185" s="265" t="s">
        <v>88</v>
      </c>
      <c r="AV1185" s="12" t="s">
        <v>88</v>
      </c>
      <c r="AW1185" s="12" t="s">
        <v>33</v>
      </c>
      <c r="AX1185" s="12" t="s">
        <v>78</v>
      </c>
      <c r="AY1185" s="265" t="s">
        <v>163</v>
      </c>
    </row>
    <row r="1186" spans="2:51" s="12" customFormat="1" ht="12">
      <c r="B1186" s="255"/>
      <c r="C1186" s="256"/>
      <c r="D1186" s="245" t="s">
        <v>309</v>
      </c>
      <c r="E1186" s="257" t="s">
        <v>1</v>
      </c>
      <c r="F1186" s="258" t="s">
        <v>1949</v>
      </c>
      <c r="G1186" s="256"/>
      <c r="H1186" s="259">
        <v>184.3</v>
      </c>
      <c r="I1186" s="260"/>
      <c r="J1186" s="256"/>
      <c r="K1186" s="256"/>
      <c r="L1186" s="261"/>
      <c r="M1186" s="262"/>
      <c r="N1186" s="263"/>
      <c r="O1186" s="263"/>
      <c r="P1186" s="263"/>
      <c r="Q1186" s="263"/>
      <c r="R1186" s="263"/>
      <c r="S1186" s="263"/>
      <c r="T1186" s="264"/>
      <c r="AT1186" s="265" t="s">
        <v>309</v>
      </c>
      <c r="AU1186" s="265" t="s">
        <v>88</v>
      </c>
      <c r="AV1186" s="12" t="s">
        <v>88</v>
      </c>
      <c r="AW1186" s="12" t="s">
        <v>33</v>
      </c>
      <c r="AX1186" s="12" t="s">
        <v>78</v>
      </c>
      <c r="AY1186" s="265" t="s">
        <v>163</v>
      </c>
    </row>
    <row r="1187" spans="2:51" s="12" customFormat="1" ht="12">
      <c r="B1187" s="255"/>
      <c r="C1187" s="256"/>
      <c r="D1187" s="245" t="s">
        <v>309</v>
      </c>
      <c r="E1187" s="257" t="s">
        <v>1</v>
      </c>
      <c r="F1187" s="258" t="s">
        <v>1950</v>
      </c>
      <c r="G1187" s="256"/>
      <c r="H1187" s="259">
        <v>195.5</v>
      </c>
      <c r="I1187" s="260"/>
      <c r="J1187" s="256"/>
      <c r="K1187" s="256"/>
      <c r="L1187" s="261"/>
      <c r="M1187" s="262"/>
      <c r="N1187" s="263"/>
      <c r="O1187" s="263"/>
      <c r="P1187" s="263"/>
      <c r="Q1187" s="263"/>
      <c r="R1187" s="263"/>
      <c r="S1187" s="263"/>
      <c r="T1187" s="264"/>
      <c r="AT1187" s="265" t="s">
        <v>309</v>
      </c>
      <c r="AU1187" s="265" t="s">
        <v>88</v>
      </c>
      <c r="AV1187" s="12" t="s">
        <v>88</v>
      </c>
      <c r="AW1187" s="12" t="s">
        <v>33</v>
      </c>
      <c r="AX1187" s="12" t="s">
        <v>78</v>
      </c>
      <c r="AY1187" s="265" t="s">
        <v>163</v>
      </c>
    </row>
    <row r="1188" spans="2:51" s="13" customFormat="1" ht="12">
      <c r="B1188" s="266"/>
      <c r="C1188" s="267"/>
      <c r="D1188" s="245" t="s">
        <v>309</v>
      </c>
      <c r="E1188" s="268" t="s">
        <v>1</v>
      </c>
      <c r="F1188" s="269" t="s">
        <v>311</v>
      </c>
      <c r="G1188" s="267"/>
      <c r="H1188" s="270">
        <v>1638.9</v>
      </c>
      <c r="I1188" s="271"/>
      <c r="J1188" s="267"/>
      <c r="K1188" s="267"/>
      <c r="L1188" s="272"/>
      <c r="M1188" s="273"/>
      <c r="N1188" s="274"/>
      <c r="O1188" s="274"/>
      <c r="P1188" s="274"/>
      <c r="Q1188" s="274"/>
      <c r="R1188" s="274"/>
      <c r="S1188" s="274"/>
      <c r="T1188" s="275"/>
      <c r="AT1188" s="276" t="s">
        <v>309</v>
      </c>
      <c r="AU1188" s="276" t="s">
        <v>88</v>
      </c>
      <c r="AV1188" s="13" t="s">
        <v>181</v>
      </c>
      <c r="AW1188" s="13" t="s">
        <v>33</v>
      </c>
      <c r="AX1188" s="13" t="s">
        <v>86</v>
      </c>
      <c r="AY1188" s="276" t="s">
        <v>163</v>
      </c>
    </row>
    <row r="1189" spans="2:65" s="1" customFormat="1" ht="24" customHeight="1">
      <c r="B1189" s="38"/>
      <c r="C1189" s="232" t="s">
        <v>1951</v>
      </c>
      <c r="D1189" s="232" t="s">
        <v>166</v>
      </c>
      <c r="E1189" s="233" t="s">
        <v>1952</v>
      </c>
      <c r="F1189" s="234" t="s">
        <v>1953</v>
      </c>
      <c r="G1189" s="235" t="s">
        <v>1168</v>
      </c>
      <c r="H1189" s="236">
        <v>4</v>
      </c>
      <c r="I1189" s="237"/>
      <c r="J1189" s="238">
        <f>ROUND(I1189*H1189,2)</f>
        <v>0</v>
      </c>
      <c r="K1189" s="234" t="s">
        <v>1</v>
      </c>
      <c r="L1189" s="43"/>
      <c r="M1189" s="239" t="s">
        <v>1</v>
      </c>
      <c r="N1189" s="240" t="s">
        <v>43</v>
      </c>
      <c r="O1189" s="86"/>
      <c r="P1189" s="241">
        <f>O1189*H1189</f>
        <v>0</v>
      </c>
      <c r="Q1189" s="241">
        <v>0</v>
      </c>
      <c r="R1189" s="241">
        <f>Q1189*H1189</f>
        <v>0</v>
      </c>
      <c r="S1189" s="241">
        <v>0</v>
      </c>
      <c r="T1189" s="242">
        <f>S1189*H1189</f>
        <v>0</v>
      </c>
      <c r="AR1189" s="243" t="s">
        <v>395</v>
      </c>
      <c r="AT1189" s="243" t="s">
        <v>166</v>
      </c>
      <c r="AU1189" s="243" t="s">
        <v>88</v>
      </c>
      <c r="AY1189" s="17" t="s">
        <v>163</v>
      </c>
      <c r="BE1189" s="244">
        <f>IF(N1189="základní",J1189,0)</f>
        <v>0</v>
      </c>
      <c r="BF1189" s="244">
        <f>IF(N1189="snížená",J1189,0)</f>
        <v>0</v>
      </c>
      <c r="BG1189" s="244">
        <f>IF(N1189="zákl. přenesená",J1189,0)</f>
        <v>0</v>
      </c>
      <c r="BH1189" s="244">
        <f>IF(N1189="sníž. přenesená",J1189,0)</f>
        <v>0</v>
      </c>
      <c r="BI1189" s="244">
        <f>IF(N1189="nulová",J1189,0)</f>
        <v>0</v>
      </c>
      <c r="BJ1189" s="17" t="s">
        <v>86</v>
      </c>
      <c r="BK1189" s="244">
        <f>ROUND(I1189*H1189,2)</f>
        <v>0</v>
      </c>
      <c r="BL1189" s="17" t="s">
        <v>395</v>
      </c>
      <c r="BM1189" s="243" t="s">
        <v>1954</v>
      </c>
    </row>
    <row r="1190" spans="2:47" s="1" customFormat="1" ht="12">
      <c r="B1190" s="38"/>
      <c r="C1190" s="39"/>
      <c r="D1190" s="245" t="s">
        <v>190</v>
      </c>
      <c r="E1190" s="39"/>
      <c r="F1190" s="246" t="s">
        <v>1955</v>
      </c>
      <c r="G1190" s="39"/>
      <c r="H1190" s="39"/>
      <c r="I1190" s="150"/>
      <c r="J1190" s="39"/>
      <c r="K1190" s="39"/>
      <c r="L1190" s="43"/>
      <c r="M1190" s="247"/>
      <c r="N1190" s="86"/>
      <c r="O1190" s="86"/>
      <c r="P1190" s="86"/>
      <c r="Q1190" s="86"/>
      <c r="R1190" s="86"/>
      <c r="S1190" s="86"/>
      <c r="T1190" s="87"/>
      <c r="AT1190" s="17" t="s">
        <v>190</v>
      </c>
      <c r="AU1190" s="17" t="s">
        <v>88</v>
      </c>
    </row>
    <row r="1191" spans="2:65" s="1" customFormat="1" ht="24" customHeight="1">
      <c r="B1191" s="38"/>
      <c r="C1191" s="232" t="s">
        <v>1956</v>
      </c>
      <c r="D1191" s="232" t="s">
        <v>166</v>
      </c>
      <c r="E1191" s="233" t="s">
        <v>1957</v>
      </c>
      <c r="F1191" s="234" t="s">
        <v>1958</v>
      </c>
      <c r="G1191" s="235" t="s">
        <v>169</v>
      </c>
      <c r="H1191" s="236">
        <v>1</v>
      </c>
      <c r="I1191" s="237"/>
      <c r="J1191" s="238">
        <f>ROUND(I1191*H1191,2)</f>
        <v>0</v>
      </c>
      <c r="K1191" s="234" t="s">
        <v>1</v>
      </c>
      <c r="L1191" s="43"/>
      <c r="M1191" s="239" t="s">
        <v>1</v>
      </c>
      <c r="N1191" s="240" t="s">
        <v>43</v>
      </c>
      <c r="O1191" s="86"/>
      <c r="P1191" s="241">
        <f>O1191*H1191</f>
        <v>0</v>
      </c>
      <c r="Q1191" s="241">
        <v>0</v>
      </c>
      <c r="R1191" s="241">
        <f>Q1191*H1191</f>
        <v>0</v>
      </c>
      <c r="S1191" s="241">
        <v>0</v>
      </c>
      <c r="T1191" s="242">
        <f>S1191*H1191</f>
        <v>0</v>
      </c>
      <c r="AR1191" s="243" t="s">
        <v>395</v>
      </c>
      <c r="AT1191" s="243" t="s">
        <v>166</v>
      </c>
      <c r="AU1191" s="243" t="s">
        <v>88</v>
      </c>
      <c r="AY1191" s="17" t="s">
        <v>163</v>
      </c>
      <c r="BE1191" s="244">
        <f>IF(N1191="základní",J1191,0)</f>
        <v>0</v>
      </c>
      <c r="BF1191" s="244">
        <f>IF(N1191="snížená",J1191,0)</f>
        <v>0</v>
      </c>
      <c r="BG1191" s="244">
        <f>IF(N1191="zákl. přenesená",J1191,0)</f>
        <v>0</v>
      </c>
      <c r="BH1191" s="244">
        <f>IF(N1191="sníž. přenesená",J1191,0)</f>
        <v>0</v>
      </c>
      <c r="BI1191" s="244">
        <f>IF(N1191="nulová",J1191,0)</f>
        <v>0</v>
      </c>
      <c r="BJ1191" s="17" t="s">
        <v>86</v>
      </c>
      <c r="BK1191" s="244">
        <f>ROUND(I1191*H1191,2)</f>
        <v>0</v>
      </c>
      <c r="BL1191" s="17" t="s">
        <v>395</v>
      </c>
      <c r="BM1191" s="243" t="s">
        <v>1959</v>
      </c>
    </row>
    <row r="1192" spans="2:47" s="1" customFormat="1" ht="12">
      <c r="B1192" s="38"/>
      <c r="C1192" s="39"/>
      <c r="D1192" s="245" t="s">
        <v>190</v>
      </c>
      <c r="E1192" s="39"/>
      <c r="F1192" s="246" t="s">
        <v>1955</v>
      </c>
      <c r="G1192" s="39"/>
      <c r="H1192" s="39"/>
      <c r="I1192" s="150"/>
      <c r="J1192" s="39"/>
      <c r="K1192" s="39"/>
      <c r="L1192" s="43"/>
      <c r="M1192" s="247"/>
      <c r="N1192" s="86"/>
      <c r="O1192" s="86"/>
      <c r="P1192" s="86"/>
      <c r="Q1192" s="86"/>
      <c r="R1192" s="86"/>
      <c r="S1192" s="86"/>
      <c r="T1192" s="87"/>
      <c r="AT1192" s="17" t="s">
        <v>190</v>
      </c>
      <c r="AU1192" s="17" t="s">
        <v>88</v>
      </c>
    </row>
    <row r="1193" spans="2:65" s="1" customFormat="1" ht="24" customHeight="1">
      <c r="B1193" s="38"/>
      <c r="C1193" s="232" t="s">
        <v>1960</v>
      </c>
      <c r="D1193" s="232" t="s">
        <v>166</v>
      </c>
      <c r="E1193" s="233" t="s">
        <v>1961</v>
      </c>
      <c r="F1193" s="234" t="s">
        <v>1962</v>
      </c>
      <c r="G1193" s="235" t="s">
        <v>1300</v>
      </c>
      <c r="H1193" s="308"/>
      <c r="I1193" s="237"/>
      <c r="J1193" s="238">
        <f>ROUND(I1193*H1193,2)</f>
        <v>0</v>
      </c>
      <c r="K1193" s="234" t="s">
        <v>170</v>
      </c>
      <c r="L1193" s="43"/>
      <c r="M1193" s="239" t="s">
        <v>1</v>
      </c>
      <c r="N1193" s="240" t="s">
        <v>43</v>
      </c>
      <c r="O1193" s="86"/>
      <c r="P1193" s="241">
        <f>O1193*H1193</f>
        <v>0</v>
      </c>
      <c r="Q1193" s="241">
        <v>0</v>
      </c>
      <c r="R1193" s="241">
        <f>Q1193*H1193</f>
        <v>0</v>
      </c>
      <c r="S1193" s="241">
        <v>0</v>
      </c>
      <c r="T1193" s="242">
        <f>S1193*H1193</f>
        <v>0</v>
      </c>
      <c r="AR1193" s="243" t="s">
        <v>395</v>
      </c>
      <c r="AT1193" s="243" t="s">
        <v>166</v>
      </c>
      <c r="AU1193" s="243" t="s">
        <v>88</v>
      </c>
      <c r="AY1193" s="17" t="s">
        <v>163</v>
      </c>
      <c r="BE1193" s="244">
        <f>IF(N1193="základní",J1193,0)</f>
        <v>0</v>
      </c>
      <c r="BF1193" s="244">
        <f>IF(N1193="snížená",J1193,0)</f>
        <v>0</v>
      </c>
      <c r="BG1193" s="244">
        <f>IF(N1193="zákl. přenesená",J1193,0)</f>
        <v>0</v>
      </c>
      <c r="BH1193" s="244">
        <f>IF(N1193="sníž. přenesená",J1193,0)</f>
        <v>0</v>
      </c>
      <c r="BI1193" s="244">
        <f>IF(N1193="nulová",J1193,0)</f>
        <v>0</v>
      </c>
      <c r="BJ1193" s="17" t="s">
        <v>86</v>
      </c>
      <c r="BK1193" s="244">
        <f>ROUND(I1193*H1193,2)</f>
        <v>0</v>
      </c>
      <c r="BL1193" s="17" t="s">
        <v>395</v>
      </c>
      <c r="BM1193" s="243" t="s">
        <v>1963</v>
      </c>
    </row>
    <row r="1194" spans="2:63" s="11" customFormat="1" ht="22.8" customHeight="1">
      <c r="B1194" s="216"/>
      <c r="C1194" s="217"/>
      <c r="D1194" s="218" t="s">
        <v>77</v>
      </c>
      <c r="E1194" s="230" t="s">
        <v>1964</v>
      </c>
      <c r="F1194" s="230" t="s">
        <v>1965</v>
      </c>
      <c r="G1194" s="217"/>
      <c r="H1194" s="217"/>
      <c r="I1194" s="220"/>
      <c r="J1194" s="231">
        <f>BK1194</f>
        <v>0</v>
      </c>
      <c r="K1194" s="217"/>
      <c r="L1194" s="222"/>
      <c r="M1194" s="223"/>
      <c r="N1194" s="224"/>
      <c r="O1194" s="224"/>
      <c r="P1194" s="225">
        <f>SUM(P1195:P1253)</f>
        <v>0</v>
      </c>
      <c r="Q1194" s="224"/>
      <c r="R1194" s="225">
        <f>SUM(R1195:R1253)</f>
        <v>2.9146075</v>
      </c>
      <c r="S1194" s="224"/>
      <c r="T1194" s="226">
        <f>SUM(T1195:T1253)</f>
        <v>0</v>
      </c>
      <c r="AR1194" s="227" t="s">
        <v>88</v>
      </c>
      <c r="AT1194" s="228" t="s">
        <v>77</v>
      </c>
      <c r="AU1194" s="228" t="s">
        <v>86</v>
      </c>
      <c r="AY1194" s="227" t="s">
        <v>163</v>
      </c>
      <c r="BK1194" s="229">
        <f>SUM(BK1195:BK1253)</f>
        <v>0</v>
      </c>
    </row>
    <row r="1195" spans="2:65" s="1" customFormat="1" ht="16.5" customHeight="1">
      <c r="B1195" s="38"/>
      <c r="C1195" s="232" t="s">
        <v>1966</v>
      </c>
      <c r="D1195" s="232" t="s">
        <v>166</v>
      </c>
      <c r="E1195" s="233" t="s">
        <v>1967</v>
      </c>
      <c r="F1195" s="234" t="s">
        <v>1968</v>
      </c>
      <c r="G1195" s="235" t="s">
        <v>349</v>
      </c>
      <c r="H1195" s="236">
        <v>95.31</v>
      </c>
      <c r="I1195" s="237"/>
      <c r="J1195" s="238">
        <f>ROUND(I1195*H1195,2)</f>
        <v>0</v>
      </c>
      <c r="K1195" s="234" t="s">
        <v>170</v>
      </c>
      <c r="L1195" s="43"/>
      <c r="M1195" s="239" t="s">
        <v>1</v>
      </c>
      <c r="N1195" s="240" t="s">
        <v>43</v>
      </c>
      <c r="O1195" s="86"/>
      <c r="P1195" s="241">
        <f>O1195*H1195</f>
        <v>0</v>
      </c>
      <c r="Q1195" s="241">
        <v>0.0003</v>
      </c>
      <c r="R1195" s="241">
        <f>Q1195*H1195</f>
        <v>0.028592999999999997</v>
      </c>
      <c r="S1195" s="241">
        <v>0</v>
      </c>
      <c r="T1195" s="242">
        <f>S1195*H1195</f>
        <v>0</v>
      </c>
      <c r="AR1195" s="243" t="s">
        <v>395</v>
      </c>
      <c r="AT1195" s="243" t="s">
        <v>166</v>
      </c>
      <c r="AU1195" s="243" t="s">
        <v>88</v>
      </c>
      <c r="AY1195" s="17" t="s">
        <v>163</v>
      </c>
      <c r="BE1195" s="244">
        <f>IF(N1195="základní",J1195,0)</f>
        <v>0</v>
      </c>
      <c r="BF1195" s="244">
        <f>IF(N1195="snížená",J1195,0)</f>
        <v>0</v>
      </c>
      <c r="BG1195" s="244">
        <f>IF(N1195="zákl. přenesená",J1195,0)</f>
        <v>0</v>
      </c>
      <c r="BH1195" s="244">
        <f>IF(N1195="sníž. přenesená",J1195,0)</f>
        <v>0</v>
      </c>
      <c r="BI1195" s="244">
        <f>IF(N1195="nulová",J1195,0)</f>
        <v>0</v>
      </c>
      <c r="BJ1195" s="17" t="s">
        <v>86</v>
      </c>
      <c r="BK1195" s="244">
        <f>ROUND(I1195*H1195,2)</f>
        <v>0</v>
      </c>
      <c r="BL1195" s="17" t="s">
        <v>395</v>
      </c>
      <c r="BM1195" s="243" t="s">
        <v>1969</v>
      </c>
    </row>
    <row r="1196" spans="2:51" s="12" customFormat="1" ht="12">
      <c r="B1196" s="255"/>
      <c r="C1196" s="256"/>
      <c r="D1196" s="245" t="s">
        <v>309</v>
      </c>
      <c r="E1196" s="257" t="s">
        <v>1</v>
      </c>
      <c r="F1196" s="258" t="s">
        <v>1970</v>
      </c>
      <c r="G1196" s="256"/>
      <c r="H1196" s="259">
        <v>95.31</v>
      </c>
      <c r="I1196" s="260"/>
      <c r="J1196" s="256"/>
      <c r="K1196" s="256"/>
      <c r="L1196" s="261"/>
      <c r="M1196" s="262"/>
      <c r="N1196" s="263"/>
      <c r="O1196" s="263"/>
      <c r="P1196" s="263"/>
      <c r="Q1196" s="263"/>
      <c r="R1196" s="263"/>
      <c r="S1196" s="263"/>
      <c r="T1196" s="264"/>
      <c r="AT1196" s="265" t="s">
        <v>309</v>
      </c>
      <c r="AU1196" s="265" t="s">
        <v>88</v>
      </c>
      <c r="AV1196" s="12" t="s">
        <v>88</v>
      </c>
      <c r="AW1196" s="12" t="s">
        <v>33</v>
      </c>
      <c r="AX1196" s="12" t="s">
        <v>86</v>
      </c>
      <c r="AY1196" s="265" t="s">
        <v>163</v>
      </c>
    </row>
    <row r="1197" spans="2:65" s="1" customFormat="1" ht="24" customHeight="1">
      <c r="B1197" s="38"/>
      <c r="C1197" s="232" t="s">
        <v>1971</v>
      </c>
      <c r="D1197" s="232" t="s">
        <v>166</v>
      </c>
      <c r="E1197" s="233" t="s">
        <v>1972</v>
      </c>
      <c r="F1197" s="234" t="s">
        <v>1973</v>
      </c>
      <c r="G1197" s="235" t="s">
        <v>413</v>
      </c>
      <c r="H1197" s="236">
        <v>54.565</v>
      </c>
      <c r="I1197" s="237"/>
      <c r="J1197" s="238">
        <f>ROUND(I1197*H1197,2)</f>
        <v>0</v>
      </c>
      <c r="K1197" s="234" t="s">
        <v>170</v>
      </c>
      <c r="L1197" s="43"/>
      <c r="M1197" s="239" t="s">
        <v>1</v>
      </c>
      <c r="N1197" s="240" t="s">
        <v>43</v>
      </c>
      <c r="O1197" s="86"/>
      <c r="P1197" s="241">
        <f>O1197*H1197</f>
        <v>0</v>
      </c>
      <c r="Q1197" s="241">
        <v>0.00058</v>
      </c>
      <c r="R1197" s="241">
        <f>Q1197*H1197</f>
        <v>0.0316477</v>
      </c>
      <c r="S1197" s="241">
        <v>0</v>
      </c>
      <c r="T1197" s="242">
        <f>S1197*H1197</f>
        <v>0</v>
      </c>
      <c r="AR1197" s="243" t="s">
        <v>395</v>
      </c>
      <c r="AT1197" s="243" t="s">
        <v>166</v>
      </c>
      <c r="AU1197" s="243" t="s">
        <v>88</v>
      </c>
      <c r="AY1197" s="17" t="s">
        <v>163</v>
      </c>
      <c r="BE1197" s="244">
        <f>IF(N1197="základní",J1197,0)</f>
        <v>0</v>
      </c>
      <c r="BF1197" s="244">
        <f>IF(N1197="snížená",J1197,0)</f>
        <v>0</v>
      </c>
      <c r="BG1197" s="244">
        <f>IF(N1197="zákl. přenesená",J1197,0)</f>
        <v>0</v>
      </c>
      <c r="BH1197" s="244">
        <f>IF(N1197="sníž. přenesená",J1197,0)</f>
        <v>0</v>
      </c>
      <c r="BI1197" s="244">
        <f>IF(N1197="nulová",J1197,0)</f>
        <v>0</v>
      </c>
      <c r="BJ1197" s="17" t="s">
        <v>86</v>
      </c>
      <c r="BK1197" s="244">
        <f>ROUND(I1197*H1197,2)</f>
        <v>0</v>
      </c>
      <c r="BL1197" s="17" t="s">
        <v>395</v>
      </c>
      <c r="BM1197" s="243" t="s">
        <v>1974</v>
      </c>
    </row>
    <row r="1198" spans="2:51" s="14" customFormat="1" ht="12">
      <c r="B1198" s="277"/>
      <c r="C1198" s="278"/>
      <c r="D1198" s="245" t="s">
        <v>309</v>
      </c>
      <c r="E1198" s="279" t="s">
        <v>1</v>
      </c>
      <c r="F1198" s="280" t="s">
        <v>453</v>
      </c>
      <c r="G1198" s="278"/>
      <c r="H1198" s="279" t="s">
        <v>1</v>
      </c>
      <c r="I1198" s="281"/>
      <c r="J1198" s="278"/>
      <c r="K1198" s="278"/>
      <c r="L1198" s="282"/>
      <c r="M1198" s="283"/>
      <c r="N1198" s="284"/>
      <c r="O1198" s="284"/>
      <c r="P1198" s="284"/>
      <c r="Q1198" s="284"/>
      <c r="R1198" s="284"/>
      <c r="S1198" s="284"/>
      <c r="T1198" s="285"/>
      <c r="AT1198" s="286" t="s">
        <v>309</v>
      </c>
      <c r="AU1198" s="286" t="s">
        <v>88</v>
      </c>
      <c r="AV1198" s="14" t="s">
        <v>86</v>
      </c>
      <c r="AW1198" s="14" t="s">
        <v>33</v>
      </c>
      <c r="AX1198" s="14" t="s">
        <v>78</v>
      </c>
      <c r="AY1198" s="286" t="s">
        <v>163</v>
      </c>
    </row>
    <row r="1199" spans="2:51" s="12" customFormat="1" ht="12">
      <c r="B1199" s="255"/>
      <c r="C1199" s="256"/>
      <c r="D1199" s="245" t="s">
        <v>309</v>
      </c>
      <c r="E1199" s="257" t="s">
        <v>1</v>
      </c>
      <c r="F1199" s="258" t="s">
        <v>1975</v>
      </c>
      <c r="G1199" s="256"/>
      <c r="H1199" s="259">
        <v>3.14</v>
      </c>
      <c r="I1199" s="260"/>
      <c r="J1199" s="256"/>
      <c r="K1199" s="256"/>
      <c r="L1199" s="261"/>
      <c r="M1199" s="262"/>
      <c r="N1199" s="263"/>
      <c r="O1199" s="263"/>
      <c r="P1199" s="263"/>
      <c r="Q1199" s="263"/>
      <c r="R1199" s="263"/>
      <c r="S1199" s="263"/>
      <c r="T1199" s="264"/>
      <c r="AT1199" s="265" t="s">
        <v>309</v>
      </c>
      <c r="AU1199" s="265" t="s">
        <v>88</v>
      </c>
      <c r="AV1199" s="12" t="s">
        <v>88</v>
      </c>
      <c r="AW1199" s="12" t="s">
        <v>33</v>
      </c>
      <c r="AX1199" s="12" t="s">
        <v>78</v>
      </c>
      <c r="AY1199" s="265" t="s">
        <v>163</v>
      </c>
    </row>
    <row r="1200" spans="2:51" s="12" customFormat="1" ht="12">
      <c r="B1200" s="255"/>
      <c r="C1200" s="256"/>
      <c r="D1200" s="245" t="s">
        <v>309</v>
      </c>
      <c r="E1200" s="257" t="s">
        <v>1</v>
      </c>
      <c r="F1200" s="258" t="s">
        <v>1976</v>
      </c>
      <c r="G1200" s="256"/>
      <c r="H1200" s="259">
        <v>10.34</v>
      </c>
      <c r="I1200" s="260"/>
      <c r="J1200" s="256"/>
      <c r="K1200" s="256"/>
      <c r="L1200" s="261"/>
      <c r="M1200" s="262"/>
      <c r="N1200" s="263"/>
      <c r="O1200" s="263"/>
      <c r="P1200" s="263"/>
      <c r="Q1200" s="263"/>
      <c r="R1200" s="263"/>
      <c r="S1200" s="263"/>
      <c r="T1200" s="264"/>
      <c r="AT1200" s="265" t="s">
        <v>309</v>
      </c>
      <c r="AU1200" s="265" t="s">
        <v>88</v>
      </c>
      <c r="AV1200" s="12" t="s">
        <v>88</v>
      </c>
      <c r="AW1200" s="12" t="s">
        <v>33</v>
      </c>
      <c r="AX1200" s="12" t="s">
        <v>78</v>
      </c>
      <c r="AY1200" s="265" t="s">
        <v>163</v>
      </c>
    </row>
    <row r="1201" spans="2:51" s="12" customFormat="1" ht="12">
      <c r="B1201" s="255"/>
      <c r="C1201" s="256"/>
      <c r="D1201" s="245" t="s">
        <v>309</v>
      </c>
      <c r="E1201" s="257" t="s">
        <v>1</v>
      </c>
      <c r="F1201" s="258" t="s">
        <v>1977</v>
      </c>
      <c r="G1201" s="256"/>
      <c r="H1201" s="259">
        <v>4.6</v>
      </c>
      <c r="I1201" s="260"/>
      <c r="J1201" s="256"/>
      <c r="K1201" s="256"/>
      <c r="L1201" s="261"/>
      <c r="M1201" s="262"/>
      <c r="N1201" s="263"/>
      <c r="O1201" s="263"/>
      <c r="P1201" s="263"/>
      <c r="Q1201" s="263"/>
      <c r="R1201" s="263"/>
      <c r="S1201" s="263"/>
      <c r="T1201" s="264"/>
      <c r="AT1201" s="265" t="s">
        <v>309</v>
      </c>
      <c r="AU1201" s="265" t="s">
        <v>88</v>
      </c>
      <c r="AV1201" s="12" t="s">
        <v>88</v>
      </c>
      <c r="AW1201" s="12" t="s">
        <v>33</v>
      </c>
      <c r="AX1201" s="12" t="s">
        <v>78</v>
      </c>
      <c r="AY1201" s="265" t="s">
        <v>163</v>
      </c>
    </row>
    <row r="1202" spans="2:51" s="12" customFormat="1" ht="12">
      <c r="B1202" s="255"/>
      <c r="C1202" s="256"/>
      <c r="D1202" s="245" t="s">
        <v>309</v>
      </c>
      <c r="E1202" s="257" t="s">
        <v>1</v>
      </c>
      <c r="F1202" s="258" t="s">
        <v>1978</v>
      </c>
      <c r="G1202" s="256"/>
      <c r="H1202" s="259">
        <v>4.8</v>
      </c>
      <c r="I1202" s="260"/>
      <c r="J1202" s="256"/>
      <c r="K1202" s="256"/>
      <c r="L1202" s="261"/>
      <c r="M1202" s="262"/>
      <c r="N1202" s="263"/>
      <c r="O1202" s="263"/>
      <c r="P1202" s="263"/>
      <c r="Q1202" s="263"/>
      <c r="R1202" s="263"/>
      <c r="S1202" s="263"/>
      <c r="T1202" s="264"/>
      <c r="AT1202" s="265" t="s">
        <v>309</v>
      </c>
      <c r="AU1202" s="265" t="s">
        <v>88</v>
      </c>
      <c r="AV1202" s="12" t="s">
        <v>88</v>
      </c>
      <c r="AW1202" s="12" t="s">
        <v>33</v>
      </c>
      <c r="AX1202" s="12" t="s">
        <v>78</v>
      </c>
      <c r="AY1202" s="265" t="s">
        <v>163</v>
      </c>
    </row>
    <row r="1203" spans="2:51" s="12" customFormat="1" ht="12">
      <c r="B1203" s="255"/>
      <c r="C1203" s="256"/>
      <c r="D1203" s="245" t="s">
        <v>309</v>
      </c>
      <c r="E1203" s="257" t="s">
        <v>1</v>
      </c>
      <c r="F1203" s="258" t="s">
        <v>1364</v>
      </c>
      <c r="G1203" s="256"/>
      <c r="H1203" s="259">
        <v>5</v>
      </c>
      <c r="I1203" s="260"/>
      <c r="J1203" s="256"/>
      <c r="K1203" s="256"/>
      <c r="L1203" s="261"/>
      <c r="M1203" s="262"/>
      <c r="N1203" s="263"/>
      <c r="O1203" s="263"/>
      <c r="P1203" s="263"/>
      <c r="Q1203" s="263"/>
      <c r="R1203" s="263"/>
      <c r="S1203" s="263"/>
      <c r="T1203" s="264"/>
      <c r="AT1203" s="265" t="s">
        <v>309</v>
      </c>
      <c r="AU1203" s="265" t="s">
        <v>88</v>
      </c>
      <c r="AV1203" s="12" t="s">
        <v>88</v>
      </c>
      <c r="AW1203" s="12" t="s">
        <v>33</v>
      </c>
      <c r="AX1203" s="12" t="s">
        <v>78</v>
      </c>
      <c r="AY1203" s="265" t="s">
        <v>163</v>
      </c>
    </row>
    <row r="1204" spans="2:51" s="12" customFormat="1" ht="12">
      <c r="B1204" s="255"/>
      <c r="C1204" s="256"/>
      <c r="D1204" s="245" t="s">
        <v>309</v>
      </c>
      <c r="E1204" s="257" t="s">
        <v>1</v>
      </c>
      <c r="F1204" s="258" t="s">
        <v>1365</v>
      </c>
      <c r="G1204" s="256"/>
      <c r="H1204" s="259">
        <v>7.74</v>
      </c>
      <c r="I1204" s="260"/>
      <c r="J1204" s="256"/>
      <c r="K1204" s="256"/>
      <c r="L1204" s="261"/>
      <c r="M1204" s="262"/>
      <c r="N1204" s="263"/>
      <c r="O1204" s="263"/>
      <c r="P1204" s="263"/>
      <c r="Q1204" s="263"/>
      <c r="R1204" s="263"/>
      <c r="S1204" s="263"/>
      <c r="T1204" s="264"/>
      <c r="AT1204" s="265" t="s">
        <v>309</v>
      </c>
      <c r="AU1204" s="265" t="s">
        <v>88</v>
      </c>
      <c r="AV1204" s="12" t="s">
        <v>88</v>
      </c>
      <c r="AW1204" s="12" t="s">
        <v>33</v>
      </c>
      <c r="AX1204" s="12" t="s">
        <v>78</v>
      </c>
      <c r="AY1204" s="265" t="s">
        <v>163</v>
      </c>
    </row>
    <row r="1205" spans="2:51" s="12" customFormat="1" ht="12">
      <c r="B1205" s="255"/>
      <c r="C1205" s="256"/>
      <c r="D1205" s="245" t="s">
        <v>309</v>
      </c>
      <c r="E1205" s="257" t="s">
        <v>1</v>
      </c>
      <c r="F1205" s="258" t="s">
        <v>1979</v>
      </c>
      <c r="G1205" s="256"/>
      <c r="H1205" s="259">
        <v>10.92</v>
      </c>
      <c r="I1205" s="260"/>
      <c r="J1205" s="256"/>
      <c r="K1205" s="256"/>
      <c r="L1205" s="261"/>
      <c r="M1205" s="262"/>
      <c r="N1205" s="263"/>
      <c r="O1205" s="263"/>
      <c r="P1205" s="263"/>
      <c r="Q1205" s="263"/>
      <c r="R1205" s="263"/>
      <c r="S1205" s="263"/>
      <c r="T1205" s="264"/>
      <c r="AT1205" s="265" t="s">
        <v>309</v>
      </c>
      <c r="AU1205" s="265" t="s">
        <v>88</v>
      </c>
      <c r="AV1205" s="12" t="s">
        <v>88</v>
      </c>
      <c r="AW1205" s="12" t="s">
        <v>33</v>
      </c>
      <c r="AX1205" s="12" t="s">
        <v>78</v>
      </c>
      <c r="AY1205" s="265" t="s">
        <v>163</v>
      </c>
    </row>
    <row r="1206" spans="2:51" s="15" customFormat="1" ht="12">
      <c r="B1206" s="287"/>
      <c r="C1206" s="288"/>
      <c r="D1206" s="245" t="s">
        <v>309</v>
      </c>
      <c r="E1206" s="289" t="s">
        <v>1</v>
      </c>
      <c r="F1206" s="290" t="s">
        <v>321</v>
      </c>
      <c r="G1206" s="288"/>
      <c r="H1206" s="291">
        <v>46.54</v>
      </c>
      <c r="I1206" s="292"/>
      <c r="J1206" s="288"/>
      <c r="K1206" s="288"/>
      <c r="L1206" s="293"/>
      <c r="M1206" s="294"/>
      <c r="N1206" s="295"/>
      <c r="O1206" s="295"/>
      <c r="P1206" s="295"/>
      <c r="Q1206" s="295"/>
      <c r="R1206" s="295"/>
      <c r="S1206" s="295"/>
      <c r="T1206" s="296"/>
      <c r="AT1206" s="297" t="s">
        <v>309</v>
      </c>
      <c r="AU1206" s="297" t="s">
        <v>88</v>
      </c>
      <c r="AV1206" s="15" t="s">
        <v>105</v>
      </c>
      <c r="AW1206" s="15" t="s">
        <v>33</v>
      </c>
      <c r="AX1206" s="15" t="s">
        <v>78</v>
      </c>
      <c r="AY1206" s="297" t="s">
        <v>163</v>
      </c>
    </row>
    <row r="1207" spans="2:51" s="12" customFormat="1" ht="12">
      <c r="B1207" s="255"/>
      <c r="C1207" s="256"/>
      <c r="D1207" s="245" t="s">
        <v>309</v>
      </c>
      <c r="E1207" s="257" t="s">
        <v>1</v>
      </c>
      <c r="F1207" s="258" t="s">
        <v>1980</v>
      </c>
      <c r="G1207" s="256"/>
      <c r="H1207" s="259">
        <v>8.025</v>
      </c>
      <c r="I1207" s="260"/>
      <c r="J1207" s="256"/>
      <c r="K1207" s="256"/>
      <c r="L1207" s="261"/>
      <c r="M1207" s="262"/>
      <c r="N1207" s="263"/>
      <c r="O1207" s="263"/>
      <c r="P1207" s="263"/>
      <c r="Q1207" s="263"/>
      <c r="R1207" s="263"/>
      <c r="S1207" s="263"/>
      <c r="T1207" s="264"/>
      <c r="AT1207" s="265" t="s">
        <v>309</v>
      </c>
      <c r="AU1207" s="265" t="s">
        <v>88</v>
      </c>
      <c r="AV1207" s="12" t="s">
        <v>88</v>
      </c>
      <c r="AW1207" s="12" t="s">
        <v>33</v>
      </c>
      <c r="AX1207" s="12" t="s">
        <v>78</v>
      </c>
      <c r="AY1207" s="265" t="s">
        <v>163</v>
      </c>
    </row>
    <row r="1208" spans="2:51" s="15" customFormat="1" ht="12">
      <c r="B1208" s="287"/>
      <c r="C1208" s="288"/>
      <c r="D1208" s="245" t="s">
        <v>309</v>
      </c>
      <c r="E1208" s="289" t="s">
        <v>1</v>
      </c>
      <c r="F1208" s="290" t="s">
        <v>321</v>
      </c>
      <c r="G1208" s="288"/>
      <c r="H1208" s="291">
        <v>8.025</v>
      </c>
      <c r="I1208" s="292"/>
      <c r="J1208" s="288"/>
      <c r="K1208" s="288"/>
      <c r="L1208" s="293"/>
      <c r="M1208" s="294"/>
      <c r="N1208" s="295"/>
      <c r="O1208" s="295"/>
      <c r="P1208" s="295"/>
      <c r="Q1208" s="295"/>
      <c r="R1208" s="295"/>
      <c r="S1208" s="295"/>
      <c r="T1208" s="296"/>
      <c r="AT1208" s="297" t="s">
        <v>309</v>
      </c>
      <c r="AU1208" s="297" t="s">
        <v>88</v>
      </c>
      <c r="AV1208" s="15" t="s">
        <v>105</v>
      </c>
      <c r="AW1208" s="15" t="s">
        <v>33</v>
      </c>
      <c r="AX1208" s="15" t="s">
        <v>78</v>
      </c>
      <c r="AY1208" s="297" t="s">
        <v>163</v>
      </c>
    </row>
    <row r="1209" spans="2:51" s="13" customFormat="1" ht="12">
      <c r="B1209" s="266"/>
      <c r="C1209" s="267"/>
      <c r="D1209" s="245" t="s">
        <v>309</v>
      </c>
      <c r="E1209" s="268" t="s">
        <v>1</v>
      </c>
      <c r="F1209" s="269" t="s">
        <v>311</v>
      </c>
      <c r="G1209" s="267"/>
      <c r="H1209" s="270">
        <v>54.565</v>
      </c>
      <c r="I1209" s="271"/>
      <c r="J1209" s="267"/>
      <c r="K1209" s="267"/>
      <c r="L1209" s="272"/>
      <c r="M1209" s="273"/>
      <c r="N1209" s="274"/>
      <c r="O1209" s="274"/>
      <c r="P1209" s="274"/>
      <c r="Q1209" s="274"/>
      <c r="R1209" s="274"/>
      <c r="S1209" s="274"/>
      <c r="T1209" s="275"/>
      <c r="AT1209" s="276" t="s">
        <v>309</v>
      </c>
      <c r="AU1209" s="276" t="s">
        <v>88</v>
      </c>
      <c r="AV1209" s="13" t="s">
        <v>181</v>
      </c>
      <c r="AW1209" s="13" t="s">
        <v>33</v>
      </c>
      <c r="AX1209" s="13" t="s">
        <v>86</v>
      </c>
      <c r="AY1209" s="276" t="s">
        <v>163</v>
      </c>
    </row>
    <row r="1210" spans="2:65" s="1" customFormat="1" ht="24" customHeight="1">
      <c r="B1210" s="38"/>
      <c r="C1210" s="232" t="s">
        <v>1981</v>
      </c>
      <c r="D1210" s="232" t="s">
        <v>166</v>
      </c>
      <c r="E1210" s="233" t="s">
        <v>1982</v>
      </c>
      <c r="F1210" s="234" t="s">
        <v>1983</v>
      </c>
      <c r="G1210" s="235" t="s">
        <v>349</v>
      </c>
      <c r="H1210" s="236">
        <v>39.47</v>
      </c>
      <c r="I1210" s="237"/>
      <c r="J1210" s="238">
        <f>ROUND(I1210*H1210,2)</f>
        <v>0</v>
      </c>
      <c r="K1210" s="234" t="s">
        <v>170</v>
      </c>
      <c r="L1210" s="43"/>
      <c r="M1210" s="239" t="s">
        <v>1</v>
      </c>
      <c r="N1210" s="240" t="s">
        <v>43</v>
      </c>
      <c r="O1210" s="86"/>
      <c r="P1210" s="241">
        <f>O1210*H1210</f>
        <v>0</v>
      </c>
      <c r="Q1210" s="241">
        <v>0.0054</v>
      </c>
      <c r="R1210" s="241">
        <f>Q1210*H1210</f>
        <v>0.213138</v>
      </c>
      <c r="S1210" s="241">
        <v>0</v>
      </c>
      <c r="T1210" s="242">
        <f>S1210*H1210</f>
        <v>0</v>
      </c>
      <c r="AR1210" s="243" t="s">
        <v>395</v>
      </c>
      <c r="AT1210" s="243" t="s">
        <v>166</v>
      </c>
      <c r="AU1210" s="243" t="s">
        <v>88</v>
      </c>
      <c r="AY1210" s="17" t="s">
        <v>163</v>
      </c>
      <c r="BE1210" s="244">
        <f>IF(N1210="základní",J1210,0)</f>
        <v>0</v>
      </c>
      <c r="BF1210" s="244">
        <f>IF(N1210="snížená",J1210,0)</f>
        <v>0</v>
      </c>
      <c r="BG1210" s="244">
        <f>IF(N1210="zákl. přenesená",J1210,0)</f>
        <v>0</v>
      </c>
      <c r="BH1210" s="244">
        <f>IF(N1210="sníž. přenesená",J1210,0)</f>
        <v>0</v>
      </c>
      <c r="BI1210" s="244">
        <f>IF(N1210="nulová",J1210,0)</f>
        <v>0</v>
      </c>
      <c r="BJ1210" s="17" t="s">
        <v>86</v>
      </c>
      <c r="BK1210" s="244">
        <f>ROUND(I1210*H1210,2)</f>
        <v>0</v>
      </c>
      <c r="BL1210" s="17" t="s">
        <v>395</v>
      </c>
      <c r="BM1210" s="243" t="s">
        <v>1984</v>
      </c>
    </row>
    <row r="1211" spans="2:51" s="14" customFormat="1" ht="12">
      <c r="B1211" s="277"/>
      <c r="C1211" s="278"/>
      <c r="D1211" s="245" t="s">
        <v>309</v>
      </c>
      <c r="E1211" s="279" t="s">
        <v>1</v>
      </c>
      <c r="F1211" s="280" t="s">
        <v>1985</v>
      </c>
      <c r="G1211" s="278"/>
      <c r="H1211" s="279" t="s">
        <v>1</v>
      </c>
      <c r="I1211" s="281"/>
      <c r="J1211" s="278"/>
      <c r="K1211" s="278"/>
      <c r="L1211" s="282"/>
      <c r="M1211" s="283"/>
      <c r="N1211" s="284"/>
      <c r="O1211" s="284"/>
      <c r="P1211" s="284"/>
      <c r="Q1211" s="284"/>
      <c r="R1211" s="284"/>
      <c r="S1211" s="284"/>
      <c r="T1211" s="285"/>
      <c r="AT1211" s="286" t="s">
        <v>309</v>
      </c>
      <c r="AU1211" s="286" t="s">
        <v>88</v>
      </c>
      <c r="AV1211" s="14" t="s">
        <v>86</v>
      </c>
      <c r="AW1211" s="14" t="s">
        <v>33</v>
      </c>
      <c r="AX1211" s="14" t="s">
        <v>78</v>
      </c>
      <c r="AY1211" s="286" t="s">
        <v>163</v>
      </c>
    </row>
    <row r="1212" spans="2:51" s="12" customFormat="1" ht="12">
      <c r="B1212" s="255"/>
      <c r="C1212" s="256"/>
      <c r="D1212" s="245" t="s">
        <v>309</v>
      </c>
      <c r="E1212" s="257" t="s">
        <v>1</v>
      </c>
      <c r="F1212" s="258" t="s">
        <v>1986</v>
      </c>
      <c r="G1212" s="256"/>
      <c r="H1212" s="259">
        <v>2.22</v>
      </c>
      <c r="I1212" s="260"/>
      <c r="J1212" s="256"/>
      <c r="K1212" s="256"/>
      <c r="L1212" s="261"/>
      <c r="M1212" s="262"/>
      <c r="N1212" s="263"/>
      <c r="O1212" s="263"/>
      <c r="P1212" s="263"/>
      <c r="Q1212" s="263"/>
      <c r="R1212" s="263"/>
      <c r="S1212" s="263"/>
      <c r="T1212" s="264"/>
      <c r="AT1212" s="265" t="s">
        <v>309</v>
      </c>
      <c r="AU1212" s="265" t="s">
        <v>88</v>
      </c>
      <c r="AV1212" s="12" t="s">
        <v>88</v>
      </c>
      <c r="AW1212" s="12" t="s">
        <v>33</v>
      </c>
      <c r="AX1212" s="12" t="s">
        <v>78</v>
      </c>
      <c r="AY1212" s="265" t="s">
        <v>163</v>
      </c>
    </row>
    <row r="1213" spans="2:51" s="12" customFormat="1" ht="12">
      <c r="B1213" s="255"/>
      <c r="C1213" s="256"/>
      <c r="D1213" s="245" t="s">
        <v>309</v>
      </c>
      <c r="E1213" s="257" t="s">
        <v>1</v>
      </c>
      <c r="F1213" s="258" t="s">
        <v>1987</v>
      </c>
      <c r="G1213" s="256"/>
      <c r="H1213" s="259">
        <v>2.64</v>
      </c>
      <c r="I1213" s="260"/>
      <c r="J1213" s="256"/>
      <c r="K1213" s="256"/>
      <c r="L1213" s="261"/>
      <c r="M1213" s="262"/>
      <c r="N1213" s="263"/>
      <c r="O1213" s="263"/>
      <c r="P1213" s="263"/>
      <c r="Q1213" s="263"/>
      <c r="R1213" s="263"/>
      <c r="S1213" s="263"/>
      <c r="T1213" s="264"/>
      <c r="AT1213" s="265" t="s">
        <v>309</v>
      </c>
      <c r="AU1213" s="265" t="s">
        <v>88</v>
      </c>
      <c r="AV1213" s="12" t="s">
        <v>88</v>
      </c>
      <c r="AW1213" s="12" t="s">
        <v>33</v>
      </c>
      <c r="AX1213" s="12" t="s">
        <v>78</v>
      </c>
      <c r="AY1213" s="265" t="s">
        <v>163</v>
      </c>
    </row>
    <row r="1214" spans="2:51" s="12" customFormat="1" ht="12">
      <c r="B1214" s="255"/>
      <c r="C1214" s="256"/>
      <c r="D1214" s="245" t="s">
        <v>309</v>
      </c>
      <c r="E1214" s="257" t="s">
        <v>1</v>
      </c>
      <c r="F1214" s="258" t="s">
        <v>1988</v>
      </c>
      <c r="G1214" s="256"/>
      <c r="H1214" s="259">
        <v>2.76</v>
      </c>
      <c r="I1214" s="260"/>
      <c r="J1214" s="256"/>
      <c r="K1214" s="256"/>
      <c r="L1214" s="261"/>
      <c r="M1214" s="262"/>
      <c r="N1214" s="263"/>
      <c r="O1214" s="263"/>
      <c r="P1214" s="263"/>
      <c r="Q1214" s="263"/>
      <c r="R1214" s="263"/>
      <c r="S1214" s="263"/>
      <c r="T1214" s="264"/>
      <c r="AT1214" s="265" t="s">
        <v>309</v>
      </c>
      <c r="AU1214" s="265" t="s">
        <v>88</v>
      </c>
      <c r="AV1214" s="12" t="s">
        <v>88</v>
      </c>
      <c r="AW1214" s="12" t="s">
        <v>33</v>
      </c>
      <c r="AX1214" s="12" t="s">
        <v>78</v>
      </c>
      <c r="AY1214" s="265" t="s">
        <v>163</v>
      </c>
    </row>
    <row r="1215" spans="2:51" s="15" customFormat="1" ht="12">
      <c r="B1215" s="287"/>
      <c r="C1215" s="288"/>
      <c r="D1215" s="245" t="s">
        <v>309</v>
      </c>
      <c r="E1215" s="289" t="s">
        <v>208</v>
      </c>
      <c r="F1215" s="290" t="s">
        <v>321</v>
      </c>
      <c r="G1215" s="288"/>
      <c r="H1215" s="291">
        <v>7.62</v>
      </c>
      <c r="I1215" s="292"/>
      <c r="J1215" s="288"/>
      <c r="K1215" s="288"/>
      <c r="L1215" s="293"/>
      <c r="M1215" s="294"/>
      <c r="N1215" s="295"/>
      <c r="O1215" s="295"/>
      <c r="P1215" s="295"/>
      <c r="Q1215" s="295"/>
      <c r="R1215" s="295"/>
      <c r="S1215" s="295"/>
      <c r="T1215" s="296"/>
      <c r="AT1215" s="297" t="s">
        <v>309</v>
      </c>
      <c r="AU1215" s="297" t="s">
        <v>88</v>
      </c>
      <c r="AV1215" s="15" t="s">
        <v>105</v>
      </c>
      <c r="AW1215" s="15" t="s">
        <v>33</v>
      </c>
      <c r="AX1215" s="15" t="s">
        <v>78</v>
      </c>
      <c r="AY1215" s="297" t="s">
        <v>163</v>
      </c>
    </row>
    <row r="1216" spans="2:51" s="14" customFormat="1" ht="12">
      <c r="B1216" s="277"/>
      <c r="C1216" s="278"/>
      <c r="D1216" s="245" t="s">
        <v>309</v>
      </c>
      <c r="E1216" s="279" t="s">
        <v>1</v>
      </c>
      <c r="F1216" s="280" t="s">
        <v>1989</v>
      </c>
      <c r="G1216" s="278"/>
      <c r="H1216" s="279" t="s">
        <v>1</v>
      </c>
      <c r="I1216" s="281"/>
      <c r="J1216" s="278"/>
      <c r="K1216" s="278"/>
      <c r="L1216" s="282"/>
      <c r="M1216" s="283"/>
      <c r="N1216" s="284"/>
      <c r="O1216" s="284"/>
      <c r="P1216" s="284"/>
      <c r="Q1216" s="284"/>
      <c r="R1216" s="284"/>
      <c r="S1216" s="284"/>
      <c r="T1216" s="285"/>
      <c r="AT1216" s="286" t="s">
        <v>309</v>
      </c>
      <c r="AU1216" s="286" t="s">
        <v>88</v>
      </c>
      <c r="AV1216" s="14" t="s">
        <v>86</v>
      </c>
      <c r="AW1216" s="14" t="s">
        <v>33</v>
      </c>
      <c r="AX1216" s="14" t="s">
        <v>78</v>
      </c>
      <c r="AY1216" s="286" t="s">
        <v>163</v>
      </c>
    </row>
    <row r="1217" spans="2:51" s="12" customFormat="1" ht="12">
      <c r="B1217" s="255"/>
      <c r="C1217" s="256"/>
      <c r="D1217" s="245" t="s">
        <v>309</v>
      </c>
      <c r="E1217" s="257" t="s">
        <v>1</v>
      </c>
      <c r="F1217" s="258" t="s">
        <v>1990</v>
      </c>
      <c r="G1217" s="256"/>
      <c r="H1217" s="259">
        <v>10.95</v>
      </c>
      <c r="I1217" s="260"/>
      <c r="J1217" s="256"/>
      <c r="K1217" s="256"/>
      <c r="L1217" s="261"/>
      <c r="M1217" s="262"/>
      <c r="N1217" s="263"/>
      <c r="O1217" s="263"/>
      <c r="P1217" s="263"/>
      <c r="Q1217" s="263"/>
      <c r="R1217" s="263"/>
      <c r="S1217" s="263"/>
      <c r="T1217" s="264"/>
      <c r="AT1217" s="265" t="s">
        <v>309</v>
      </c>
      <c r="AU1217" s="265" t="s">
        <v>88</v>
      </c>
      <c r="AV1217" s="12" t="s">
        <v>88</v>
      </c>
      <c r="AW1217" s="12" t="s">
        <v>33</v>
      </c>
      <c r="AX1217" s="12" t="s">
        <v>78</v>
      </c>
      <c r="AY1217" s="265" t="s">
        <v>163</v>
      </c>
    </row>
    <row r="1218" spans="2:51" s="15" customFormat="1" ht="12">
      <c r="B1218" s="287"/>
      <c r="C1218" s="288"/>
      <c r="D1218" s="245" t="s">
        <v>309</v>
      </c>
      <c r="E1218" s="289" t="s">
        <v>210</v>
      </c>
      <c r="F1218" s="290" t="s">
        <v>321</v>
      </c>
      <c r="G1218" s="288"/>
      <c r="H1218" s="291">
        <v>10.95</v>
      </c>
      <c r="I1218" s="292"/>
      <c r="J1218" s="288"/>
      <c r="K1218" s="288"/>
      <c r="L1218" s="293"/>
      <c r="M1218" s="294"/>
      <c r="N1218" s="295"/>
      <c r="O1218" s="295"/>
      <c r="P1218" s="295"/>
      <c r="Q1218" s="295"/>
      <c r="R1218" s="295"/>
      <c r="S1218" s="295"/>
      <c r="T1218" s="296"/>
      <c r="AT1218" s="297" t="s">
        <v>309</v>
      </c>
      <c r="AU1218" s="297" t="s">
        <v>88</v>
      </c>
      <c r="AV1218" s="15" t="s">
        <v>105</v>
      </c>
      <c r="AW1218" s="15" t="s">
        <v>33</v>
      </c>
      <c r="AX1218" s="15" t="s">
        <v>78</v>
      </c>
      <c r="AY1218" s="297" t="s">
        <v>163</v>
      </c>
    </row>
    <row r="1219" spans="2:51" s="14" customFormat="1" ht="12">
      <c r="B1219" s="277"/>
      <c r="C1219" s="278"/>
      <c r="D1219" s="245" t="s">
        <v>309</v>
      </c>
      <c r="E1219" s="279" t="s">
        <v>1</v>
      </c>
      <c r="F1219" s="280" t="s">
        <v>1991</v>
      </c>
      <c r="G1219" s="278"/>
      <c r="H1219" s="279" t="s">
        <v>1</v>
      </c>
      <c r="I1219" s="281"/>
      <c r="J1219" s="278"/>
      <c r="K1219" s="278"/>
      <c r="L1219" s="282"/>
      <c r="M1219" s="283"/>
      <c r="N1219" s="284"/>
      <c r="O1219" s="284"/>
      <c r="P1219" s="284"/>
      <c r="Q1219" s="284"/>
      <c r="R1219" s="284"/>
      <c r="S1219" s="284"/>
      <c r="T1219" s="285"/>
      <c r="AT1219" s="286" t="s">
        <v>309</v>
      </c>
      <c r="AU1219" s="286" t="s">
        <v>88</v>
      </c>
      <c r="AV1219" s="14" t="s">
        <v>86</v>
      </c>
      <c r="AW1219" s="14" t="s">
        <v>33</v>
      </c>
      <c r="AX1219" s="14" t="s">
        <v>78</v>
      </c>
      <c r="AY1219" s="286" t="s">
        <v>163</v>
      </c>
    </row>
    <row r="1220" spans="2:51" s="14" customFormat="1" ht="12">
      <c r="B1220" s="277"/>
      <c r="C1220" s="278"/>
      <c r="D1220" s="245" t="s">
        <v>309</v>
      </c>
      <c r="E1220" s="279" t="s">
        <v>1</v>
      </c>
      <c r="F1220" s="280" t="s">
        <v>455</v>
      </c>
      <c r="G1220" s="278"/>
      <c r="H1220" s="279" t="s">
        <v>1</v>
      </c>
      <c r="I1220" s="281"/>
      <c r="J1220" s="278"/>
      <c r="K1220" s="278"/>
      <c r="L1220" s="282"/>
      <c r="M1220" s="283"/>
      <c r="N1220" s="284"/>
      <c r="O1220" s="284"/>
      <c r="P1220" s="284"/>
      <c r="Q1220" s="284"/>
      <c r="R1220" s="284"/>
      <c r="S1220" s="284"/>
      <c r="T1220" s="285"/>
      <c r="AT1220" s="286" t="s">
        <v>309</v>
      </c>
      <c r="AU1220" s="286" t="s">
        <v>88</v>
      </c>
      <c r="AV1220" s="14" t="s">
        <v>86</v>
      </c>
      <c r="AW1220" s="14" t="s">
        <v>33</v>
      </c>
      <c r="AX1220" s="14" t="s">
        <v>78</v>
      </c>
      <c r="AY1220" s="286" t="s">
        <v>163</v>
      </c>
    </row>
    <row r="1221" spans="2:51" s="12" customFormat="1" ht="12">
      <c r="B1221" s="255"/>
      <c r="C1221" s="256"/>
      <c r="D1221" s="245" t="s">
        <v>309</v>
      </c>
      <c r="E1221" s="257" t="s">
        <v>1</v>
      </c>
      <c r="F1221" s="258" t="s">
        <v>1992</v>
      </c>
      <c r="G1221" s="256"/>
      <c r="H1221" s="259">
        <v>3.08</v>
      </c>
      <c r="I1221" s="260"/>
      <c r="J1221" s="256"/>
      <c r="K1221" s="256"/>
      <c r="L1221" s="261"/>
      <c r="M1221" s="262"/>
      <c r="N1221" s="263"/>
      <c r="O1221" s="263"/>
      <c r="P1221" s="263"/>
      <c r="Q1221" s="263"/>
      <c r="R1221" s="263"/>
      <c r="S1221" s="263"/>
      <c r="T1221" s="264"/>
      <c r="AT1221" s="265" t="s">
        <v>309</v>
      </c>
      <c r="AU1221" s="265" t="s">
        <v>88</v>
      </c>
      <c r="AV1221" s="12" t="s">
        <v>88</v>
      </c>
      <c r="AW1221" s="12" t="s">
        <v>33</v>
      </c>
      <c r="AX1221" s="12" t="s">
        <v>78</v>
      </c>
      <c r="AY1221" s="265" t="s">
        <v>163</v>
      </c>
    </row>
    <row r="1222" spans="2:51" s="12" customFormat="1" ht="12">
      <c r="B1222" s="255"/>
      <c r="C1222" s="256"/>
      <c r="D1222" s="245" t="s">
        <v>309</v>
      </c>
      <c r="E1222" s="257" t="s">
        <v>1</v>
      </c>
      <c r="F1222" s="258" t="s">
        <v>1993</v>
      </c>
      <c r="G1222" s="256"/>
      <c r="H1222" s="259">
        <v>12.45</v>
      </c>
      <c r="I1222" s="260"/>
      <c r="J1222" s="256"/>
      <c r="K1222" s="256"/>
      <c r="L1222" s="261"/>
      <c r="M1222" s="262"/>
      <c r="N1222" s="263"/>
      <c r="O1222" s="263"/>
      <c r="P1222" s="263"/>
      <c r="Q1222" s="263"/>
      <c r="R1222" s="263"/>
      <c r="S1222" s="263"/>
      <c r="T1222" s="264"/>
      <c r="AT1222" s="265" t="s">
        <v>309</v>
      </c>
      <c r="AU1222" s="265" t="s">
        <v>88</v>
      </c>
      <c r="AV1222" s="12" t="s">
        <v>88</v>
      </c>
      <c r="AW1222" s="12" t="s">
        <v>33</v>
      </c>
      <c r="AX1222" s="12" t="s">
        <v>78</v>
      </c>
      <c r="AY1222" s="265" t="s">
        <v>163</v>
      </c>
    </row>
    <row r="1223" spans="2:51" s="14" customFormat="1" ht="12">
      <c r="B1223" s="277"/>
      <c r="C1223" s="278"/>
      <c r="D1223" s="245" t="s">
        <v>309</v>
      </c>
      <c r="E1223" s="279" t="s">
        <v>1</v>
      </c>
      <c r="F1223" s="280" t="s">
        <v>588</v>
      </c>
      <c r="G1223" s="278"/>
      <c r="H1223" s="279" t="s">
        <v>1</v>
      </c>
      <c r="I1223" s="281"/>
      <c r="J1223" s="278"/>
      <c r="K1223" s="278"/>
      <c r="L1223" s="282"/>
      <c r="M1223" s="283"/>
      <c r="N1223" s="284"/>
      <c r="O1223" s="284"/>
      <c r="P1223" s="284"/>
      <c r="Q1223" s="284"/>
      <c r="R1223" s="284"/>
      <c r="S1223" s="284"/>
      <c r="T1223" s="285"/>
      <c r="AT1223" s="286" t="s">
        <v>309</v>
      </c>
      <c r="AU1223" s="286" t="s">
        <v>88</v>
      </c>
      <c r="AV1223" s="14" t="s">
        <v>86</v>
      </c>
      <c r="AW1223" s="14" t="s">
        <v>33</v>
      </c>
      <c r="AX1223" s="14" t="s">
        <v>78</v>
      </c>
      <c r="AY1223" s="286" t="s">
        <v>163</v>
      </c>
    </row>
    <row r="1224" spans="2:51" s="12" customFormat="1" ht="12">
      <c r="B1224" s="255"/>
      <c r="C1224" s="256"/>
      <c r="D1224" s="245" t="s">
        <v>309</v>
      </c>
      <c r="E1224" s="257" t="s">
        <v>1</v>
      </c>
      <c r="F1224" s="258" t="s">
        <v>1994</v>
      </c>
      <c r="G1224" s="256"/>
      <c r="H1224" s="259">
        <v>1.38</v>
      </c>
      <c r="I1224" s="260"/>
      <c r="J1224" s="256"/>
      <c r="K1224" s="256"/>
      <c r="L1224" s="261"/>
      <c r="M1224" s="262"/>
      <c r="N1224" s="263"/>
      <c r="O1224" s="263"/>
      <c r="P1224" s="263"/>
      <c r="Q1224" s="263"/>
      <c r="R1224" s="263"/>
      <c r="S1224" s="263"/>
      <c r="T1224" s="264"/>
      <c r="AT1224" s="265" t="s">
        <v>309</v>
      </c>
      <c r="AU1224" s="265" t="s">
        <v>88</v>
      </c>
      <c r="AV1224" s="12" t="s">
        <v>88</v>
      </c>
      <c r="AW1224" s="12" t="s">
        <v>33</v>
      </c>
      <c r="AX1224" s="12" t="s">
        <v>78</v>
      </c>
      <c r="AY1224" s="265" t="s">
        <v>163</v>
      </c>
    </row>
    <row r="1225" spans="2:51" s="12" customFormat="1" ht="12">
      <c r="B1225" s="255"/>
      <c r="C1225" s="256"/>
      <c r="D1225" s="245" t="s">
        <v>309</v>
      </c>
      <c r="E1225" s="257" t="s">
        <v>1</v>
      </c>
      <c r="F1225" s="258" t="s">
        <v>1995</v>
      </c>
      <c r="G1225" s="256"/>
      <c r="H1225" s="259">
        <v>1.47</v>
      </c>
      <c r="I1225" s="260"/>
      <c r="J1225" s="256"/>
      <c r="K1225" s="256"/>
      <c r="L1225" s="261"/>
      <c r="M1225" s="262"/>
      <c r="N1225" s="263"/>
      <c r="O1225" s="263"/>
      <c r="P1225" s="263"/>
      <c r="Q1225" s="263"/>
      <c r="R1225" s="263"/>
      <c r="S1225" s="263"/>
      <c r="T1225" s="264"/>
      <c r="AT1225" s="265" t="s">
        <v>309</v>
      </c>
      <c r="AU1225" s="265" t="s">
        <v>88</v>
      </c>
      <c r="AV1225" s="12" t="s">
        <v>88</v>
      </c>
      <c r="AW1225" s="12" t="s">
        <v>33</v>
      </c>
      <c r="AX1225" s="12" t="s">
        <v>78</v>
      </c>
      <c r="AY1225" s="265" t="s">
        <v>163</v>
      </c>
    </row>
    <row r="1226" spans="2:51" s="12" customFormat="1" ht="12">
      <c r="B1226" s="255"/>
      <c r="C1226" s="256"/>
      <c r="D1226" s="245" t="s">
        <v>309</v>
      </c>
      <c r="E1226" s="257" t="s">
        <v>1</v>
      </c>
      <c r="F1226" s="258" t="s">
        <v>1996</v>
      </c>
      <c r="G1226" s="256"/>
      <c r="H1226" s="259">
        <v>2.52</v>
      </c>
      <c r="I1226" s="260"/>
      <c r="J1226" s="256"/>
      <c r="K1226" s="256"/>
      <c r="L1226" s="261"/>
      <c r="M1226" s="262"/>
      <c r="N1226" s="263"/>
      <c r="O1226" s="263"/>
      <c r="P1226" s="263"/>
      <c r="Q1226" s="263"/>
      <c r="R1226" s="263"/>
      <c r="S1226" s="263"/>
      <c r="T1226" s="264"/>
      <c r="AT1226" s="265" t="s">
        <v>309</v>
      </c>
      <c r="AU1226" s="265" t="s">
        <v>88</v>
      </c>
      <c r="AV1226" s="12" t="s">
        <v>88</v>
      </c>
      <c r="AW1226" s="12" t="s">
        <v>33</v>
      </c>
      <c r="AX1226" s="12" t="s">
        <v>78</v>
      </c>
      <c r="AY1226" s="265" t="s">
        <v>163</v>
      </c>
    </row>
    <row r="1227" spans="2:51" s="15" customFormat="1" ht="12">
      <c r="B1227" s="287"/>
      <c r="C1227" s="288"/>
      <c r="D1227" s="245" t="s">
        <v>309</v>
      </c>
      <c r="E1227" s="289" t="s">
        <v>213</v>
      </c>
      <c r="F1227" s="290" t="s">
        <v>321</v>
      </c>
      <c r="G1227" s="288"/>
      <c r="H1227" s="291">
        <v>20.9</v>
      </c>
      <c r="I1227" s="292"/>
      <c r="J1227" s="288"/>
      <c r="K1227" s="288"/>
      <c r="L1227" s="293"/>
      <c r="M1227" s="294"/>
      <c r="N1227" s="295"/>
      <c r="O1227" s="295"/>
      <c r="P1227" s="295"/>
      <c r="Q1227" s="295"/>
      <c r="R1227" s="295"/>
      <c r="S1227" s="295"/>
      <c r="T1227" s="296"/>
      <c r="AT1227" s="297" t="s">
        <v>309</v>
      </c>
      <c r="AU1227" s="297" t="s">
        <v>88</v>
      </c>
      <c r="AV1227" s="15" t="s">
        <v>105</v>
      </c>
      <c r="AW1227" s="15" t="s">
        <v>33</v>
      </c>
      <c r="AX1227" s="15" t="s">
        <v>78</v>
      </c>
      <c r="AY1227" s="297" t="s">
        <v>163</v>
      </c>
    </row>
    <row r="1228" spans="2:51" s="13" customFormat="1" ht="12">
      <c r="B1228" s="266"/>
      <c r="C1228" s="267"/>
      <c r="D1228" s="245" t="s">
        <v>309</v>
      </c>
      <c r="E1228" s="268" t="s">
        <v>275</v>
      </c>
      <c r="F1228" s="269" t="s">
        <v>311</v>
      </c>
      <c r="G1228" s="267"/>
      <c r="H1228" s="270">
        <v>39.47</v>
      </c>
      <c r="I1228" s="271"/>
      <c r="J1228" s="267"/>
      <c r="K1228" s="267"/>
      <c r="L1228" s="272"/>
      <c r="M1228" s="273"/>
      <c r="N1228" s="274"/>
      <c r="O1228" s="274"/>
      <c r="P1228" s="274"/>
      <c r="Q1228" s="274"/>
      <c r="R1228" s="274"/>
      <c r="S1228" s="274"/>
      <c r="T1228" s="275"/>
      <c r="AT1228" s="276" t="s">
        <v>309</v>
      </c>
      <c r="AU1228" s="276" t="s">
        <v>88</v>
      </c>
      <c r="AV1228" s="13" t="s">
        <v>181</v>
      </c>
      <c r="AW1228" s="13" t="s">
        <v>33</v>
      </c>
      <c r="AX1228" s="13" t="s">
        <v>86</v>
      </c>
      <c r="AY1228" s="276" t="s">
        <v>163</v>
      </c>
    </row>
    <row r="1229" spans="2:65" s="1" customFormat="1" ht="16.5" customHeight="1">
      <c r="B1229" s="38"/>
      <c r="C1229" s="298" t="s">
        <v>1997</v>
      </c>
      <c r="D1229" s="298" t="s">
        <v>549</v>
      </c>
      <c r="E1229" s="299" t="s">
        <v>1998</v>
      </c>
      <c r="F1229" s="300" t="s">
        <v>1999</v>
      </c>
      <c r="G1229" s="301" t="s">
        <v>349</v>
      </c>
      <c r="H1229" s="302">
        <v>44.38</v>
      </c>
      <c r="I1229" s="303"/>
      <c r="J1229" s="304">
        <f>ROUND(I1229*H1229,2)</f>
        <v>0</v>
      </c>
      <c r="K1229" s="300" t="s">
        <v>1</v>
      </c>
      <c r="L1229" s="305"/>
      <c r="M1229" s="306" t="s">
        <v>1</v>
      </c>
      <c r="N1229" s="307" t="s">
        <v>43</v>
      </c>
      <c r="O1229" s="86"/>
      <c r="P1229" s="241">
        <f>O1229*H1229</f>
        <v>0</v>
      </c>
      <c r="Q1229" s="241">
        <v>0.0192</v>
      </c>
      <c r="R1229" s="241">
        <f>Q1229*H1229</f>
        <v>0.852096</v>
      </c>
      <c r="S1229" s="241">
        <v>0</v>
      </c>
      <c r="T1229" s="242">
        <f>S1229*H1229</f>
        <v>0</v>
      </c>
      <c r="AR1229" s="243" t="s">
        <v>501</v>
      </c>
      <c r="AT1229" s="243" t="s">
        <v>549</v>
      </c>
      <c r="AU1229" s="243" t="s">
        <v>88</v>
      </c>
      <c r="AY1229" s="17" t="s">
        <v>163</v>
      </c>
      <c r="BE1229" s="244">
        <f>IF(N1229="základní",J1229,0)</f>
        <v>0</v>
      </c>
      <c r="BF1229" s="244">
        <f>IF(N1229="snížená",J1229,0)</f>
        <v>0</v>
      </c>
      <c r="BG1229" s="244">
        <f>IF(N1229="zákl. přenesená",J1229,0)</f>
        <v>0</v>
      </c>
      <c r="BH1229" s="244">
        <f>IF(N1229="sníž. přenesená",J1229,0)</f>
        <v>0</v>
      </c>
      <c r="BI1229" s="244">
        <f>IF(N1229="nulová",J1229,0)</f>
        <v>0</v>
      </c>
      <c r="BJ1229" s="17" t="s">
        <v>86</v>
      </c>
      <c r="BK1229" s="244">
        <f>ROUND(I1229*H1229,2)</f>
        <v>0</v>
      </c>
      <c r="BL1229" s="17" t="s">
        <v>395</v>
      </c>
      <c r="BM1229" s="243" t="s">
        <v>2000</v>
      </c>
    </row>
    <row r="1230" spans="2:47" s="1" customFormat="1" ht="12">
      <c r="B1230" s="38"/>
      <c r="C1230" s="39"/>
      <c r="D1230" s="245" t="s">
        <v>190</v>
      </c>
      <c r="E1230" s="39"/>
      <c r="F1230" s="246" t="s">
        <v>2001</v>
      </c>
      <c r="G1230" s="39"/>
      <c r="H1230" s="39"/>
      <c r="I1230" s="150"/>
      <c r="J1230" s="39"/>
      <c r="K1230" s="39"/>
      <c r="L1230" s="43"/>
      <c r="M1230" s="247"/>
      <c r="N1230" s="86"/>
      <c r="O1230" s="86"/>
      <c r="P1230" s="86"/>
      <c r="Q1230" s="86"/>
      <c r="R1230" s="86"/>
      <c r="S1230" s="86"/>
      <c r="T1230" s="87"/>
      <c r="AT1230" s="17" t="s">
        <v>190</v>
      </c>
      <c r="AU1230" s="17" t="s">
        <v>88</v>
      </c>
    </row>
    <row r="1231" spans="2:51" s="12" customFormat="1" ht="12">
      <c r="B1231" s="255"/>
      <c r="C1231" s="256"/>
      <c r="D1231" s="245" t="s">
        <v>309</v>
      </c>
      <c r="E1231" s="257" t="s">
        <v>1</v>
      </c>
      <c r="F1231" s="258" t="s">
        <v>2002</v>
      </c>
      <c r="G1231" s="256"/>
      <c r="H1231" s="259">
        <v>43.417</v>
      </c>
      <c r="I1231" s="260"/>
      <c r="J1231" s="256"/>
      <c r="K1231" s="256"/>
      <c r="L1231" s="261"/>
      <c r="M1231" s="262"/>
      <c r="N1231" s="263"/>
      <c r="O1231" s="263"/>
      <c r="P1231" s="263"/>
      <c r="Q1231" s="263"/>
      <c r="R1231" s="263"/>
      <c r="S1231" s="263"/>
      <c r="T1231" s="264"/>
      <c r="AT1231" s="265" t="s">
        <v>309</v>
      </c>
      <c r="AU1231" s="265" t="s">
        <v>88</v>
      </c>
      <c r="AV1231" s="12" t="s">
        <v>88</v>
      </c>
      <c r="AW1231" s="12" t="s">
        <v>33</v>
      </c>
      <c r="AX1231" s="12" t="s">
        <v>78</v>
      </c>
      <c r="AY1231" s="265" t="s">
        <v>163</v>
      </c>
    </row>
    <row r="1232" spans="2:51" s="12" customFormat="1" ht="12">
      <c r="B1232" s="255"/>
      <c r="C1232" s="256"/>
      <c r="D1232" s="245" t="s">
        <v>309</v>
      </c>
      <c r="E1232" s="257" t="s">
        <v>1</v>
      </c>
      <c r="F1232" s="258" t="s">
        <v>2003</v>
      </c>
      <c r="G1232" s="256"/>
      <c r="H1232" s="259">
        <v>0.963</v>
      </c>
      <c r="I1232" s="260"/>
      <c r="J1232" s="256"/>
      <c r="K1232" s="256"/>
      <c r="L1232" s="261"/>
      <c r="M1232" s="262"/>
      <c r="N1232" s="263"/>
      <c r="O1232" s="263"/>
      <c r="P1232" s="263"/>
      <c r="Q1232" s="263"/>
      <c r="R1232" s="263"/>
      <c r="S1232" s="263"/>
      <c r="T1232" s="264"/>
      <c r="AT1232" s="265" t="s">
        <v>309</v>
      </c>
      <c r="AU1232" s="265" t="s">
        <v>88</v>
      </c>
      <c r="AV1232" s="12" t="s">
        <v>88</v>
      </c>
      <c r="AW1232" s="12" t="s">
        <v>33</v>
      </c>
      <c r="AX1232" s="12" t="s">
        <v>78</v>
      </c>
      <c r="AY1232" s="265" t="s">
        <v>163</v>
      </c>
    </row>
    <row r="1233" spans="2:51" s="13" customFormat="1" ht="12">
      <c r="B1233" s="266"/>
      <c r="C1233" s="267"/>
      <c r="D1233" s="245" t="s">
        <v>309</v>
      </c>
      <c r="E1233" s="268" t="s">
        <v>1</v>
      </c>
      <c r="F1233" s="269" t="s">
        <v>311</v>
      </c>
      <c r="G1233" s="267"/>
      <c r="H1233" s="270">
        <v>44.38</v>
      </c>
      <c r="I1233" s="271"/>
      <c r="J1233" s="267"/>
      <c r="K1233" s="267"/>
      <c r="L1233" s="272"/>
      <c r="M1233" s="273"/>
      <c r="N1233" s="274"/>
      <c r="O1233" s="274"/>
      <c r="P1233" s="274"/>
      <c r="Q1233" s="274"/>
      <c r="R1233" s="274"/>
      <c r="S1233" s="274"/>
      <c r="T1233" s="275"/>
      <c r="AT1233" s="276" t="s">
        <v>309</v>
      </c>
      <c r="AU1233" s="276" t="s">
        <v>88</v>
      </c>
      <c r="AV1233" s="13" t="s">
        <v>181</v>
      </c>
      <c r="AW1233" s="13" t="s">
        <v>33</v>
      </c>
      <c r="AX1233" s="13" t="s">
        <v>86</v>
      </c>
      <c r="AY1233" s="276" t="s">
        <v>163</v>
      </c>
    </row>
    <row r="1234" spans="2:65" s="1" customFormat="1" ht="24" customHeight="1">
      <c r="B1234" s="38"/>
      <c r="C1234" s="232" t="s">
        <v>2004</v>
      </c>
      <c r="D1234" s="232" t="s">
        <v>166</v>
      </c>
      <c r="E1234" s="233" t="s">
        <v>2005</v>
      </c>
      <c r="F1234" s="234" t="s">
        <v>2006</v>
      </c>
      <c r="G1234" s="235" t="s">
        <v>349</v>
      </c>
      <c r="H1234" s="236">
        <v>55.84</v>
      </c>
      <c r="I1234" s="237"/>
      <c r="J1234" s="238">
        <f>ROUND(I1234*H1234,2)</f>
        <v>0</v>
      </c>
      <c r="K1234" s="234" t="s">
        <v>170</v>
      </c>
      <c r="L1234" s="43"/>
      <c r="M1234" s="239" t="s">
        <v>1</v>
      </c>
      <c r="N1234" s="240" t="s">
        <v>43</v>
      </c>
      <c r="O1234" s="86"/>
      <c r="P1234" s="241">
        <f>O1234*H1234</f>
        <v>0</v>
      </c>
      <c r="Q1234" s="241">
        <v>0.009</v>
      </c>
      <c r="R1234" s="241">
        <f>Q1234*H1234</f>
        <v>0.50256</v>
      </c>
      <c r="S1234" s="241">
        <v>0</v>
      </c>
      <c r="T1234" s="242">
        <f>S1234*H1234</f>
        <v>0</v>
      </c>
      <c r="AR1234" s="243" t="s">
        <v>395</v>
      </c>
      <c r="AT1234" s="243" t="s">
        <v>166</v>
      </c>
      <c r="AU1234" s="243" t="s">
        <v>88</v>
      </c>
      <c r="AY1234" s="17" t="s">
        <v>163</v>
      </c>
      <c r="BE1234" s="244">
        <f>IF(N1234="základní",J1234,0)</f>
        <v>0</v>
      </c>
      <c r="BF1234" s="244">
        <f>IF(N1234="snížená",J1234,0)</f>
        <v>0</v>
      </c>
      <c r="BG1234" s="244">
        <f>IF(N1234="zákl. přenesená",J1234,0)</f>
        <v>0</v>
      </c>
      <c r="BH1234" s="244">
        <f>IF(N1234="sníž. přenesená",J1234,0)</f>
        <v>0</v>
      </c>
      <c r="BI1234" s="244">
        <f>IF(N1234="nulová",J1234,0)</f>
        <v>0</v>
      </c>
      <c r="BJ1234" s="17" t="s">
        <v>86</v>
      </c>
      <c r="BK1234" s="244">
        <f>ROUND(I1234*H1234,2)</f>
        <v>0</v>
      </c>
      <c r="BL1234" s="17" t="s">
        <v>395</v>
      </c>
      <c r="BM1234" s="243" t="s">
        <v>2007</v>
      </c>
    </row>
    <row r="1235" spans="2:51" s="14" customFormat="1" ht="12">
      <c r="B1235" s="277"/>
      <c r="C1235" s="278"/>
      <c r="D1235" s="245" t="s">
        <v>309</v>
      </c>
      <c r="E1235" s="279" t="s">
        <v>1</v>
      </c>
      <c r="F1235" s="280" t="s">
        <v>2008</v>
      </c>
      <c r="G1235" s="278"/>
      <c r="H1235" s="279" t="s">
        <v>1</v>
      </c>
      <c r="I1235" s="281"/>
      <c r="J1235" s="278"/>
      <c r="K1235" s="278"/>
      <c r="L1235" s="282"/>
      <c r="M1235" s="283"/>
      <c r="N1235" s="284"/>
      <c r="O1235" s="284"/>
      <c r="P1235" s="284"/>
      <c r="Q1235" s="284"/>
      <c r="R1235" s="284"/>
      <c r="S1235" s="284"/>
      <c r="T1235" s="285"/>
      <c r="AT1235" s="286" t="s">
        <v>309</v>
      </c>
      <c r="AU1235" s="286" t="s">
        <v>88</v>
      </c>
      <c r="AV1235" s="14" t="s">
        <v>86</v>
      </c>
      <c r="AW1235" s="14" t="s">
        <v>33</v>
      </c>
      <c r="AX1235" s="14" t="s">
        <v>78</v>
      </c>
      <c r="AY1235" s="286" t="s">
        <v>163</v>
      </c>
    </row>
    <row r="1236" spans="2:51" s="14" customFormat="1" ht="12">
      <c r="B1236" s="277"/>
      <c r="C1236" s="278"/>
      <c r="D1236" s="245" t="s">
        <v>309</v>
      </c>
      <c r="E1236" s="279" t="s">
        <v>1</v>
      </c>
      <c r="F1236" s="280" t="s">
        <v>453</v>
      </c>
      <c r="G1236" s="278"/>
      <c r="H1236" s="279" t="s">
        <v>1</v>
      </c>
      <c r="I1236" s="281"/>
      <c r="J1236" s="278"/>
      <c r="K1236" s="278"/>
      <c r="L1236" s="282"/>
      <c r="M1236" s="283"/>
      <c r="N1236" s="284"/>
      <c r="O1236" s="284"/>
      <c r="P1236" s="284"/>
      <c r="Q1236" s="284"/>
      <c r="R1236" s="284"/>
      <c r="S1236" s="284"/>
      <c r="T1236" s="285"/>
      <c r="AT1236" s="286" t="s">
        <v>309</v>
      </c>
      <c r="AU1236" s="286" t="s">
        <v>88</v>
      </c>
      <c r="AV1236" s="14" t="s">
        <v>86</v>
      </c>
      <c r="AW1236" s="14" t="s">
        <v>33</v>
      </c>
      <c r="AX1236" s="14" t="s">
        <v>78</v>
      </c>
      <c r="AY1236" s="286" t="s">
        <v>163</v>
      </c>
    </row>
    <row r="1237" spans="2:51" s="12" customFormat="1" ht="12">
      <c r="B1237" s="255"/>
      <c r="C1237" s="256"/>
      <c r="D1237" s="245" t="s">
        <v>309</v>
      </c>
      <c r="E1237" s="257" t="s">
        <v>1</v>
      </c>
      <c r="F1237" s="258" t="s">
        <v>2009</v>
      </c>
      <c r="G1237" s="256"/>
      <c r="H1237" s="259">
        <v>18.71</v>
      </c>
      <c r="I1237" s="260"/>
      <c r="J1237" s="256"/>
      <c r="K1237" s="256"/>
      <c r="L1237" s="261"/>
      <c r="M1237" s="262"/>
      <c r="N1237" s="263"/>
      <c r="O1237" s="263"/>
      <c r="P1237" s="263"/>
      <c r="Q1237" s="263"/>
      <c r="R1237" s="263"/>
      <c r="S1237" s="263"/>
      <c r="T1237" s="264"/>
      <c r="AT1237" s="265" t="s">
        <v>309</v>
      </c>
      <c r="AU1237" s="265" t="s">
        <v>88</v>
      </c>
      <c r="AV1237" s="12" t="s">
        <v>88</v>
      </c>
      <c r="AW1237" s="12" t="s">
        <v>33</v>
      </c>
      <c r="AX1237" s="12" t="s">
        <v>78</v>
      </c>
      <c r="AY1237" s="265" t="s">
        <v>163</v>
      </c>
    </row>
    <row r="1238" spans="2:51" s="15" customFormat="1" ht="12">
      <c r="B1238" s="287"/>
      <c r="C1238" s="288"/>
      <c r="D1238" s="245" t="s">
        <v>309</v>
      </c>
      <c r="E1238" s="289" t="s">
        <v>267</v>
      </c>
      <c r="F1238" s="290" t="s">
        <v>321</v>
      </c>
      <c r="G1238" s="288"/>
      <c r="H1238" s="291">
        <v>18.71</v>
      </c>
      <c r="I1238" s="292"/>
      <c r="J1238" s="288"/>
      <c r="K1238" s="288"/>
      <c r="L1238" s="293"/>
      <c r="M1238" s="294"/>
      <c r="N1238" s="295"/>
      <c r="O1238" s="295"/>
      <c r="P1238" s="295"/>
      <c r="Q1238" s="295"/>
      <c r="R1238" s="295"/>
      <c r="S1238" s="295"/>
      <c r="T1238" s="296"/>
      <c r="AT1238" s="297" t="s">
        <v>309</v>
      </c>
      <c r="AU1238" s="297" t="s">
        <v>88</v>
      </c>
      <c r="AV1238" s="15" t="s">
        <v>105</v>
      </c>
      <c r="AW1238" s="15" t="s">
        <v>33</v>
      </c>
      <c r="AX1238" s="15" t="s">
        <v>78</v>
      </c>
      <c r="AY1238" s="297" t="s">
        <v>163</v>
      </c>
    </row>
    <row r="1239" spans="2:51" s="14" customFormat="1" ht="12">
      <c r="B1239" s="277"/>
      <c r="C1239" s="278"/>
      <c r="D1239" s="245" t="s">
        <v>309</v>
      </c>
      <c r="E1239" s="279" t="s">
        <v>1</v>
      </c>
      <c r="F1239" s="280" t="s">
        <v>2010</v>
      </c>
      <c r="G1239" s="278"/>
      <c r="H1239" s="279" t="s">
        <v>1</v>
      </c>
      <c r="I1239" s="281"/>
      <c r="J1239" s="278"/>
      <c r="K1239" s="278"/>
      <c r="L1239" s="282"/>
      <c r="M1239" s="283"/>
      <c r="N1239" s="284"/>
      <c r="O1239" s="284"/>
      <c r="P1239" s="284"/>
      <c r="Q1239" s="284"/>
      <c r="R1239" s="284"/>
      <c r="S1239" s="284"/>
      <c r="T1239" s="285"/>
      <c r="AT1239" s="286" t="s">
        <v>309</v>
      </c>
      <c r="AU1239" s="286" t="s">
        <v>88</v>
      </c>
      <c r="AV1239" s="14" t="s">
        <v>86</v>
      </c>
      <c r="AW1239" s="14" t="s">
        <v>33</v>
      </c>
      <c r="AX1239" s="14" t="s">
        <v>78</v>
      </c>
      <c r="AY1239" s="286" t="s">
        <v>163</v>
      </c>
    </row>
    <row r="1240" spans="2:51" s="12" customFormat="1" ht="12">
      <c r="B1240" s="255"/>
      <c r="C1240" s="256"/>
      <c r="D1240" s="245" t="s">
        <v>309</v>
      </c>
      <c r="E1240" s="257" t="s">
        <v>1</v>
      </c>
      <c r="F1240" s="258" t="s">
        <v>2011</v>
      </c>
      <c r="G1240" s="256"/>
      <c r="H1240" s="259">
        <v>14.5</v>
      </c>
      <c r="I1240" s="260"/>
      <c r="J1240" s="256"/>
      <c r="K1240" s="256"/>
      <c r="L1240" s="261"/>
      <c r="M1240" s="262"/>
      <c r="N1240" s="263"/>
      <c r="O1240" s="263"/>
      <c r="P1240" s="263"/>
      <c r="Q1240" s="263"/>
      <c r="R1240" s="263"/>
      <c r="S1240" s="263"/>
      <c r="T1240" s="264"/>
      <c r="AT1240" s="265" t="s">
        <v>309</v>
      </c>
      <c r="AU1240" s="265" t="s">
        <v>88</v>
      </c>
      <c r="AV1240" s="12" t="s">
        <v>88</v>
      </c>
      <c r="AW1240" s="12" t="s">
        <v>33</v>
      </c>
      <c r="AX1240" s="12" t="s">
        <v>78</v>
      </c>
      <c r="AY1240" s="265" t="s">
        <v>163</v>
      </c>
    </row>
    <row r="1241" spans="2:51" s="15" customFormat="1" ht="12">
      <c r="B1241" s="287"/>
      <c r="C1241" s="288"/>
      <c r="D1241" s="245" t="s">
        <v>309</v>
      </c>
      <c r="E1241" s="289" t="s">
        <v>269</v>
      </c>
      <c r="F1241" s="290" t="s">
        <v>321</v>
      </c>
      <c r="G1241" s="288"/>
      <c r="H1241" s="291">
        <v>14.5</v>
      </c>
      <c r="I1241" s="292"/>
      <c r="J1241" s="288"/>
      <c r="K1241" s="288"/>
      <c r="L1241" s="293"/>
      <c r="M1241" s="294"/>
      <c r="N1241" s="295"/>
      <c r="O1241" s="295"/>
      <c r="P1241" s="295"/>
      <c r="Q1241" s="295"/>
      <c r="R1241" s="295"/>
      <c r="S1241" s="295"/>
      <c r="T1241" s="296"/>
      <c r="AT1241" s="297" t="s">
        <v>309</v>
      </c>
      <c r="AU1241" s="297" t="s">
        <v>88</v>
      </c>
      <c r="AV1241" s="15" t="s">
        <v>105</v>
      </c>
      <c r="AW1241" s="15" t="s">
        <v>33</v>
      </c>
      <c r="AX1241" s="15" t="s">
        <v>78</v>
      </c>
      <c r="AY1241" s="297" t="s">
        <v>163</v>
      </c>
    </row>
    <row r="1242" spans="2:51" s="14" customFormat="1" ht="12">
      <c r="B1242" s="277"/>
      <c r="C1242" s="278"/>
      <c r="D1242" s="245" t="s">
        <v>309</v>
      </c>
      <c r="E1242" s="279" t="s">
        <v>1</v>
      </c>
      <c r="F1242" s="280" t="s">
        <v>2012</v>
      </c>
      <c r="G1242" s="278"/>
      <c r="H1242" s="279" t="s">
        <v>1</v>
      </c>
      <c r="I1242" s="281"/>
      <c r="J1242" s="278"/>
      <c r="K1242" s="278"/>
      <c r="L1242" s="282"/>
      <c r="M1242" s="283"/>
      <c r="N1242" s="284"/>
      <c r="O1242" s="284"/>
      <c r="P1242" s="284"/>
      <c r="Q1242" s="284"/>
      <c r="R1242" s="284"/>
      <c r="S1242" s="284"/>
      <c r="T1242" s="285"/>
      <c r="AT1242" s="286" t="s">
        <v>309</v>
      </c>
      <c r="AU1242" s="286" t="s">
        <v>88</v>
      </c>
      <c r="AV1242" s="14" t="s">
        <v>86</v>
      </c>
      <c r="AW1242" s="14" t="s">
        <v>33</v>
      </c>
      <c r="AX1242" s="14" t="s">
        <v>78</v>
      </c>
      <c r="AY1242" s="286" t="s">
        <v>163</v>
      </c>
    </row>
    <row r="1243" spans="2:51" s="12" customFormat="1" ht="12">
      <c r="B1243" s="255"/>
      <c r="C1243" s="256"/>
      <c r="D1243" s="245" t="s">
        <v>309</v>
      </c>
      <c r="E1243" s="257" t="s">
        <v>1</v>
      </c>
      <c r="F1243" s="258" t="s">
        <v>2013</v>
      </c>
      <c r="G1243" s="256"/>
      <c r="H1243" s="259">
        <v>22.63</v>
      </c>
      <c r="I1243" s="260"/>
      <c r="J1243" s="256"/>
      <c r="K1243" s="256"/>
      <c r="L1243" s="261"/>
      <c r="M1243" s="262"/>
      <c r="N1243" s="263"/>
      <c r="O1243" s="263"/>
      <c r="P1243" s="263"/>
      <c r="Q1243" s="263"/>
      <c r="R1243" s="263"/>
      <c r="S1243" s="263"/>
      <c r="T1243" s="264"/>
      <c r="AT1243" s="265" t="s">
        <v>309</v>
      </c>
      <c r="AU1243" s="265" t="s">
        <v>88</v>
      </c>
      <c r="AV1243" s="12" t="s">
        <v>88</v>
      </c>
      <c r="AW1243" s="12" t="s">
        <v>33</v>
      </c>
      <c r="AX1243" s="12" t="s">
        <v>78</v>
      </c>
      <c r="AY1243" s="265" t="s">
        <v>163</v>
      </c>
    </row>
    <row r="1244" spans="2:51" s="15" customFormat="1" ht="12">
      <c r="B1244" s="287"/>
      <c r="C1244" s="288"/>
      <c r="D1244" s="245" t="s">
        <v>309</v>
      </c>
      <c r="E1244" s="289" t="s">
        <v>271</v>
      </c>
      <c r="F1244" s="290" t="s">
        <v>321</v>
      </c>
      <c r="G1244" s="288"/>
      <c r="H1244" s="291">
        <v>22.63</v>
      </c>
      <c r="I1244" s="292"/>
      <c r="J1244" s="288"/>
      <c r="K1244" s="288"/>
      <c r="L1244" s="293"/>
      <c r="M1244" s="294"/>
      <c r="N1244" s="295"/>
      <c r="O1244" s="295"/>
      <c r="P1244" s="295"/>
      <c r="Q1244" s="295"/>
      <c r="R1244" s="295"/>
      <c r="S1244" s="295"/>
      <c r="T1244" s="296"/>
      <c r="AT1244" s="297" t="s">
        <v>309</v>
      </c>
      <c r="AU1244" s="297" t="s">
        <v>88</v>
      </c>
      <c r="AV1244" s="15" t="s">
        <v>105</v>
      </c>
      <c r="AW1244" s="15" t="s">
        <v>33</v>
      </c>
      <c r="AX1244" s="15" t="s">
        <v>78</v>
      </c>
      <c r="AY1244" s="297" t="s">
        <v>163</v>
      </c>
    </row>
    <row r="1245" spans="2:51" s="13" customFormat="1" ht="12">
      <c r="B1245" s="266"/>
      <c r="C1245" s="267"/>
      <c r="D1245" s="245" t="s">
        <v>309</v>
      </c>
      <c r="E1245" s="268" t="s">
        <v>273</v>
      </c>
      <c r="F1245" s="269" t="s">
        <v>311</v>
      </c>
      <c r="G1245" s="267"/>
      <c r="H1245" s="270">
        <v>55.84</v>
      </c>
      <c r="I1245" s="271"/>
      <c r="J1245" s="267"/>
      <c r="K1245" s="267"/>
      <c r="L1245" s="272"/>
      <c r="M1245" s="273"/>
      <c r="N1245" s="274"/>
      <c r="O1245" s="274"/>
      <c r="P1245" s="274"/>
      <c r="Q1245" s="274"/>
      <c r="R1245" s="274"/>
      <c r="S1245" s="274"/>
      <c r="T1245" s="275"/>
      <c r="AT1245" s="276" t="s">
        <v>309</v>
      </c>
      <c r="AU1245" s="276" t="s">
        <v>88</v>
      </c>
      <c r="AV1245" s="13" t="s">
        <v>181</v>
      </c>
      <c r="AW1245" s="13" t="s">
        <v>33</v>
      </c>
      <c r="AX1245" s="13" t="s">
        <v>86</v>
      </c>
      <c r="AY1245" s="276" t="s">
        <v>163</v>
      </c>
    </row>
    <row r="1246" spans="2:65" s="1" customFormat="1" ht="16.5" customHeight="1">
      <c r="B1246" s="38"/>
      <c r="C1246" s="298" t="s">
        <v>2014</v>
      </c>
      <c r="D1246" s="298" t="s">
        <v>549</v>
      </c>
      <c r="E1246" s="299" t="s">
        <v>2015</v>
      </c>
      <c r="F1246" s="300" t="s">
        <v>1999</v>
      </c>
      <c r="G1246" s="301" t="s">
        <v>349</v>
      </c>
      <c r="H1246" s="302">
        <v>67.009</v>
      </c>
      <c r="I1246" s="303"/>
      <c r="J1246" s="304">
        <f>ROUND(I1246*H1246,2)</f>
        <v>0</v>
      </c>
      <c r="K1246" s="300" t="s">
        <v>1</v>
      </c>
      <c r="L1246" s="305"/>
      <c r="M1246" s="306" t="s">
        <v>1</v>
      </c>
      <c r="N1246" s="307" t="s">
        <v>43</v>
      </c>
      <c r="O1246" s="86"/>
      <c r="P1246" s="241">
        <f>O1246*H1246</f>
        <v>0</v>
      </c>
      <c r="Q1246" s="241">
        <v>0.0192</v>
      </c>
      <c r="R1246" s="241">
        <f>Q1246*H1246</f>
        <v>1.2865727999999998</v>
      </c>
      <c r="S1246" s="241">
        <v>0</v>
      </c>
      <c r="T1246" s="242">
        <f>S1246*H1246</f>
        <v>0</v>
      </c>
      <c r="AR1246" s="243" t="s">
        <v>501</v>
      </c>
      <c r="AT1246" s="243" t="s">
        <v>549</v>
      </c>
      <c r="AU1246" s="243" t="s">
        <v>88</v>
      </c>
      <c r="AY1246" s="17" t="s">
        <v>163</v>
      </c>
      <c r="BE1246" s="244">
        <f>IF(N1246="základní",J1246,0)</f>
        <v>0</v>
      </c>
      <c r="BF1246" s="244">
        <f>IF(N1246="snížená",J1246,0)</f>
        <v>0</v>
      </c>
      <c r="BG1246" s="244">
        <f>IF(N1246="zákl. přenesená",J1246,0)</f>
        <v>0</v>
      </c>
      <c r="BH1246" s="244">
        <f>IF(N1246="sníž. přenesená",J1246,0)</f>
        <v>0</v>
      </c>
      <c r="BI1246" s="244">
        <f>IF(N1246="nulová",J1246,0)</f>
        <v>0</v>
      </c>
      <c r="BJ1246" s="17" t="s">
        <v>86</v>
      </c>
      <c r="BK1246" s="244">
        <f>ROUND(I1246*H1246,2)</f>
        <v>0</v>
      </c>
      <c r="BL1246" s="17" t="s">
        <v>395</v>
      </c>
      <c r="BM1246" s="243" t="s">
        <v>2016</v>
      </c>
    </row>
    <row r="1247" spans="2:47" s="1" customFormat="1" ht="12">
      <c r="B1247" s="38"/>
      <c r="C1247" s="39"/>
      <c r="D1247" s="245" t="s">
        <v>190</v>
      </c>
      <c r="E1247" s="39"/>
      <c r="F1247" s="246" t="s">
        <v>2017</v>
      </c>
      <c r="G1247" s="39"/>
      <c r="H1247" s="39"/>
      <c r="I1247" s="150"/>
      <c r="J1247" s="39"/>
      <c r="K1247" s="39"/>
      <c r="L1247" s="43"/>
      <c r="M1247" s="247"/>
      <c r="N1247" s="86"/>
      <c r="O1247" s="86"/>
      <c r="P1247" s="86"/>
      <c r="Q1247" s="86"/>
      <c r="R1247" s="86"/>
      <c r="S1247" s="86"/>
      <c r="T1247" s="87"/>
      <c r="AT1247" s="17" t="s">
        <v>190</v>
      </c>
      <c r="AU1247" s="17" t="s">
        <v>88</v>
      </c>
    </row>
    <row r="1248" spans="2:51" s="12" customFormat="1" ht="12">
      <c r="B1248" s="255"/>
      <c r="C1248" s="256"/>
      <c r="D1248" s="245" t="s">
        <v>309</v>
      </c>
      <c r="E1248" s="257" t="s">
        <v>1</v>
      </c>
      <c r="F1248" s="258" t="s">
        <v>2018</v>
      </c>
      <c r="G1248" s="256"/>
      <c r="H1248" s="259">
        <v>61.424</v>
      </c>
      <c r="I1248" s="260"/>
      <c r="J1248" s="256"/>
      <c r="K1248" s="256"/>
      <c r="L1248" s="261"/>
      <c r="M1248" s="262"/>
      <c r="N1248" s="263"/>
      <c r="O1248" s="263"/>
      <c r="P1248" s="263"/>
      <c r="Q1248" s="263"/>
      <c r="R1248" s="263"/>
      <c r="S1248" s="263"/>
      <c r="T1248" s="264"/>
      <c r="AT1248" s="265" t="s">
        <v>309</v>
      </c>
      <c r="AU1248" s="265" t="s">
        <v>88</v>
      </c>
      <c r="AV1248" s="12" t="s">
        <v>88</v>
      </c>
      <c r="AW1248" s="12" t="s">
        <v>33</v>
      </c>
      <c r="AX1248" s="12" t="s">
        <v>78</v>
      </c>
      <c r="AY1248" s="265" t="s">
        <v>163</v>
      </c>
    </row>
    <row r="1249" spans="2:51" s="12" customFormat="1" ht="12">
      <c r="B1249" s="255"/>
      <c r="C1249" s="256"/>
      <c r="D1249" s="245" t="s">
        <v>309</v>
      </c>
      <c r="E1249" s="257" t="s">
        <v>1</v>
      </c>
      <c r="F1249" s="258" t="s">
        <v>2019</v>
      </c>
      <c r="G1249" s="256"/>
      <c r="H1249" s="259">
        <v>5.585</v>
      </c>
      <c r="I1249" s="260"/>
      <c r="J1249" s="256"/>
      <c r="K1249" s="256"/>
      <c r="L1249" s="261"/>
      <c r="M1249" s="262"/>
      <c r="N1249" s="263"/>
      <c r="O1249" s="263"/>
      <c r="P1249" s="263"/>
      <c r="Q1249" s="263"/>
      <c r="R1249" s="263"/>
      <c r="S1249" s="263"/>
      <c r="T1249" s="264"/>
      <c r="AT1249" s="265" t="s">
        <v>309</v>
      </c>
      <c r="AU1249" s="265" t="s">
        <v>88</v>
      </c>
      <c r="AV1249" s="12" t="s">
        <v>88</v>
      </c>
      <c r="AW1249" s="12" t="s">
        <v>33</v>
      </c>
      <c r="AX1249" s="12" t="s">
        <v>78</v>
      </c>
      <c r="AY1249" s="265" t="s">
        <v>163</v>
      </c>
    </row>
    <row r="1250" spans="2:51" s="13" customFormat="1" ht="12">
      <c r="B1250" s="266"/>
      <c r="C1250" s="267"/>
      <c r="D1250" s="245" t="s">
        <v>309</v>
      </c>
      <c r="E1250" s="268" t="s">
        <v>1</v>
      </c>
      <c r="F1250" s="269" t="s">
        <v>311</v>
      </c>
      <c r="G1250" s="267"/>
      <c r="H1250" s="270">
        <v>67.009</v>
      </c>
      <c r="I1250" s="271"/>
      <c r="J1250" s="267"/>
      <c r="K1250" s="267"/>
      <c r="L1250" s="272"/>
      <c r="M1250" s="273"/>
      <c r="N1250" s="274"/>
      <c r="O1250" s="274"/>
      <c r="P1250" s="274"/>
      <c r="Q1250" s="274"/>
      <c r="R1250" s="274"/>
      <c r="S1250" s="274"/>
      <c r="T1250" s="275"/>
      <c r="AT1250" s="276" t="s">
        <v>309</v>
      </c>
      <c r="AU1250" s="276" t="s">
        <v>88</v>
      </c>
      <c r="AV1250" s="13" t="s">
        <v>181</v>
      </c>
      <c r="AW1250" s="13" t="s">
        <v>33</v>
      </c>
      <c r="AX1250" s="13" t="s">
        <v>86</v>
      </c>
      <c r="AY1250" s="276" t="s">
        <v>163</v>
      </c>
    </row>
    <row r="1251" spans="2:65" s="1" customFormat="1" ht="16.5" customHeight="1">
      <c r="B1251" s="38"/>
      <c r="C1251" s="232" t="s">
        <v>2020</v>
      </c>
      <c r="D1251" s="232" t="s">
        <v>166</v>
      </c>
      <c r="E1251" s="233" t="s">
        <v>2021</v>
      </c>
      <c r="F1251" s="234" t="s">
        <v>2022</v>
      </c>
      <c r="G1251" s="235" t="s">
        <v>413</v>
      </c>
      <c r="H1251" s="236">
        <v>54.565</v>
      </c>
      <c r="I1251" s="237"/>
      <c r="J1251" s="238">
        <f>ROUND(I1251*H1251,2)</f>
        <v>0</v>
      </c>
      <c r="K1251" s="234" t="s">
        <v>1</v>
      </c>
      <c r="L1251" s="43"/>
      <c r="M1251" s="239" t="s">
        <v>1</v>
      </c>
      <c r="N1251" s="240" t="s">
        <v>43</v>
      </c>
      <c r="O1251" s="86"/>
      <c r="P1251" s="241">
        <f>O1251*H1251</f>
        <v>0</v>
      </c>
      <c r="Q1251" s="241">
        <v>0</v>
      </c>
      <c r="R1251" s="241">
        <f>Q1251*H1251</f>
        <v>0</v>
      </c>
      <c r="S1251" s="241">
        <v>0</v>
      </c>
      <c r="T1251" s="242">
        <f>S1251*H1251</f>
        <v>0</v>
      </c>
      <c r="AR1251" s="243" t="s">
        <v>395</v>
      </c>
      <c r="AT1251" s="243" t="s">
        <v>166</v>
      </c>
      <c r="AU1251" s="243" t="s">
        <v>88</v>
      </c>
      <c r="AY1251" s="17" t="s">
        <v>163</v>
      </c>
      <c r="BE1251" s="244">
        <f>IF(N1251="základní",J1251,0)</f>
        <v>0</v>
      </c>
      <c r="BF1251" s="244">
        <f>IF(N1251="snížená",J1251,0)</f>
        <v>0</v>
      </c>
      <c r="BG1251" s="244">
        <f>IF(N1251="zákl. přenesená",J1251,0)</f>
        <v>0</v>
      </c>
      <c r="BH1251" s="244">
        <f>IF(N1251="sníž. přenesená",J1251,0)</f>
        <v>0</v>
      </c>
      <c r="BI1251" s="244">
        <f>IF(N1251="nulová",J1251,0)</f>
        <v>0</v>
      </c>
      <c r="BJ1251" s="17" t="s">
        <v>86</v>
      </c>
      <c r="BK1251" s="244">
        <f>ROUND(I1251*H1251,2)</f>
        <v>0</v>
      </c>
      <c r="BL1251" s="17" t="s">
        <v>395</v>
      </c>
      <c r="BM1251" s="243" t="s">
        <v>2023</v>
      </c>
    </row>
    <row r="1252" spans="2:51" s="12" customFormat="1" ht="12">
      <c r="B1252" s="255"/>
      <c r="C1252" s="256"/>
      <c r="D1252" s="245" t="s">
        <v>309</v>
      </c>
      <c r="E1252" s="257" t="s">
        <v>1</v>
      </c>
      <c r="F1252" s="258" t="s">
        <v>2024</v>
      </c>
      <c r="G1252" s="256"/>
      <c r="H1252" s="259">
        <v>54.565</v>
      </c>
      <c r="I1252" s="260"/>
      <c r="J1252" s="256"/>
      <c r="K1252" s="256"/>
      <c r="L1252" s="261"/>
      <c r="M1252" s="262"/>
      <c r="N1252" s="263"/>
      <c r="O1252" s="263"/>
      <c r="P1252" s="263"/>
      <c r="Q1252" s="263"/>
      <c r="R1252" s="263"/>
      <c r="S1252" s="263"/>
      <c r="T1252" s="264"/>
      <c r="AT1252" s="265" t="s">
        <v>309</v>
      </c>
      <c r="AU1252" s="265" t="s">
        <v>88</v>
      </c>
      <c r="AV1252" s="12" t="s">
        <v>88</v>
      </c>
      <c r="AW1252" s="12" t="s">
        <v>33</v>
      </c>
      <c r="AX1252" s="12" t="s">
        <v>86</v>
      </c>
      <c r="AY1252" s="265" t="s">
        <v>163</v>
      </c>
    </row>
    <row r="1253" spans="2:65" s="1" customFormat="1" ht="24" customHeight="1">
      <c r="B1253" s="38"/>
      <c r="C1253" s="232" t="s">
        <v>2025</v>
      </c>
      <c r="D1253" s="232" t="s">
        <v>166</v>
      </c>
      <c r="E1253" s="233" t="s">
        <v>2026</v>
      </c>
      <c r="F1253" s="234" t="s">
        <v>2027</v>
      </c>
      <c r="G1253" s="235" t="s">
        <v>1300</v>
      </c>
      <c r="H1253" s="308"/>
      <c r="I1253" s="237"/>
      <c r="J1253" s="238">
        <f>ROUND(I1253*H1253,2)</f>
        <v>0</v>
      </c>
      <c r="K1253" s="234" t="s">
        <v>170</v>
      </c>
      <c r="L1253" s="43"/>
      <c r="M1253" s="239" t="s">
        <v>1</v>
      </c>
      <c r="N1253" s="240" t="s">
        <v>43</v>
      </c>
      <c r="O1253" s="86"/>
      <c r="P1253" s="241">
        <f>O1253*H1253</f>
        <v>0</v>
      </c>
      <c r="Q1253" s="241">
        <v>0</v>
      </c>
      <c r="R1253" s="241">
        <f>Q1253*H1253</f>
        <v>0</v>
      </c>
      <c r="S1253" s="241">
        <v>0</v>
      </c>
      <c r="T1253" s="242">
        <f>S1253*H1253</f>
        <v>0</v>
      </c>
      <c r="AR1253" s="243" t="s">
        <v>395</v>
      </c>
      <c r="AT1253" s="243" t="s">
        <v>166</v>
      </c>
      <c r="AU1253" s="243" t="s">
        <v>88</v>
      </c>
      <c r="AY1253" s="17" t="s">
        <v>163</v>
      </c>
      <c r="BE1253" s="244">
        <f>IF(N1253="základní",J1253,0)</f>
        <v>0</v>
      </c>
      <c r="BF1253" s="244">
        <f>IF(N1253="snížená",J1253,0)</f>
        <v>0</v>
      </c>
      <c r="BG1253" s="244">
        <f>IF(N1253="zákl. přenesená",J1253,0)</f>
        <v>0</v>
      </c>
      <c r="BH1253" s="244">
        <f>IF(N1253="sníž. přenesená",J1253,0)</f>
        <v>0</v>
      </c>
      <c r="BI1253" s="244">
        <f>IF(N1253="nulová",J1253,0)</f>
        <v>0</v>
      </c>
      <c r="BJ1253" s="17" t="s">
        <v>86</v>
      </c>
      <c r="BK1253" s="244">
        <f>ROUND(I1253*H1253,2)</f>
        <v>0</v>
      </c>
      <c r="BL1253" s="17" t="s">
        <v>395</v>
      </c>
      <c r="BM1253" s="243" t="s">
        <v>2028</v>
      </c>
    </row>
    <row r="1254" spans="2:63" s="11" customFormat="1" ht="22.8" customHeight="1">
      <c r="B1254" s="216"/>
      <c r="C1254" s="217"/>
      <c r="D1254" s="218" t="s">
        <v>77</v>
      </c>
      <c r="E1254" s="230" t="s">
        <v>2029</v>
      </c>
      <c r="F1254" s="230" t="s">
        <v>2030</v>
      </c>
      <c r="G1254" s="217"/>
      <c r="H1254" s="217"/>
      <c r="I1254" s="220"/>
      <c r="J1254" s="231">
        <f>BK1254</f>
        <v>0</v>
      </c>
      <c r="K1254" s="217"/>
      <c r="L1254" s="222"/>
      <c r="M1254" s="223"/>
      <c r="N1254" s="224"/>
      <c r="O1254" s="224"/>
      <c r="P1254" s="225">
        <f>SUM(P1255:P1317)</f>
        <v>0</v>
      </c>
      <c r="Q1254" s="224"/>
      <c r="R1254" s="225">
        <f>SUM(R1255:R1317)</f>
        <v>2.2194013000000004</v>
      </c>
      <c r="S1254" s="224"/>
      <c r="T1254" s="226">
        <f>SUM(T1255:T1317)</f>
        <v>0.24824999999999997</v>
      </c>
      <c r="AR1254" s="227" t="s">
        <v>88</v>
      </c>
      <c r="AT1254" s="228" t="s">
        <v>77</v>
      </c>
      <c r="AU1254" s="228" t="s">
        <v>86</v>
      </c>
      <c r="AY1254" s="227" t="s">
        <v>163</v>
      </c>
      <c r="BK1254" s="229">
        <f>SUM(BK1255:BK1317)</f>
        <v>0</v>
      </c>
    </row>
    <row r="1255" spans="2:65" s="1" customFormat="1" ht="24" customHeight="1">
      <c r="B1255" s="38"/>
      <c r="C1255" s="232" t="s">
        <v>2031</v>
      </c>
      <c r="D1255" s="232" t="s">
        <v>166</v>
      </c>
      <c r="E1255" s="233" t="s">
        <v>2032</v>
      </c>
      <c r="F1255" s="234" t="s">
        <v>2033</v>
      </c>
      <c r="G1255" s="235" t="s">
        <v>349</v>
      </c>
      <c r="H1255" s="236">
        <v>291.1</v>
      </c>
      <c r="I1255" s="237"/>
      <c r="J1255" s="238">
        <f>ROUND(I1255*H1255,2)</f>
        <v>0</v>
      </c>
      <c r="K1255" s="234" t="s">
        <v>170</v>
      </c>
      <c r="L1255" s="43"/>
      <c r="M1255" s="239" t="s">
        <v>1</v>
      </c>
      <c r="N1255" s="240" t="s">
        <v>43</v>
      </c>
      <c r="O1255" s="86"/>
      <c r="P1255" s="241">
        <f>O1255*H1255</f>
        <v>0</v>
      </c>
      <c r="Q1255" s="241">
        <v>3E-05</v>
      </c>
      <c r="R1255" s="241">
        <f>Q1255*H1255</f>
        <v>0.008733000000000001</v>
      </c>
      <c r="S1255" s="241">
        <v>0</v>
      </c>
      <c r="T1255" s="242">
        <f>S1255*H1255</f>
        <v>0</v>
      </c>
      <c r="AR1255" s="243" t="s">
        <v>395</v>
      </c>
      <c r="AT1255" s="243" t="s">
        <v>166</v>
      </c>
      <c r="AU1255" s="243" t="s">
        <v>88</v>
      </c>
      <c r="AY1255" s="17" t="s">
        <v>163</v>
      </c>
      <c r="BE1255" s="244">
        <f>IF(N1255="základní",J1255,0)</f>
        <v>0</v>
      </c>
      <c r="BF1255" s="244">
        <f>IF(N1255="snížená",J1255,0)</f>
        <v>0</v>
      </c>
      <c r="BG1255" s="244">
        <f>IF(N1255="zákl. přenesená",J1255,0)</f>
        <v>0</v>
      </c>
      <c r="BH1255" s="244">
        <f>IF(N1255="sníž. přenesená",J1255,0)</f>
        <v>0</v>
      </c>
      <c r="BI1255" s="244">
        <f>IF(N1255="nulová",J1255,0)</f>
        <v>0</v>
      </c>
      <c r="BJ1255" s="17" t="s">
        <v>86</v>
      </c>
      <c r="BK1255" s="244">
        <f>ROUND(I1255*H1255,2)</f>
        <v>0</v>
      </c>
      <c r="BL1255" s="17" t="s">
        <v>395</v>
      </c>
      <c r="BM1255" s="243" t="s">
        <v>2034</v>
      </c>
    </row>
    <row r="1256" spans="2:51" s="12" customFormat="1" ht="12">
      <c r="B1256" s="255"/>
      <c r="C1256" s="256"/>
      <c r="D1256" s="245" t="s">
        <v>309</v>
      </c>
      <c r="E1256" s="257" t="s">
        <v>1</v>
      </c>
      <c r="F1256" s="258" t="s">
        <v>2035</v>
      </c>
      <c r="G1256" s="256"/>
      <c r="H1256" s="259">
        <v>291.1</v>
      </c>
      <c r="I1256" s="260"/>
      <c r="J1256" s="256"/>
      <c r="K1256" s="256"/>
      <c r="L1256" s="261"/>
      <c r="M1256" s="262"/>
      <c r="N1256" s="263"/>
      <c r="O1256" s="263"/>
      <c r="P1256" s="263"/>
      <c r="Q1256" s="263"/>
      <c r="R1256" s="263"/>
      <c r="S1256" s="263"/>
      <c r="T1256" s="264"/>
      <c r="AT1256" s="265" t="s">
        <v>309</v>
      </c>
      <c r="AU1256" s="265" t="s">
        <v>88</v>
      </c>
      <c r="AV1256" s="12" t="s">
        <v>88</v>
      </c>
      <c r="AW1256" s="12" t="s">
        <v>33</v>
      </c>
      <c r="AX1256" s="12" t="s">
        <v>86</v>
      </c>
      <c r="AY1256" s="265" t="s">
        <v>163</v>
      </c>
    </row>
    <row r="1257" spans="2:65" s="1" customFormat="1" ht="24" customHeight="1">
      <c r="B1257" s="38"/>
      <c r="C1257" s="232" t="s">
        <v>2036</v>
      </c>
      <c r="D1257" s="232" t="s">
        <v>166</v>
      </c>
      <c r="E1257" s="233" t="s">
        <v>2037</v>
      </c>
      <c r="F1257" s="234" t="s">
        <v>2038</v>
      </c>
      <c r="G1257" s="235" t="s">
        <v>349</v>
      </c>
      <c r="H1257" s="236">
        <v>272.3</v>
      </c>
      <c r="I1257" s="237"/>
      <c r="J1257" s="238">
        <f>ROUND(I1257*H1257,2)</f>
        <v>0</v>
      </c>
      <c r="K1257" s="234" t="s">
        <v>170</v>
      </c>
      <c r="L1257" s="43"/>
      <c r="M1257" s="239" t="s">
        <v>1</v>
      </c>
      <c r="N1257" s="240" t="s">
        <v>43</v>
      </c>
      <c r="O1257" s="86"/>
      <c r="P1257" s="241">
        <f>O1257*H1257</f>
        <v>0</v>
      </c>
      <c r="Q1257" s="241">
        <v>0.00455</v>
      </c>
      <c r="R1257" s="241">
        <f>Q1257*H1257</f>
        <v>1.238965</v>
      </c>
      <c r="S1257" s="241">
        <v>0</v>
      </c>
      <c r="T1257" s="242">
        <f>S1257*H1257</f>
        <v>0</v>
      </c>
      <c r="AR1257" s="243" t="s">
        <v>395</v>
      </c>
      <c r="AT1257" s="243" t="s">
        <v>166</v>
      </c>
      <c r="AU1257" s="243" t="s">
        <v>88</v>
      </c>
      <c r="AY1257" s="17" t="s">
        <v>163</v>
      </c>
      <c r="BE1257" s="244">
        <f>IF(N1257="základní",J1257,0)</f>
        <v>0</v>
      </c>
      <c r="BF1257" s="244">
        <f>IF(N1257="snížená",J1257,0)</f>
        <v>0</v>
      </c>
      <c r="BG1257" s="244">
        <f>IF(N1257="zákl. přenesená",J1257,0)</f>
        <v>0</v>
      </c>
      <c r="BH1257" s="244">
        <f>IF(N1257="sníž. přenesená",J1257,0)</f>
        <v>0</v>
      </c>
      <c r="BI1257" s="244">
        <f>IF(N1257="nulová",J1257,0)</f>
        <v>0</v>
      </c>
      <c r="BJ1257" s="17" t="s">
        <v>86</v>
      </c>
      <c r="BK1257" s="244">
        <f>ROUND(I1257*H1257,2)</f>
        <v>0</v>
      </c>
      <c r="BL1257" s="17" t="s">
        <v>395</v>
      </c>
      <c r="BM1257" s="243" t="s">
        <v>2039</v>
      </c>
    </row>
    <row r="1258" spans="2:51" s="12" customFormat="1" ht="12">
      <c r="B1258" s="255"/>
      <c r="C1258" s="256"/>
      <c r="D1258" s="245" t="s">
        <v>309</v>
      </c>
      <c r="E1258" s="257" t="s">
        <v>1</v>
      </c>
      <c r="F1258" s="258" t="s">
        <v>884</v>
      </c>
      <c r="G1258" s="256"/>
      <c r="H1258" s="259">
        <v>272.3</v>
      </c>
      <c r="I1258" s="260"/>
      <c r="J1258" s="256"/>
      <c r="K1258" s="256"/>
      <c r="L1258" s="261"/>
      <c r="M1258" s="262"/>
      <c r="N1258" s="263"/>
      <c r="O1258" s="263"/>
      <c r="P1258" s="263"/>
      <c r="Q1258" s="263"/>
      <c r="R1258" s="263"/>
      <c r="S1258" s="263"/>
      <c r="T1258" s="264"/>
      <c r="AT1258" s="265" t="s">
        <v>309</v>
      </c>
      <c r="AU1258" s="265" t="s">
        <v>88</v>
      </c>
      <c r="AV1258" s="12" t="s">
        <v>88</v>
      </c>
      <c r="AW1258" s="12" t="s">
        <v>33</v>
      </c>
      <c r="AX1258" s="12" t="s">
        <v>86</v>
      </c>
      <c r="AY1258" s="265" t="s">
        <v>163</v>
      </c>
    </row>
    <row r="1259" spans="2:65" s="1" customFormat="1" ht="24" customHeight="1">
      <c r="B1259" s="38"/>
      <c r="C1259" s="232" t="s">
        <v>2040</v>
      </c>
      <c r="D1259" s="232" t="s">
        <v>166</v>
      </c>
      <c r="E1259" s="233" t="s">
        <v>2041</v>
      </c>
      <c r="F1259" s="234" t="s">
        <v>2042</v>
      </c>
      <c r="G1259" s="235" t="s">
        <v>349</v>
      </c>
      <c r="H1259" s="236">
        <v>80.1</v>
      </c>
      <c r="I1259" s="237"/>
      <c r="J1259" s="238">
        <f>ROUND(I1259*H1259,2)</f>
        <v>0</v>
      </c>
      <c r="K1259" s="234" t="s">
        <v>170</v>
      </c>
      <c r="L1259" s="43"/>
      <c r="M1259" s="239" t="s">
        <v>1</v>
      </c>
      <c r="N1259" s="240" t="s">
        <v>43</v>
      </c>
      <c r="O1259" s="86"/>
      <c r="P1259" s="241">
        <f>O1259*H1259</f>
        <v>0</v>
      </c>
      <c r="Q1259" s="241">
        <v>0</v>
      </c>
      <c r="R1259" s="241">
        <f>Q1259*H1259</f>
        <v>0</v>
      </c>
      <c r="S1259" s="241">
        <v>0.0025</v>
      </c>
      <c r="T1259" s="242">
        <f>S1259*H1259</f>
        <v>0.20024999999999998</v>
      </c>
      <c r="AR1259" s="243" t="s">
        <v>395</v>
      </c>
      <c r="AT1259" s="243" t="s">
        <v>166</v>
      </c>
      <c r="AU1259" s="243" t="s">
        <v>88</v>
      </c>
      <c r="AY1259" s="17" t="s">
        <v>163</v>
      </c>
      <c r="BE1259" s="244">
        <f>IF(N1259="základní",J1259,0)</f>
        <v>0</v>
      </c>
      <c r="BF1259" s="244">
        <f>IF(N1259="snížená",J1259,0)</f>
        <v>0</v>
      </c>
      <c r="BG1259" s="244">
        <f>IF(N1259="zákl. přenesená",J1259,0)</f>
        <v>0</v>
      </c>
      <c r="BH1259" s="244">
        <f>IF(N1259="sníž. přenesená",J1259,0)</f>
        <v>0</v>
      </c>
      <c r="BI1259" s="244">
        <f>IF(N1259="nulová",J1259,0)</f>
        <v>0</v>
      </c>
      <c r="BJ1259" s="17" t="s">
        <v>86</v>
      </c>
      <c r="BK1259" s="244">
        <f>ROUND(I1259*H1259,2)</f>
        <v>0</v>
      </c>
      <c r="BL1259" s="17" t="s">
        <v>395</v>
      </c>
      <c r="BM1259" s="243" t="s">
        <v>2043</v>
      </c>
    </row>
    <row r="1260" spans="2:51" s="14" customFormat="1" ht="12">
      <c r="B1260" s="277"/>
      <c r="C1260" s="278"/>
      <c r="D1260" s="245" t="s">
        <v>309</v>
      </c>
      <c r="E1260" s="279" t="s">
        <v>1</v>
      </c>
      <c r="F1260" s="280" t="s">
        <v>453</v>
      </c>
      <c r="G1260" s="278"/>
      <c r="H1260" s="279" t="s">
        <v>1</v>
      </c>
      <c r="I1260" s="281"/>
      <c r="J1260" s="278"/>
      <c r="K1260" s="278"/>
      <c r="L1260" s="282"/>
      <c r="M1260" s="283"/>
      <c r="N1260" s="284"/>
      <c r="O1260" s="284"/>
      <c r="P1260" s="284"/>
      <c r="Q1260" s="284"/>
      <c r="R1260" s="284"/>
      <c r="S1260" s="284"/>
      <c r="T1260" s="285"/>
      <c r="AT1260" s="286" t="s">
        <v>309</v>
      </c>
      <c r="AU1260" s="286" t="s">
        <v>88</v>
      </c>
      <c r="AV1260" s="14" t="s">
        <v>86</v>
      </c>
      <c r="AW1260" s="14" t="s">
        <v>33</v>
      </c>
      <c r="AX1260" s="14" t="s">
        <v>78</v>
      </c>
      <c r="AY1260" s="286" t="s">
        <v>163</v>
      </c>
    </row>
    <row r="1261" spans="2:51" s="12" customFormat="1" ht="12">
      <c r="B1261" s="255"/>
      <c r="C1261" s="256"/>
      <c r="D1261" s="245" t="s">
        <v>309</v>
      </c>
      <c r="E1261" s="257" t="s">
        <v>1</v>
      </c>
      <c r="F1261" s="258" t="s">
        <v>2044</v>
      </c>
      <c r="G1261" s="256"/>
      <c r="H1261" s="259">
        <v>12.9</v>
      </c>
      <c r="I1261" s="260"/>
      <c r="J1261" s="256"/>
      <c r="K1261" s="256"/>
      <c r="L1261" s="261"/>
      <c r="M1261" s="262"/>
      <c r="N1261" s="263"/>
      <c r="O1261" s="263"/>
      <c r="P1261" s="263"/>
      <c r="Q1261" s="263"/>
      <c r="R1261" s="263"/>
      <c r="S1261" s="263"/>
      <c r="T1261" s="264"/>
      <c r="AT1261" s="265" t="s">
        <v>309</v>
      </c>
      <c r="AU1261" s="265" t="s">
        <v>88</v>
      </c>
      <c r="AV1261" s="12" t="s">
        <v>88</v>
      </c>
      <c r="AW1261" s="12" t="s">
        <v>33</v>
      </c>
      <c r="AX1261" s="12" t="s">
        <v>78</v>
      </c>
      <c r="AY1261" s="265" t="s">
        <v>163</v>
      </c>
    </row>
    <row r="1262" spans="2:51" s="14" customFormat="1" ht="12">
      <c r="B1262" s="277"/>
      <c r="C1262" s="278"/>
      <c r="D1262" s="245" t="s">
        <v>309</v>
      </c>
      <c r="E1262" s="279" t="s">
        <v>1</v>
      </c>
      <c r="F1262" s="280" t="s">
        <v>455</v>
      </c>
      <c r="G1262" s="278"/>
      <c r="H1262" s="279" t="s">
        <v>1</v>
      </c>
      <c r="I1262" s="281"/>
      <c r="J1262" s="278"/>
      <c r="K1262" s="278"/>
      <c r="L1262" s="282"/>
      <c r="M1262" s="283"/>
      <c r="N1262" s="284"/>
      <c r="O1262" s="284"/>
      <c r="P1262" s="284"/>
      <c r="Q1262" s="284"/>
      <c r="R1262" s="284"/>
      <c r="S1262" s="284"/>
      <c r="T1262" s="285"/>
      <c r="AT1262" s="286" t="s">
        <v>309</v>
      </c>
      <c r="AU1262" s="286" t="s">
        <v>88</v>
      </c>
      <c r="AV1262" s="14" t="s">
        <v>86</v>
      </c>
      <c r="AW1262" s="14" t="s">
        <v>33</v>
      </c>
      <c r="AX1262" s="14" t="s">
        <v>78</v>
      </c>
      <c r="AY1262" s="286" t="s">
        <v>163</v>
      </c>
    </row>
    <row r="1263" spans="2:51" s="12" customFormat="1" ht="12">
      <c r="B1263" s="255"/>
      <c r="C1263" s="256"/>
      <c r="D1263" s="245" t="s">
        <v>309</v>
      </c>
      <c r="E1263" s="257" t="s">
        <v>1</v>
      </c>
      <c r="F1263" s="258" t="s">
        <v>2045</v>
      </c>
      <c r="G1263" s="256"/>
      <c r="H1263" s="259">
        <v>67.2</v>
      </c>
      <c r="I1263" s="260"/>
      <c r="J1263" s="256"/>
      <c r="K1263" s="256"/>
      <c r="L1263" s="261"/>
      <c r="M1263" s="262"/>
      <c r="N1263" s="263"/>
      <c r="O1263" s="263"/>
      <c r="P1263" s="263"/>
      <c r="Q1263" s="263"/>
      <c r="R1263" s="263"/>
      <c r="S1263" s="263"/>
      <c r="T1263" s="264"/>
      <c r="AT1263" s="265" t="s">
        <v>309</v>
      </c>
      <c r="AU1263" s="265" t="s">
        <v>88</v>
      </c>
      <c r="AV1263" s="12" t="s">
        <v>88</v>
      </c>
      <c r="AW1263" s="12" t="s">
        <v>33</v>
      </c>
      <c r="AX1263" s="12" t="s">
        <v>78</v>
      </c>
      <c r="AY1263" s="265" t="s">
        <v>163</v>
      </c>
    </row>
    <row r="1264" spans="2:51" s="13" customFormat="1" ht="12">
      <c r="B1264" s="266"/>
      <c r="C1264" s="267"/>
      <c r="D1264" s="245" t="s">
        <v>309</v>
      </c>
      <c r="E1264" s="268" t="s">
        <v>1</v>
      </c>
      <c r="F1264" s="269" t="s">
        <v>311</v>
      </c>
      <c r="G1264" s="267"/>
      <c r="H1264" s="270">
        <v>80.1</v>
      </c>
      <c r="I1264" s="271"/>
      <c r="J1264" s="267"/>
      <c r="K1264" s="267"/>
      <c r="L1264" s="272"/>
      <c r="M1264" s="273"/>
      <c r="N1264" s="274"/>
      <c r="O1264" s="274"/>
      <c r="P1264" s="274"/>
      <c r="Q1264" s="274"/>
      <c r="R1264" s="274"/>
      <c r="S1264" s="274"/>
      <c r="T1264" s="275"/>
      <c r="AT1264" s="276" t="s">
        <v>309</v>
      </c>
      <c r="AU1264" s="276" t="s">
        <v>88</v>
      </c>
      <c r="AV1264" s="13" t="s">
        <v>181</v>
      </c>
      <c r="AW1264" s="13" t="s">
        <v>33</v>
      </c>
      <c r="AX1264" s="13" t="s">
        <v>86</v>
      </c>
      <c r="AY1264" s="276" t="s">
        <v>163</v>
      </c>
    </row>
    <row r="1265" spans="2:65" s="1" customFormat="1" ht="16.5" customHeight="1">
      <c r="B1265" s="38"/>
      <c r="C1265" s="232" t="s">
        <v>2046</v>
      </c>
      <c r="D1265" s="232" t="s">
        <v>166</v>
      </c>
      <c r="E1265" s="233" t="s">
        <v>2047</v>
      </c>
      <c r="F1265" s="234" t="s">
        <v>2048</v>
      </c>
      <c r="G1265" s="235" t="s">
        <v>349</v>
      </c>
      <c r="H1265" s="236">
        <v>272.3</v>
      </c>
      <c r="I1265" s="237"/>
      <c r="J1265" s="238">
        <f>ROUND(I1265*H1265,2)</f>
        <v>0</v>
      </c>
      <c r="K1265" s="234" t="s">
        <v>170</v>
      </c>
      <c r="L1265" s="43"/>
      <c r="M1265" s="239" t="s">
        <v>1</v>
      </c>
      <c r="N1265" s="240" t="s">
        <v>43</v>
      </c>
      <c r="O1265" s="86"/>
      <c r="P1265" s="241">
        <f>O1265*H1265</f>
        <v>0</v>
      </c>
      <c r="Q1265" s="241">
        <v>0.0003</v>
      </c>
      <c r="R1265" s="241">
        <f>Q1265*H1265</f>
        <v>0.08169</v>
      </c>
      <c r="S1265" s="241">
        <v>0</v>
      </c>
      <c r="T1265" s="242">
        <f>S1265*H1265</f>
        <v>0</v>
      </c>
      <c r="AR1265" s="243" t="s">
        <v>395</v>
      </c>
      <c r="AT1265" s="243" t="s">
        <v>166</v>
      </c>
      <c r="AU1265" s="243" t="s">
        <v>88</v>
      </c>
      <c r="AY1265" s="17" t="s">
        <v>163</v>
      </c>
      <c r="BE1265" s="244">
        <f>IF(N1265="základní",J1265,0)</f>
        <v>0</v>
      </c>
      <c r="BF1265" s="244">
        <f>IF(N1265="snížená",J1265,0)</f>
        <v>0</v>
      </c>
      <c r="BG1265" s="244">
        <f>IF(N1265="zákl. přenesená",J1265,0)</f>
        <v>0</v>
      </c>
      <c r="BH1265" s="244">
        <f>IF(N1265="sníž. přenesená",J1265,0)</f>
        <v>0</v>
      </c>
      <c r="BI1265" s="244">
        <f>IF(N1265="nulová",J1265,0)</f>
        <v>0</v>
      </c>
      <c r="BJ1265" s="17" t="s">
        <v>86</v>
      </c>
      <c r="BK1265" s="244">
        <f>ROUND(I1265*H1265,2)</f>
        <v>0</v>
      </c>
      <c r="BL1265" s="17" t="s">
        <v>395</v>
      </c>
      <c r="BM1265" s="243" t="s">
        <v>2049</v>
      </c>
    </row>
    <row r="1266" spans="2:51" s="14" customFormat="1" ht="12">
      <c r="B1266" s="277"/>
      <c r="C1266" s="278"/>
      <c r="D1266" s="245" t="s">
        <v>309</v>
      </c>
      <c r="E1266" s="279" t="s">
        <v>1</v>
      </c>
      <c r="F1266" s="280" t="s">
        <v>2050</v>
      </c>
      <c r="G1266" s="278"/>
      <c r="H1266" s="279" t="s">
        <v>1</v>
      </c>
      <c r="I1266" s="281"/>
      <c r="J1266" s="278"/>
      <c r="K1266" s="278"/>
      <c r="L1266" s="282"/>
      <c r="M1266" s="283"/>
      <c r="N1266" s="284"/>
      <c r="O1266" s="284"/>
      <c r="P1266" s="284"/>
      <c r="Q1266" s="284"/>
      <c r="R1266" s="284"/>
      <c r="S1266" s="284"/>
      <c r="T1266" s="285"/>
      <c r="AT1266" s="286" t="s">
        <v>309</v>
      </c>
      <c r="AU1266" s="286" t="s">
        <v>88</v>
      </c>
      <c r="AV1266" s="14" t="s">
        <v>86</v>
      </c>
      <c r="AW1266" s="14" t="s">
        <v>33</v>
      </c>
      <c r="AX1266" s="14" t="s">
        <v>78</v>
      </c>
      <c r="AY1266" s="286" t="s">
        <v>163</v>
      </c>
    </row>
    <row r="1267" spans="2:51" s="14" customFormat="1" ht="12">
      <c r="B1267" s="277"/>
      <c r="C1267" s="278"/>
      <c r="D1267" s="245" t="s">
        <v>309</v>
      </c>
      <c r="E1267" s="279" t="s">
        <v>1</v>
      </c>
      <c r="F1267" s="280" t="s">
        <v>453</v>
      </c>
      <c r="G1267" s="278"/>
      <c r="H1267" s="279" t="s">
        <v>1</v>
      </c>
      <c r="I1267" s="281"/>
      <c r="J1267" s="278"/>
      <c r="K1267" s="278"/>
      <c r="L1267" s="282"/>
      <c r="M1267" s="283"/>
      <c r="N1267" s="284"/>
      <c r="O1267" s="284"/>
      <c r="P1267" s="284"/>
      <c r="Q1267" s="284"/>
      <c r="R1267" s="284"/>
      <c r="S1267" s="284"/>
      <c r="T1267" s="285"/>
      <c r="AT1267" s="286" t="s">
        <v>309</v>
      </c>
      <c r="AU1267" s="286" t="s">
        <v>88</v>
      </c>
      <c r="AV1267" s="14" t="s">
        <v>86</v>
      </c>
      <c r="AW1267" s="14" t="s">
        <v>33</v>
      </c>
      <c r="AX1267" s="14" t="s">
        <v>78</v>
      </c>
      <c r="AY1267" s="286" t="s">
        <v>163</v>
      </c>
    </row>
    <row r="1268" spans="2:51" s="12" customFormat="1" ht="12">
      <c r="B1268" s="255"/>
      <c r="C1268" s="256"/>
      <c r="D1268" s="245" t="s">
        <v>309</v>
      </c>
      <c r="E1268" s="257" t="s">
        <v>1</v>
      </c>
      <c r="F1268" s="258" t="s">
        <v>2051</v>
      </c>
      <c r="G1268" s="256"/>
      <c r="H1268" s="259">
        <v>25.51</v>
      </c>
      <c r="I1268" s="260"/>
      <c r="J1268" s="256"/>
      <c r="K1268" s="256"/>
      <c r="L1268" s="261"/>
      <c r="M1268" s="262"/>
      <c r="N1268" s="263"/>
      <c r="O1268" s="263"/>
      <c r="P1268" s="263"/>
      <c r="Q1268" s="263"/>
      <c r="R1268" s="263"/>
      <c r="S1268" s="263"/>
      <c r="T1268" s="264"/>
      <c r="AT1268" s="265" t="s">
        <v>309</v>
      </c>
      <c r="AU1268" s="265" t="s">
        <v>88</v>
      </c>
      <c r="AV1268" s="12" t="s">
        <v>88</v>
      </c>
      <c r="AW1268" s="12" t="s">
        <v>33</v>
      </c>
      <c r="AX1268" s="12" t="s">
        <v>78</v>
      </c>
      <c r="AY1268" s="265" t="s">
        <v>163</v>
      </c>
    </row>
    <row r="1269" spans="2:51" s="12" customFormat="1" ht="12">
      <c r="B1269" s="255"/>
      <c r="C1269" s="256"/>
      <c r="D1269" s="245" t="s">
        <v>309</v>
      </c>
      <c r="E1269" s="257" t="s">
        <v>1</v>
      </c>
      <c r="F1269" s="258" t="s">
        <v>2052</v>
      </c>
      <c r="G1269" s="256"/>
      <c r="H1269" s="259">
        <v>25.73</v>
      </c>
      <c r="I1269" s="260"/>
      <c r="J1269" s="256"/>
      <c r="K1269" s="256"/>
      <c r="L1269" s="261"/>
      <c r="M1269" s="262"/>
      <c r="N1269" s="263"/>
      <c r="O1269" s="263"/>
      <c r="P1269" s="263"/>
      <c r="Q1269" s="263"/>
      <c r="R1269" s="263"/>
      <c r="S1269" s="263"/>
      <c r="T1269" s="264"/>
      <c r="AT1269" s="265" t="s">
        <v>309</v>
      </c>
      <c r="AU1269" s="265" t="s">
        <v>88</v>
      </c>
      <c r="AV1269" s="12" t="s">
        <v>88</v>
      </c>
      <c r="AW1269" s="12" t="s">
        <v>33</v>
      </c>
      <c r="AX1269" s="12" t="s">
        <v>78</v>
      </c>
      <c r="AY1269" s="265" t="s">
        <v>163</v>
      </c>
    </row>
    <row r="1270" spans="2:51" s="15" customFormat="1" ht="12">
      <c r="B1270" s="287"/>
      <c r="C1270" s="288"/>
      <c r="D1270" s="245" t="s">
        <v>309</v>
      </c>
      <c r="E1270" s="289" t="s">
        <v>233</v>
      </c>
      <c r="F1270" s="290" t="s">
        <v>321</v>
      </c>
      <c r="G1270" s="288"/>
      <c r="H1270" s="291">
        <v>51.24</v>
      </c>
      <c r="I1270" s="292"/>
      <c r="J1270" s="288"/>
      <c r="K1270" s="288"/>
      <c r="L1270" s="293"/>
      <c r="M1270" s="294"/>
      <c r="N1270" s="295"/>
      <c r="O1270" s="295"/>
      <c r="P1270" s="295"/>
      <c r="Q1270" s="295"/>
      <c r="R1270" s="295"/>
      <c r="S1270" s="295"/>
      <c r="T1270" s="296"/>
      <c r="AT1270" s="297" t="s">
        <v>309</v>
      </c>
      <c r="AU1270" s="297" t="s">
        <v>88</v>
      </c>
      <c r="AV1270" s="15" t="s">
        <v>105</v>
      </c>
      <c r="AW1270" s="15" t="s">
        <v>33</v>
      </c>
      <c r="AX1270" s="15" t="s">
        <v>78</v>
      </c>
      <c r="AY1270" s="297" t="s">
        <v>163</v>
      </c>
    </row>
    <row r="1271" spans="2:51" s="14" customFormat="1" ht="12">
      <c r="B1271" s="277"/>
      <c r="C1271" s="278"/>
      <c r="D1271" s="245" t="s">
        <v>309</v>
      </c>
      <c r="E1271" s="279" t="s">
        <v>1</v>
      </c>
      <c r="F1271" s="280" t="s">
        <v>2053</v>
      </c>
      <c r="G1271" s="278"/>
      <c r="H1271" s="279" t="s">
        <v>1</v>
      </c>
      <c r="I1271" s="281"/>
      <c r="J1271" s="278"/>
      <c r="K1271" s="278"/>
      <c r="L1271" s="282"/>
      <c r="M1271" s="283"/>
      <c r="N1271" s="284"/>
      <c r="O1271" s="284"/>
      <c r="P1271" s="284"/>
      <c r="Q1271" s="284"/>
      <c r="R1271" s="284"/>
      <c r="S1271" s="284"/>
      <c r="T1271" s="285"/>
      <c r="AT1271" s="286" t="s">
        <v>309</v>
      </c>
      <c r="AU1271" s="286" t="s">
        <v>88</v>
      </c>
      <c r="AV1271" s="14" t="s">
        <v>86</v>
      </c>
      <c r="AW1271" s="14" t="s">
        <v>33</v>
      </c>
      <c r="AX1271" s="14" t="s">
        <v>78</v>
      </c>
      <c r="AY1271" s="286" t="s">
        <v>163</v>
      </c>
    </row>
    <row r="1272" spans="2:51" s="12" customFormat="1" ht="12">
      <c r="B1272" s="255"/>
      <c r="C1272" s="256"/>
      <c r="D1272" s="245" t="s">
        <v>309</v>
      </c>
      <c r="E1272" s="257" t="s">
        <v>1</v>
      </c>
      <c r="F1272" s="258" t="s">
        <v>2054</v>
      </c>
      <c r="G1272" s="256"/>
      <c r="H1272" s="259">
        <v>19.97</v>
      </c>
      <c r="I1272" s="260"/>
      <c r="J1272" s="256"/>
      <c r="K1272" s="256"/>
      <c r="L1272" s="261"/>
      <c r="M1272" s="262"/>
      <c r="N1272" s="263"/>
      <c r="O1272" s="263"/>
      <c r="P1272" s="263"/>
      <c r="Q1272" s="263"/>
      <c r="R1272" s="263"/>
      <c r="S1272" s="263"/>
      <c r="T1272" s="264"/>
      <c r="AT1272" s="265" t="s">
        <v>309</v>
      </c>
      <c r="AU1272" s="265" t="s">
        <v>88</v>
      </c>
      <c r="AV1272" s="12" t="s">
        <v>88</v>
      </c>
      <c r="AW1272" s="12" t="s">
        <v>33</v>
      </c>
      <c r="AX1272" s="12" t="s">
        <v>78</v>
      </c>
      <c r="AY1272" s="265" t="s">
        <v>163</v>
      </c>
    </row>
    <row r="1273" spans="2:51" s="12" customFormat="1" ht="12">
      <c r="B1273" s="255"/>
      <c r="C1273" s="256"/>
      <c r="D1273" s="245" t="s">
        <v>309</v>
      </c>
      <c r="E1273" s="257" t="s">
        <v>1</v>
      </c>
      <c r="F1273" s="258" t="s">
        <v>2055</v>
      </c>
      <c r="G1273" s="256"/>
      <c r="H1273" s="259">
        <v>1.05</v>
      </c>
      <c r="I1273" s="260"/>
      <c r="J1273" s="256"/>
      <c r="K1273" s="256"/>
      <c r="L1273" s="261"/>
      <c r="M1273" s="262"/>
      <c r="N1273" s="263"/>
      <c r="O1273" s="263"/>
      <c r="P1273" s="263"/>
      <c r="Q1273" s="263"/>
      <c r="R1273" s="263"/>
      <c r="S1273" s="263"/>
      <c r="T1273" s="264"/>
      <c r="AT1273" s="265" t="s">
        <v>309</v>
      </c>
      <c r="AU1273" s="265" t="s">
        <v>88</v>
      </c>
      <c r="AV1273" s="12" t="s">
        <v>88</v>
      </c>
      <c r="AW1273" s="12" t="s">
        <v>33</v>
      </c>
      <c r="AX1273" s="12" t="s">
        <v>78</v>
      </c>
      <c r="AY1273" s="265" t="s">
        <v>163</v>
      </c>
    </row>
    <row r="1274" spans="2:51" s="15" customFormat="1" ht="12">
      <c r="B1274" s="287"/>
      <c r="C1274" s="288"/>
      <c r="D1274" s="245" t="s">
        <v>309</v>
      </c>
      <c r="E1274" s="289" t="s">
        <v>235</v>
      </c>
      <c r="F1274" s="290" t="s">
        <v>321</v>
      </c>
      <c r="G1274" s="288"/>
      <c r="H1274" s="291">
        <v>21.02</v>
      </c>
      <c r="I1274" s="292"/>
      <c r="J1274" s="288"/>
      <c r="K1274" s="288"/>
      <c r="L1274" s="293"/>
      <c r="M1274" s="294"/>
      <c r="N1274" s="295"/>
      <c r="O1274" s="295"/>
      <c r="P1274" s="295"/>
      <c r="Q1274" s="295"/>
      <c r="R1274" s="295"/>
      <c r="S1274" s="295"/>
      <c r="T1274" s="296"/>
      <c r="AT1274" s="297" t="s">
        <v>309</v>
      </c>
      <c r="AU1274" s="297" t="s">
        <v>88</v>
      </c>
      <c r="AV1274" s="15" t="s">
        <v>105</v>
      </c>
      <c r="AW1274" s="15" t="s">
        <v>33</v>
      </c>
      <c r="AX1274" s="15" t="s">
        <v>78</v>
      </c>
      <c r="AY1274" s="297" t="s">
        <v>163</v>
      </c>
    </row>
    <row r="1275" spans="2:51" s="14" customFormat="1" ht="12">
      <c r="B1275" s="277"/>
      <c r="C1275" s="278"/>
      <c r="D1275" s="245" t="s">
        <v>309</v>
      </c>
      <c r="E1275" s="279" t="s">
        <v>1</v>
      </c>
      <c r="F1275" s="280" t="s">
        <v>2056</v>
      </c>
      <c r="G1275" s="278"/>
      <c r="H1275" s="279" t="s">
        <v>1</v>
      </c>
      <c r="I1275" s="281"/>
      <c r="J1275" s="278"/>
      <c r="K1275" s="278"/>
      <c r="L1275" s="282"/>
      <c r="M1275" s="283"/>
      <c r="N1275" s="284"/>
      <c r="O1275" s="284"/>
      <c r="P1275" s="284"/>
      <c r="Q1275" s="284"/>
      <c r="R1275" s="284"/>
      <c r="S1275" s="284"/>
      <c r="T1275" s="285"/>
      <c r="AT1275" s="286" t="s">
        <v>309</v>
      </c>
      <c r="AU1275" s="286" t="s">
        <v>88</v>
      </c>
      <c r="AV1275" s="14" t="s">
        <v>86</v>
      </c>
      <c r="AW1275" s="14" t="s">
        <v>33</v>
      </c>
      <c r="AX1275" s="14" t="s">
        <v>78</v>
      </c>
      <c r="AY1275" s="286" t="s">
        <v>163</v>
      </c>
    </row>
    <row r="1276" spans="2:51" s="14" customFormat="1" ht="12">
      <c r="B1276" s="277"/>
      <c r="C1276" s="278"/>
      <c r="D1276" s="245" t="s">
        <v>309</v>
      </c>
      <c r="E1276" s="279" t="s">
        <v>1</v>
      </c>
      <c r="F1276" s="280" t="s">
        <v>455</v>
      </c>
      <c r="G1276" s="278"/>
      <c r="H1276" s="279" t="s">
        <v>1</v>
      </c>
      <c r="I1276" s="281"/>
      <c r="J1276" s="278"/>
      <c r="K1276" s="278"/>
      <c r="L1276" s="282"/>
      <c r="M1276" s="283"/>
      <c r="N1276" s="284"/>
      <c r="O1276" s="284"/>
      <c r="P1276" s="284"/>
      <c r="Q1276" s="284"/>
      <c r="R1276" s="284"/>
      <c r="S1276" s="284"/>
      <c r="T1276" s="285"/>
      <c r="AT1276" s="286" t="s">
        <v>309</v>
      </c>
      <c r="AU1276" s="286" t="s">
        <v>88</v>
      </c>
      <c r="AV1276" s="14" t="s">
        <v>86</v>
      </c>
      <c r="AW1276" s="14" t="s">
        <v>33</v>
      </c>
      <c r="AX1276" s="14" t="s">
        <v>78</v>
      </c>
      <c r="AY1276" s="286" t="s">
        <v>163</v>
      </c>
    </row>
    <row r="1277" spans="2:51" s="12" customFormat="1" ht="12">
      <c r="B1277" s="255"/>
      <c r="C1277" s="256"/>
      <c r="D1277" s="245" t="s">
        <v>309</v>
      </c>
      <c r="E1277" s="257" t="s">
        <v>1</v>
      </c>
      <c r="F1277" s="258" t="s">
        <v>2057</v>
      </c>
      <c r="G1277" s="256"/>
      <c r="H1277" s="259">
        <v>28.48</v>
      </c>
      <c r="I1277" s="260"/>
      <c r="J1277" s="256"/>
      <c r="K1277" s="256"/>
      <c r="L1277" s="261"/>
      <c r="M1277" s="262"/>
      <c r="N1277" s="263"/>
      <c r="O1277" s="263"/>
      <c r="P1277" s="263"/>
      <c r="Q1277" s="263"/>
      <c r="R1277" s="263"/>
      <c r="S1277" s="263"/>
      <c r="T1277" s="264"/>
      <c r="AT1277" s="265" t="s">
        <v>309</v>
      </c>
      <c r="AU1277" s="265" t="s">
        <v>88</v>
      </c>
      <c r="AV1277" s="12" t="s">
        <v>88</v>
      </c>
      <c r="AW1277" s="12" t="s">
        <v>33</v>
      </c>
      <c r="AX1277" s="12" t="s">
        <v>78</v>
      </c>
      <c r="AY1277" s="265" t="s">
        <v>163</v>
      </c>
    </row>
    <row r="1278" spans="2:51" s="12" customFormat="1" ht="12">
      <c r="B1278" s="255"/>
      <c r="C1278" s="256"/>
      <c r="D1278" s="245" t="s">
        <v>309</v>
      </c>
      <c r="E1278" s="257" t="s">
        <v>1</v>
      </c>
      <c r="F1278" s="258" t="s">
        <v>2058</v>
      </c>
      <c r="G1278" s="256"/>
      <c r="H1278" s="259">
        <v>27.11</v>
      </c>
      <c r="I1278" s="260"/>
      <c r="J1278" s="256"/>
      <c r="K1278" s="256"/>
      <c r="L1278" s="261"/>
      <c r="M1278" s="262"/>
      <c r="N1278" s="263"/>
      <c r="O1278" s="263"/>
      <c r="P1278" s="263"/>
      <c r="Q1278" s="263"/>
      <c r="R1278" s="263"/>
      <c r="S1278" s="263"/>
      <c r="T1278" s="264"/>
      <c r="AT1278" s="265" t="s">
        <v>309</v>
      </c>
      <c r="AU1278" s="265" t="s">
        <v>88</v>
      </c>
      <c r="AV1278" s="12" t="s">
        <v>88</v>
      </c>
      <c r="AW1278" s="12" t="s">
        <v>33</v>
      </c>
      <c r="AX1278" s="12" t="s">
        <v>78</v>
      </c>
      <c r="AY1278" s="265" t="s">
        <v>163</v>
      </c>
    </row>
    <row r="1279" spans="2:51" s="12" customFormat="1" ht="12">
      <c r="B1279" s="255"/>
      <c r="C1279" s="256"/>
      <c r="D1279" s="245" t="s">
        <v>309</v>
      </c>
      <c r="E1279" s="257" t="s">
        <v>1</v>
      </c>
      <c r="F1279" s="258" t="s">
        <v>2059</v>
      </c>
      <c r="G1279" s="256"/>
      <c r="H1279" s="259">
        <v>15.3</v>
      </c>
      <c r="I1279" s="260"/>
      <c r="J1279" s="256"/>
      <c r="K1279" s="256"/>
      <c r="L1279" s="261"/>
      <c r="M1279" s="262"/>
      <c r="N1279" s="263"/>
      <c r="O1279" s="263"/>
      <c r="P1279" s="263"/>
      <c r="Q1279" s="263"/>
      <c r="R1279" s="263"/>
      <c r="S1279" s="263"/>
      <c r="T1279" s="264"/>
      <c r="AT1279" s="265" t="s">
        <v>309</v>
      </c>
      <c r="AU1279" s="265" t="s">
        <v>88</v>
      </c>
      <c r="AV1279" s="12" t="s">
        <v>88</v>
      </c>
      <c r="AW1279" s="12" t="s">
        <v>33</v>
      </c>
      <c r="AX1279" s="12" t="s">
        <v>78</v>
      </c>
      <c r="AY1279" s="265" t="s">
        <v>163</v>
      </c>
    </row>
    <row r="1280" spans="2:51" s="12" customFormat="1" ht="12">
      <c r="B1280" s="255"/>
      <c r="C1280" s="256"/>
      <c r="D1280" s="245" t="s">
        <v>309</v>
      </c>
      <c r="E1280" s="257" t="s">
        <v>1</v>
      </c>
      <c r="F1280" s="258" t="s">
        <v>2060</v>
      </c>
      <c r="G1280" s="256"/>
      <c r="H1280" s="259">
        <v>7.34</v>
      </c>
      <c r="I1280" s="260"/>
      <c r="J1280" s="256"/>
      <c r="K1280" s="256"/>
      <c r="L1280" s="261"/>
      <c r="M1280" s="262"/>
      <c r="N1280" s="263"/>
      <c r="O1280" s="263"/>
      <c r="P1280" s="263"/>
      <c r="Q1280" s="263"/>
      <c r="R1280" s="263"/>
      <c r="S1280" s="263"/>
      <c r="T1280" s="264"/>
      <c r="AT1280" s="265" t="s">
        <v>309</v>
      </c>
      <c r="AU1280" s="265" t="s">
        <v>88</v>
      </c>
      <c r="AV1280" s="12" t="s">
        <v>88</v>
      </c>
      <c r="AW1280" s="12" t="s">
        <v>33</v>
      </c>
      <c r="AX1280" s="12" t="s">
        <v>78</v>
      </c>
      <c r="AY1280" s="265" t="s">
        <v>163</v>
      </c>
    </row>
    <row r="1281" spans="2:51" s="14" customFormat="1" ht="12">
      <c r="B1281" s="277"/>
      <c r="C1281" s="278"/>
      <c r="D1281" s="245" t="s">
        <v>309</v>
      </c>
      <c r="E1281" s="279" t="s">
        <v>1</v>
      </c>
      <c r="F1281" s="280" t="s">
        <v>490</v>
      </c>
      <c r="G1281" s="278"/>
      <c r="H1281" s="279" t="s">
        <v>1</v>
      </c>
      <c r="I1281" s="281"/>
      <c r="J1281" s="278"/>
      <c r="K1281" s="278"/>
      <c r="L1281" s="282"/>
      <c r="M1281" s="283"/>
      <c r="N1281" s="284"/>
      <c r="O1281" s="284"/>
      <c r="P1281" s="284"/>
      <c r="Q1281" s="284"/>
      <c r="R1281" s="284"/>
      <c r="S1281" s="284"/>
      <c r="T1281" s="285"/>
      <c r="AT1281" s="286" t="s">
        <v>309</v>
      </c>
      <c r="AU1281" s="286" t="s">
        <v>88</v>
      </c>
      <c r="AV1281" s="14" t="s">
        <v>86</v>
      </c>
      <c r="AW1281" s="14" t="s">
        <v>33</v>
      </c>
      <c r="AX1281" s="14" t="s">
        <v>78</v>
      </c>
      <c r="AY1281" s="286" t="s">
        <v>163</v>
      </c>
    </row>
    <row r="1282" spans="2:51" s="12" customFormat="1" ht="12">
      <c r="B1282" s="255"/>
      <c r="C1282" s="256"/>
      <c r="D1282" s="245" t="s">
        <v>309</v>
      </c>
      <c r="E1282" s="257" t="s">
        <v>1</v>
      </c>
      <c r="F1282" s="258" t="s">
        <v>2061</v>
      </c>
      <c r="G1282" s="256"/>
      <c r="H1282" s="259">
        <v>30.57</v>
      </c>
      <c r="I1282" s="260"/>
      <c r="J1282" s="256"/>
      <c r="K1282" s="256"/>
      <c r="L1282" s="261"/>
      <c r="M1282" s="262"/>
      <c r="N1282" s="263"/>
      <c r="O1282" s="263"/>
      <c r="P1282" s="263"/>
      <c r="Q1282" s="263"/>
      <c r="R1282" s="263"/>
      <c r="S1282" s="263"/>
      <c r="T1282" s="264"/>
      <c r="AT1282" s="265" t="s">
        <v>309</v>
      </c>
      <c r="AU1282" s="265" t="s">
        <v>88</v>
      </c>
      <c r="AV1282" s="12" t="s">
        <v>88</v>
      </c>
      <c r="AW1282" s="12" t="s">
        <v>33</v>
      </c>
      <c r="AX1282" s="12" t="s">
        <v>78</v>
      </c>
      <c r="AY1282" s="265" t="s">
        <v>163</v>
      </c>
    </row>
    <row r="1283" spans="2:51" s="12" customFormat="1" ht="12">
      <c r="B1283" s="255"/>
      <c r="C1283" s="256"/>
      <c r="D1283" s="245" t="s">
        <v>309</v>
      </c>
      <c r="E1283" s="257" t="s">
        <v>1</v>
      </c>
      <c r="F1283" s="258" t="s">
        <v>2062</v>
      </c>
      <c r="G1283" s="256"/>
      <c r="H1283" s="259">
        <v>47.1</v>
      </c>
      <c r="I1283" s="260"/>
      <c r="J1283" s="256"/>
      <c r="K1283" s="256"/>
      <c r="L1283" s="261"/>
      <c r="M1283" s="262"/>
      <c r="N1283" s="263"/>
      <c r="O1283" s="263"/>
      <c r="P1283" s="263"/>
      <c r="Q1283" s="263"/>
      <c r="R1283" s="263"/>
      <c r="S1283" s="263"/>
      <c r="T1283" s="264"/>
      <c r="AT1283" s="265" t="s">
        <v>309</v>
      </c>
      <c r="AU1283" s="265" t="s">
        <v>88</v>
      </c>
      <c r="AV1283" s="12" t="s">
        <v>88</v>
      </c>
      <c r="AW1283" s="12" t="s">
        <v>33</v>
      </c>
      <c r="AX1283" s="12" t="s">
        <v>78</v>
      </c>
      <c r="AY1283" s="265" t="s">
        <v>163</v>
      </c>
    </row>
    <row r="1284" spans="2:51" s="12" customFormat="1" ht="12">
      <c r="B1284" s="255"/>
      <c r="C1284" s="256"/>
      <c r="D1284" s="245" t="s">
        <v>309</v>
      </c>
      <c r="E1284" s="257" t="s">
        <v>1</v>
      </c>
      <c r="F1284" s="258" t="s">
        <v>2063</v>
      </c>
      <c r="G1284" s="256"/>
      <c r="H1284" s="259">
        <v>44.14</v>
      </c>
      <c r="I1284" s="260"/>
      <c r="J1284" s="256"/>
      <c r="K1284" s="256"/>
      <c r="L1284" s="261"/>
      <c r="M1284" s="262"/>
      <c r="N1284" s="263"/>
      <c r="O1284" s="263"/>
      <c r="P1284" s="263"/>
      <c r="Q1284" s="263"/>
      <c r="R1284" s="263"/>
      <c r="S1284" s="263"/>
      <c r="T1284" s="264"/>
      <c r="AT1284" s="265" t="s">
        <v>309</v>
      </c>
      <c r="AU1284" s="265" t="s">
        <v>88</v>
      </c>
      <c r="AV1284" s="12" t="s">
        <v>88</v>
      </c>
      <c r="AW1284" s="12" t="s">
        <v>33</v>
      </c>
      <c r="AX1284" s="12" t="s">
        <v>78</v>
      </c>
      <c r="AY1284" s="265" t="s">
        <v>163</v>
      </c>
    </row>
    <row r="1285" spans="2:51" s="15" customFormat="1" ht="12">
      <c r="B1285" s="287"/>
      <c r="C1285" s="288"/>
      <c r="D1285" s="245" t="s">
        <v>309</v>
      </c>
      <c r="E1285" s="289" t="s">
        <v>237</v>
      </c>
      <c r="F1285" s="290" t="s">
        <v>321</v>
      </c>
      <c r="G1285" s="288"/>
      <c r="H1285" s="291">
        <v>200.04</v>
      </c>
      <c r="I1285" s="292"/>
      <c r="J1285" s="288"/>
      <c r="K1285" s="288"/>
      <c r="L1285" s="293"/>
      <c r="M1285" s="294"/>
      <c r="N1285" s="295"/>
      <c r="O1285" s="295"/>
      <c r="P1285" s="295"/>
      <c r="Q1285" s="295"/>
      <c r="R1285" s="295"/>
      <c r="S1285" s="295"/>
      <c r="T1285" s="296"/>
      <c r="AT1285" s="297" t="s">
        <v>309</v>
      </c>
      <c r="AU1285" s="297" t="s">
        <v>88</v>
      </c>
      <c r="AV1285" s="15" t="s">
        <v>105</v>
      </c>
      <c r="AW1285" s="15" t="s">
        <v>33</v>
      </c>
      <c r="AX1285" s="15" t="s">
        <v>78</v>
      </c>
      <c r="AY1285" s="297" t="s">
        <v>163</v>
      </c>
    </row>
    <row r="1286" spans="2:51" s="13" customFormat="1" ht="12">
      <c r="B1286" s="266"/>
      <c r="C1286" s="267"/>
      <c r="D1286" s="245" t="s">
        <v>309</v>
      </c>
      <c r="E1286" s="268" t="s">
        <v>1</v>
      </c>
      <c r="F1286" s="269" t="s">
        <v>311</v>
      </c>
      <c r="G1286" s="267"/>
      <c r="H1286" s="270">
        <v>272.3</v>
      </c>
      <c r="I1286" s="271"/>
      <c r="J1286" s="267"/>
      <c r="K1286" s="267"/>
      <c r="L1286" s="272"/>
      <c r="M1286" s="273"/>
      <c r="N1286" s="274"/>
      <c r="O1286" s="274"/>
      <c r="P1286" s="274"/>
      <c r="Q1286" s="274"/>
      <c r="R1286" s="274"/>
      <c r="S1286" s="274"/>
      <c r="T1286" s="275"/>
      <c r="AT1286" s="276" t="s">
        <v>309</v>
      </c>
      <c r="AU1286" s="276" t="s">
        <v>88</v>
      </c>
      <c r="AV1286" s="13" t="s">
        <v>181</v>
      </c>
      <c r="AW1286" s="13" t="s">
        <v>33</v>
      </c>
      <c r="AX1286" s="13" t="s">
        <v>86</v>
      </c>
      <c r="AY1286" s="276" t="s">
        <v>163</v>
      </c>
    </row>
    <row r="1287" spans="2:65" s="1" customFormat="1" ht="24" customHeight="1">
      <c r="B1287" s="38"/>
      <c r="C1287" s="298" t="s">
        <v>2064</v>
      </c>
      <c r="D1287" s="298" t="s">
        <v>549</v>
      </c>
      <c r="E1287" s="299" t="s">
        <v>2065</v>
      </c>
      <c r="F1287" s="300" t="s">
        <v>2066</v>
      </c>
      <c r="G1287" s="301" t="s">
        <v>349</v>
      </c>
      <c r="H1287" s="302">
        <v>299.53</v>
      </c>
      <c r="I1287" s="303"/>
      <c r="J1287" s="304">
        <f>ROUND(I1287*H1287,2)</f>
        <v>0</v>
      </c>
      <c r="K1287" s="300" t="s">
        <v>1</v>
      </c>
      <c r="L1287" s="305"/>
      <c r="M1287" s="306" t="s">
        <v>1</v>
      </c>
      <c r="N1287" s="307" t="s">
        <v>43</v>
      </c>
      <c r="O1287" s="86"/>
      <c r="P1287" s="241">
        <f>O1287*H1287</f>
        <v>0</v>
      </c>
      <c r="Q1287" s="241">
        <v>0.0027</v>
      </c>
      <c r="R1287" s="241">
        <f>Q1287*H1287</f>
        <v>0.808731</v>
      </c>
      <c r="S1287" s="241">
        <v>0</v>
      </c>
      <c r="T1287" s="242">
        <f>S1287*H1287</f>
        <v>0</v>
      </c>
      <c r="AR1287" s="243" t="s">
        <v>501</v>
      </c>
      <c r="AT1287" s="243" t="s">
        <v>549</v>
      </c>
      <c r="AU1287" s="243" t="s">
        <v>88</v>
      </c>
      <c r="AY1287" s="17" t="s">
        <v>163</v>
      </c>
      <c r="BE1287" s="244">
        <f>IF(N1287="základní",J1287,0)</f>
        <v>0</v>
      </c>
      <c r="BF1287" s="244">
        <f>IF(N1287="snížená",J1287,0)</f>
        <v>0</v>
      </c>
      <c r="BG1287" s="244">
        <f>IF(N1287="zákl. přenesená",J1287,0)</f>
        <v>0</v>
      </c>
      <c r="BH1287" s="244">
        <f>IF(N1287="sníž. přenesená",J1287,0)</f>
        <v>0</v>
      </c>
      <c r="BI1287" s="244">
        <f>IF(N1287="nulová",J1287,0)</f>
        <v>0</v>
      </c>
      <c r="BJ1287" s="17" t="s">
        <v>86</v>
      </c>
      <c r="BK1287" s="244">
        <f>ROUND(I1287*H1287,2)</f>
        <v>0</v>
      </c>
      <c r="BL1287" s="17" t="s">
        <v>395</v>
      </c>
      <c r="BM1287" s="243" t="s">
        <v>2067</v>
      </c>
    </row>
    <row r="1288" spans="2:47" s="1" customFormat="1" ht="12">
      <c r="B1288" s="38"/>
      <c r="C1288" s="39"/>
      <c r="D1288" s="245" t="s">
        <v>190</v>
      </c>
      <c r="E1288" s="39"/>
      <c r="F1288" s="246" t="s">
        <v>2068</v>
      </c>
      <c r="G1288" s="39"/>
      <c r="H1288" s="39"/>
      <c r="I1288" s="150"/>
      <c r="J1288" s="39"/>
      <c r="K1288" s="39"/>
      <c r="L1288" s="43"/>
      <c r="M1288" s="247"/>
      <c r="N1288" s="86"/>
      <c r="O1288" s="86"/>
      <c r="P1288" s="86"/>
      <c r="Q1288" s="86"/>
      <c r="R1288" s="86"/>
      <c r="S1288" s="86"/>
      <c r="T1288" s="87"/>
      <c r="AT1288" s="17" t="s">
        <v>190</v>
      </c>
      <c r="AU1288" s="17" t="s">
        <v>88</v>
      </c>
    </row>
    <row r="1289" spans="2:51" s="12" customFormat="1" ht="12">
      <c r="B1289" s="255"/>
      <c r="C1289" s="256"/>
      <c r="D1289" s="245" t="s">
        <v>309</v>
      </c>
      <c r="E1289" s="257" t="s">
        <v>1</v>
      </c>
      <c r="F1289" s="258" t="s">
        <v>2069</v>
      </c>
      <c r="G1289" s="256"/>
      <c r="H1289" s="259">
        <v>299.53</v>
      </c>
      <c r="I1289" s="260"/>
      <c r="J1289" s="256"/>
      <c r="K1289" s="256"/>
      <c r="L1289" s="261"/>
      <c r="M1289" s="262"/>
      <c r="N1289" s="263"/>
      <c r="O1289" s="263"/>
      <c r="P1289" s="263"/>
      <c r="Q1289" s="263"/>
      <c r="R1289" s="263"/>
      <c r="S1289" s="263"/>
      <c r="T1289" s="264"/>
      <c r="AT1289" s="265" t="s">
        <v>309</v>
      </c>
      <c r="AU1289" s="265" t="s">
        <v>88</v>
      </c>
      <c r="AV1289" s="12" t="s">
        <v>88</v>
      </c>
      <c r="AW1289" s="12" t="s">
        <v>33</v>
      </c>
      <c r="AX1289" s="12" t="s">
        <v>86</v>
      </c>
      <c r="AY1289" s="265" t="s">
        <v>163</v>
      </c>
    </row>
    <row r="1290" spans="2:65" s="1" customFormat="1" ht="16.5" customHeight="1">
      <c r="B1290" s="38"/>
      <c r="C1290" s="232" t="s">
        <v>2070</v>
      </c>
      <c r="D1290" s="232" t="s">
        <v>166</v>
      </c>
      <c r="E1290" s="233" t="s">
        <v>2071</v>
      </c>
      <c r="F1290" s="234" t="s">
        <v>2072</v>
      </c>
      <c r="G1290" s="235" t="s">
        <v>349</v>
      </c>
      <c r="H1290" s="236">
        <v>18.8</v>
      </c>
      <c r="I1290" s="237"/>
      <c r="J1290" s="238">
        <f>ROUND(I1290*H1290,2)</f>
        <v>0</v>
      </c>
      <c r="K1290" s="234" t="s">
        <v>170</v>
      </c>
      <c r="L1290" s="43"/>
      <c r="M1290" s="239" t="s">
        <v>1</v>
      </c>
      <c r="N1290" s="240" t="s">
        <v>43</v>
      </c>
      <c r="O1290" s="86"/>
      <c r="P1290" s="241">
        <f>O1290*H1290</f>
        <v>0</v>
      </c>
      <c r="Q1290" s="241">
        <v>0.0003</v>
      </c>
      <c r="R1290" s="241">
        <f>Q1290*H1290</f>
        <v>0.00564</v>
      </c>
      <c r="S1290" s="241">
        <v>0</v>
      </c>
      <c r="T1290" s="242">
        <f>S1290*H1290</f>
        <v>0</v>
      </c>
      <c r="AR1290" s="243" t="s">
        <v>395</v>
      </c>
      <c r="AT1290" s="243" t="s">
        <v>166</v>
      </c>
      <c r="AU1290" s="243" t="s">
        <v>88</v>
      </c>
      <c r="AY1290" s="17" t="s">
        <v>163</v>
      </c>
      <c r="BE1290" s="244">
        <f>IF(N1290="základní",J1290,0)</f>
        <v>0</v>
      </c>
      <c r="BF1290" s="244">
        <f>IF(N1290="snížená",J1290,0)</f>
        <v>0</v>
      </c>
      <c r="BG1290" s="244">
        <f>IF(N1290="zákl. přenesená",J1290,0)</f>
        <v>0</v>
      </c>
      <c r="BH1290" s="244">
        <f>IF(N1290="sníž. přenesená",J1290,0)</f>
        <v>0</v>
      </c>
      <c r="BI1290" s="244">
        <f>IF(N1290="nulová",J1290,0)</f>
        <v>0</v>
      </c>
      <c r="BJ1290" s="17" t="s">
        <v>86</v>
      </c>
      <c r="BK1290" s="244">
        <f>ROUND(I1290*H1290,2)</f>
        <v>0</v>
      </c>
      <c r="BL1290" s="17" t="s">
        <v>395</v>
      </c>
      <c r="BM1290" s="243" t="s">
        <v>2073</v>
      </c>
    </row>
    <row r="1291" spans="2:51" s="14" customFormat="1" ht="12">
      <c r="B1291" s="277"/>
      <c r="C1291" s="278"/>
      <c r="D1291" s="245" t="s">
        <v>309</v>
      </c>
      <c r="E1291" s="279" t="s">
        <v>1</v>
      </c>
      <c r="F1291" s="280" t="s">
        <v>2074</v>
      </c>
      <c r="G1291" s="278"/>
      <c r="H1291" s="279" t="s">
        <v>1</v>
      </c>
      <c r="I1291" s="281"/>
      <c r="J1291" s="278"/>
      <c r="K1291" s="278"/>
      <c r="L1291" s="282"/>
      <c r="M1291" s="283"/>
      <c r="N1291" s="284"/>
      <c r="O1291" s="284"/>
      <c r="P1291" s="284"/>
      <c r="Q1291" s="284"/>
      <c r="R1291" s="284"/>
      <c r="S1291" s="284"/>
      <c r="T1291" s="285"/>
      <c r="AT1291" s="286" t="s">
        <v>309</v>
      </c>
      <c r="AU1291" s="286" t="s">
        <v>88</v>
      </c>
      <c r="AV1291" s="14" t="s">
        <v>86</v>
      </c>
      <c r="AW1291" s="14" t="s">
        <v>33</v>
      </c>
      <c r="AX1291" s="14" t="s">
        <v>78</v>
      </c>
      <c r="AY1291" s="286" t="s">
        <v>163</v>
      </c>
    </row>
    <row r="1292" spans="2:51" s="12" customFormat="1" ht="12">
      <c r="B1292" s="255"/>
      <c r="C1292" s="256"/>
      <c r="D1292" s="245" t="s">
        <v>309</v>
      </c>
      <c r="E1292" s="257" t="s">
        <v>1</v>
      </c>
      <c r="F1292" s="258" t="s">
        <v>240</v>
      </c>
      <c r="G1292" s="256"/>
      <c r="H1292" s="259">
        <v>18.8</v>
      </c>
      <c r="I1292" s="260"/>
      <c r="J1292" s="256"/>
      <c r="K1292" s="256"/>
      <c r="L1292" s="261"/>
      <c r="M1292" s="262"/>
      <c r="N1292" s="263"/>
      <c r="O1292" s="263"/>
      <c r="P1292" s="263"/>
      <c r="Q1292" s="263"/>
      <c r="R1292" s="263"/>
      <c r="S1292" s="263"/>
      <c r="T1292" s="264"/>
      <c r="AT1292" s="265" t="s">
        <v>309</v>
      </c>
      <c r="AU1292" s="265" t="s">
        <v>88</v>
      </c>
      <c r="AV1292" s="12" t="s">
        <v>88</v>
      </c>
      <c r="AW1292" s="12" t="s">
        <v>33</v>
      </c>
      <c r="AX1292" s="12" t="s">
        <v>78</v>
      </c>
      <c r="AY1292" s="265" t="s">
        <v>163</v>
      </c>
    </row>
    <row r="1293" spans="2:51" s="15" customFormat="1" ht="12">
      <c r="B1293" s="287"/>
      <c r="C1293" s="288"/>
      <c r="D1293" s="245" t="s">
        <v>309</v>
      </c>
      <c r="E1293" s="289" t="s">
        <v>239</v>
      </c>
      <c r="F1293" s="290" t="s">
        <v>321</v>
      </c>
      <c r="G1293" s="288"/>
      <c r="H1293" s="291">
        <v>18.8</v>
      </c>
      <c r="I1293" s="292"/>
      <c r="J1293" s="288"/>
      <c r="K1293" s="288"/>
      <c r="L1293" s="293"/>
      <c r="M1293" s="294"/>
      <c r="N1293" s="295"/>
      <c r="O1293" s="295"/>
      <c r="P1293" s="295"/>
      <c r="Q1293" s="295"/>
      <c r="R1293" s="295"/>
      <c r="S1293" s="295"/>
      <c r="T1293" s="296"/>
      <c r="AT1293" s="297" t="s">
        <v>309</v>
      </c>
      <c r="AU1293" s="297" t="s">
        <v>88</v>
      </c>
      <c r="AV1293" s="15" t="s">
        <v>105</v>
      </c>
      <c r="AW1293" s="15" t="s">
        <v>33</v>
      </c>
      <c r="AX1293" s="15" t="s">
        <v>78</v>
      </c>
      <c r="AY1293" s="297" t="s">
        <v>163</v>
      </c>
    </row>
    <row r="1294" spans="2:51" s="13" customFormat="1" ht="12">
      <c r="B1294" s="266"/>
      <c r="C1294" s="267"/>
      <c r="D1294" s="245" t="s">
        <v>309</v>
      </c>
      <c r="E1294" s="268" t="s">
        <v>1</v>
      </c>
      <c r="F1294" s="269" t="s">
        <v>311</v>
      </c>
      <c r="G1294" s="267"/>
      <c r="H1294" s="270">
        <v>18.8</v>
      </c>
      <c r="I1294" s="271"/>
      <c r="J1294" s="267"/>
      <c r="K1294" s="267"/>
      <c r="L1294" s="272"/>
      <c r="M1294" s="273"/>
      <c r="N1294" s="274"/>
      <c r="O1294" s="274"/>
      <c r="P1294" s="274"/>
      <c r="Q1294" s="274"/>
      <c r="R1294" s="274"/>
      <c r="S1294" s="274"/>
      <c r="T1294" s="275"/>
      <c r="AT1294" s="276" t="s">
        <v>309</v>
      </c>
      <c r="AU1294" s="276" t="s">
        <v>88</v>
      </c>
      <c r="AV1294" s="13" t="s">
        <v>181</v>
      </c>
      <c r="AW1294" s="13" t="s">
        <v>33</v>
      </c>
      <c r="AX1294" s="13" t="s">
        <v>86</v>
      </c>
      <c r="AY1294" s="276" t="s">
        <v>163</v>
      </c>
    </row>
    <row r="1295" spans="2:65" s="1" customFormat="1" ht="16.5" customHeight="1">
      <c r="B1295" s="38"/>
      <c r="C1295" s="298" t="s">
        <v>2075</v>
      </c>
      <c r="D1295" s="298" t="s">
        <v>549</v>
      </c>
      <c r="E1295" s="299" t="s">
        <v>2076</v>
      </c>
      <c r="F1295" s="300" t="s">
        <v>2077</v>
      </c>
      <c r="G1295" s="301" t="s">
        <v>349</v>
      </c>
      <c r="H1295" s="302">
        <v>20.68</v>
      </c>
      <c r="I1295" s="303"/>
      <c r="J1295" s="304">
        <f>ROUND(I1295*H1295,2)</f>
        <v>0</v>
      </c>
      <c r="K1295" s="300" t="s">
        <v>1</v>
      </c>
      <c r="L1295" s="305"/>
      <c r="M1295" s="306" t="s">
        <v>1</v>
      </c>
      <c r="N1295" s="307" t="s">
        <v>43</v>
      </c>
      <c r="O1295" s="86"/>
      <c r="P1295" s="241">
        <f>O1295*H1295</f>
        <v>0</v>
      </c>
      <c r="Q1295" s="241">
        <v>0</v>
      </c>
      <c r="R1295" s="241">
        <f>Q1295*H1295</f>
        <v>0</v>
      </c>
      <c r="S1295" s="241">
        <v>0</v>
      </c>
      <c r="T1295" s="242">
        <f>S1295*H1295</f>
        <v>0</v>
      </c>
      <c r="AR1295" s="243" t="s">
        <v>501</v>
      </c>
      <c r="AT1295" s="243" t="s">
        <v>549</v>
      </c>
      <c r="AU1295" s="243" t="s">
        <v>88</v>
      </c>
      <c r="AY1295" s="17" t="s">
        <v>163</v>
      </c>
      <c r="BE1295" s="244">
        <f>IF(N1295="základní",J1295,0)</f>
        <v>0</v>
      </c>
      <c r="BF1295" s="244">
        <f>IF(N1295="snížená",J1295,0)</f>
        <v>0</v>
      </c>
      <c r="BG1295" s="244">
        <f>IF(N1295="zákl. přenesená",J1295,0)</f>
        <v>0</v>
      </c>
      <c r="BH1295" s="244">
        <f>IF(N1295="sníž. přenesená",J1295,0)</f>
        <v>0</v>
      </c>
      <c r="BI1295" s="244">
        <f>IF(N1295="nulová",J1295,0)</f>
        <v>0</v>
      </c>
      <c r="BJ1295" s="17" t="s">
        <v>86</v>
      </c>
      <c r="BK1295" s="244">
        <f>ROUND(I1295*H1295,2)</f>
        <v>0</v>
      </c>
      <c r="BL1295" s="17" t="s">
        <v>395</v>
      </c>
      <c r="BM1295" s="243" t="s">
        <v>2078</v>
      </c>
    </row>
    <row r="1296" spans="2:47" s="1" customFormat="1" ht="12">
      <c r="B1296" s="38"/>
      <c r="C1296" s="39"/>
      <c r="D1296" s="245" t="s">
        <v>190</v>
      </c>
      <c r="E1296" s="39"/>
      <c r="F1296" s="246" t="s">
        <v>2079</v>
      </c>
      <c r="G1296" s="39"/>
      <c r="H1296" s="39"/>
      <c r="I1296" s="150"/>
      <c r="J1296" s="39"/>
      <c r="K1296" s="39"/>
      <c r="L1296" s="43"/>
      <c r="M1296" s="247"/>
      <c r="N1296" s="86"/>
      <c r="O1296" s="86"/>
      <c r="P1296" s="86"/>
      <c r="Q1296" s="86"/>
      <c r="R1296" s="86"/>
      <c r="S1296" s="86"/>
      <c r="T1296" s="87"/>
      <c r="AT1296" s="17" t="s">
        <v>190</v>
      </c>
      <c r="AU1296" s="17" t="s">
        <v>88</v>
      </c>
    </row>
    <row r="1297" spans="2:51" s="12" customFormat="1" ht="12">
      <c r="B1297" s="255"/>
      <c r="C1297" s="256"/>
      <c r="D1297" s="245" t="s">
        <v>309</v>
      </c>
      <c r="E1297" s="257" t="s">
        <v>1</v>
      </c>
      <c r="F1297" s="258" t="s">
        <v>2080</v>
      </c>
      <c r="G1297" s="256"/>
      <c r="H1297" s="259">
        <v>20.68</v>
      </c>
      <c r="I1297" s="260"/>
      <c r="J1297" s="256"/>
      <c r="K1297" s="256"/>
      <c r="L1297" s="261"/>
      <c r="M1297" s="262"/>
      <c r="N1297" s="263"/>
      <c r="O1297" s="263"/>
      <c r="P1297" s="263"/>
      <c r="Q1297" s="263"/>
      <c r="R1297" s="263"/>
      <c r="S1297" s="263"/>
      <c r="T1297" s="264"/>
      <c r="AT1297" s="265" t="s">
        <v>309</v>
      </c>
      <c r="AU1297" s="265" t="s">
        <v>88</v>
      </c>
      <c r="AV1297" s="12" t="s">
        <v>88</v>
      </c>
      <c r="AW1297" s="12" t="s">
        <v>33</v>
      </c>
      <c r="AX1297" s="12" t="s">
        <v>86</v>
      </c>
      <c r="AY1297" s="265" t="s">
        <v>163</v>
      </c>
    </row>
    <row r="1298" spans="2:65" s="1" customFormat="1" ht="16.5" customHeight="1">
      <c r="B1298" s="38"/>
      <c r="C1298" s="232" t="s">
        <v>2081</v>
      </c>
      <c r="D1298" s="232" t="s">
        <v>166</v>
      </c>
      <c r="E1298" s="233" t="s">
        <v>2082</v>
      </c>
      <c r="F1298" s="234" t="s">
        <v>2083</v>
      </c>
      <c r="G1298" s="235" t="s">
        <v>413</v>
      </c>
      <c r="H1298" s="236">
        <v>160</v>
      </c>
      <c r="I1298" s="237"/>
      <c r="J1298" s="238">
        <f>ROUND(I1298*H1298,2)</f>
        <v>0</v>
      </c>
      <c r="K1298" s="234" t="s">
        <v>170</v>
      </c>
      <c r="L1298" s="43"/>
      <c r="M1298" s="239" t="s">
        <v>1</v>
      </c>
      <c r="N1298" s="240" t="s">
        <v>43</v>
      </c>
      <c r="O1298" s="86"/>
      <c r="P1298" s="241">
        <f>O1298*H1298</f>
        <v>0</v>
      </c>
      <c r="Q1298" s="241">
        <v>0</v>
      </c>
      <c r="R1298" s="241">
        <f>Q1298*H1298</f>
        <v>0</v>
      </c>
      <c r="S1298" s="241">
        <v>0.0003</v>
      </c>
      <c r="T1298" s="242">
        <f>S1298*H1298</f>
        <v>0.047999999999999994</v>
      </c>
      <c r="AR1298" s="243" t="s">
        <v>395</v>
      </c>
      <c r="AT1298" s="243" t="s">
        <v>166</v>
      </c>
      <c r="AU1298" s="243" t="s">
        <v>88</v>
      </c>
      <c r="AY1298" s="17" t="s">
        <v>163</v>
      </c>
      <c r="BE1298" s="244">
        <f>IF(N1298="základní",J1298,0)</f>
        <v>0</v>
      </c>
      <c r="BF1298" s="244">
        <f>IF(N1298="snížená",J1298,0)</f>
        <v>0</v>
      </c>
      <c r="BG1298" s="244">
        <f>IF(N1298="zákl. přenesená",J1298,0)</f>
        <v>0</v>
      </c>
      <c r="BH1298" s="244">
        <f>IF(N1298="sníž. přenesená",J1298,0)</f>
        <v>0</v>
      </c>
      <c r="BI1298" s="244">
        <f>IF(N1298="nulová",J1298,0)</f>
        <v>0</v>
      </c>
      <c r="BJ1298" s="17" t="s">
        <v>86</v>
      </c>
      <c r="BK1298" s="244">
        <f>ROUND(I1298*H1298,2)</f>
        <v>0</v>
      </c>
      <c r="BL1298" s="17" t="s">
        <v>395</v>
      </c>
      <c r="BM1298" s="243" t="s">
        <v>2084</v>
      </c>
    </row>
    <row r="1299" spans="2:65" s="1" customFormat="1" ht="16.5" customHeight="1">
      <c r="B1299" s="38"/>
      <c r="C1299" s="232" t="s">
        <v>2085</v>
      </c>
      <c r="D1299" s="232" t="s">
        <v>166</v>
      </c>
      <c r="E1299" s="233" t="s">
        <v>2086</v>
      </c>
      <c r="F1299" s="234" t="s">
        <v>2087</v>
      </c>
      <c r="G1299" s="235" t="s">
        <v>413</v>
      </c>
      <c r="H1299" s="236">
        <v>206.11</v>
      </c>
      <c r="I1299" s="237"/>
      <c r="J1299" s="238">
        <f>ROUND(I1299*H1299,2)</f>
        <v>0</v>
      </c>
      <c r="K1299" s="234" t="s">
        <v>170</v>
      </c>
      <c r="L1299" s="43"/>
      <c r="M1299" s="239" t="s">
        <v>1</v>
      </c>
      <c r="N1299" s="240" t="s">
        <v>43</v>
      </c>
      <c r="O1299" s="86"/>
      <c r="P1299" s="241">
        <f>O1299*H1299</f>
        <v>0</v>
      </c>
      <c r="Q1299" s="241">
        <v>1E-05</v>
      </c>
      <c r="R1299" s="241">
        <f>Q1299*H1299</f>
        <v>0.0020611</v>
      </c>
      <c r="S1299" s="241">
        <v>0</v>
      </c>
      <c r="T1299" s="242">
        <f>S1299*H1299</f>
        <v>0</v>
      </c>
      <c r="AR1299" s="243" t="s">
        <v>395</v>
      </c>
      <c r="AT1299" s="243" t="s">
        <v>166</v>
      </c>
      <c r="AU1299" s="243" t="s">
        <v>88</v>
      </c>
      <c r="AY1299" s="17" t="s">
        <v>163</v>
      </c>
      <c r="BE1299" s="244">
        <f>IF(N1299="základní",J1299,0)</f>
        <v>0</v>
      </c>
      <c r="BF1299" s="244">
        <f>IF(N1299="snížená",J1299,0)</f>
        <v>0</v>
      </c>
      <c r="BG1299" s="244">
        <f>IF(N1299="zákl. přenesená",J1299,0)</f>
        <v>0</v>
      </c>
      <c r="BH1299" s="244">
        <f>IF(N1299="sníž. přenesená",J1299,0)</f>
        <v>0</v>
      </c>
      <c r="BI1299" s="244">
        <f>IF(N1299="nulová",J1299,0)</f>
        <v>0</v>
      </c>
      <c r="BJ1299" s="17" t="s">
        <v>86</v>
      </c>
      <c r="BK1299" s="244">
        <f>ROUND(I1299*H1299,2)</f>
        <v>0</v>
      </c>
      <c r="BL1299" s="17" t="s">
        <v>395</v>
      </c>
      <c r="BM1299" s="243" t="s">
        <v>2088</v>
      </c>
    </row>
    <row r="1300" spans="2:51" s="14" customFormat="1" ht="12">
      <c r="B1300" s="277"/>
      <c r="C1300" s="278"/>
      <c r="D1300" s="245" t="s">
        <v>309</v>
      </c>
      <c r="E1300" s="279" t="s">
        <v>1</v>
      </c>
      <c r="F1300" s="280" t="s">
        <v>453</v>
      </c>
      <c r="G1300" s="278"/>
      <c r="H1300" s="279" t="s">
        <v>1</v>
      </c>
      <c r="I1300" s="281"/>
      <c r="J1300" s="278"/>
      <c r="K1300" s="278"/>
      <c r="L1300" s="282"/>
      <c r="M1300" s="283"/>
      <c r="N1300" s="284"/>
      <c r="O1300" s="284"/>
      <c r="P1300" s="284"/>
      <c r="Q1300" s="284"/>
      <c r="R1300" s="284"/>
      <c r="S1300" s="284"/>
      <c r="T1300" s="285"/>
      <c r="AT1300" s="286" t="s">
        <v>309</v>
      </c>
      <c r="AU1300" s="286" t="s">
        <v>88</v>
      </c>
      <c r="AV1300" s="14" t="s">
        <v>86</v>
      </c>
      <c r="AW1300" s="14" t="s">
        <v>33</v>
      </c>
      <c r="AX1300" s="14" t="s">
        <v>78</v>
      </c>
      <c r="AY1300" s="286" t="s">
        <v>163</v>
      </c>
    </row>
    <row r="1301" spans="2:51" s="12" customFormat="1" ht="12">
      <c r="B1301" s="255"/>
      <c r="C1301" s="256"/>
      <c r="D1301" s="245" t="s">
        <v>309</v>
      </c>
      <c r="E1301" s="257" t="s">
        <v>1</v>
      </c>
      <c r="F1301" s="258" t="s">
        <v>2089</v>
      </c>
      <c r="G1301" s="256"/>
      <c r="H1301" s="259">
        <v>18.6</v>
      </c>
      <c r="I1301" s="260"/>
      <c r="J1301" s="256"/>
      <c r="K1301" s="256"/>
      <c r="L1301" s="261"/>
      <c r="M1301" s="262"/>
      <c r="N1301" s="263"/>
      <c r="O1301" s="263"/>
      <c r="P1301" s="263"/>
      <c r="Q1301" s="263"/>
      <c r="R1301" s="263"/>
      <c r="S1301" s="263"/>
      <c r="T1301" s="264"/>
      <c r="AT1301" s="265" t="s">
        <v>309</v>
      </c>
      <c r="AU1301" s="265" t="s">
        <v>88</v>
      </c>
      <c r="AV1301" s="12" t="s">
        <v>88</v>
      </c>
      <c r="AW1301" s="12" t="s">
        <v>33</v>
      </c>
      <c r="AX1301" s="12" t="s">
        <v>78</v>
      </c>
      <c r="AY1301" s="265" t="s">
        <v>163</v>
      </c>
    </row>
    <row r="1302" spans="2:51" s="12" customFormat="1" ht="12">
      <c r="B1302" s="255"/>
      <c r="C1302" s="256"/>
      <c r="D1302" s="245" t="s">
        <v>309</v>
      </c>
      <c r="E1302" s="257" t="s">
        <v>1</v>
      </c>
      <c r="F1302" s="258" t="s">
        <v>2090</v>
      </c>
      <c r="G1302" s="256"/>
      <c r="H1302" s="259">
        <v>15.5</v>
      </c>
      <c r="I1302" s="260"/>
      <c r="J1302" s="256"/>
      <c r="K1302" s="256"/>
      <c r="L1302" s="261"/>
      <c r="M1302" s="262"/>
      <c r="N1302" s="263"/>
      <c r="O1302" s="263"/>
      <c r="P1302" s="263"/>
      <c r="Q1302" s="263"/>
      <c r="R1302" s="263"/>
      <c r="S1302" s="263"/>
      <c r="T1302" s="264"/>
      <c r="AT1302" s="265" t="s">
        <v>309</v>
      </c>
      <c r="AU1302" s="265" t="s">
        <v>88</v>
      </c>
      <c r="AV1302" s="12" t="s">
        <v>88</v>
      </c>
      <c r="AW1302" s="12" t="s">
        <v>33</v>
      </c>
      <c r="AX1302" s="12" t="s">
        <v>78</v>
      </c>
      <c r="AY1302" s="265" t="s">
        <v>163</v>
      </c>
    </row>
    <row r="1303" spans="2:51" s="12" customFormat="1" ht="12">
      <c r="B1303" s="255"/>
      <c r="C1303" s="256"/>
      <c r="D1303" s="245" t="s">
        <v>309</v>
      </c>
      <c r="E1303" s="257" t="s">
        <v>1</v>
      </c>
      <c r="F1303" s="258" t="s">
        <v>2091</v>
      </c>
      <c r="G1303" s="256"/>
      <c r="H1303" s="259">
        <v>3.3</v>
      </c>
      <c r="I1303" s="260"/>
      <c r="J1303" s="256"/>
      <c r="K1303" s="256"/>
      <c r="L1303" s="261"/>
      <c r="M1303" s="262"/>
      <c r="N1303" s="263"/>
      <c r="O1303" s="263"/>
      <c r="P1303" s="263"/>
      <c r="Q1303" s="263"/>
      <c r="R1303" s="263"/>
      <c r="S1303" s="263"/>
      <c r="T1303" s="264"/>
      <c r="AT1303" s="265" t="s">
        <v>309</v>
      </c>
      <c r="AU1303" s="265" t="s">
        <v>88</v>
      </c>
      <c r="AV1303" s="12" t="s">
        <v>88</v>
      </c>
      <c r="AW1303" s="12" t="s">
        <v>33</v>
      </c>
      <c r="AX1303" s="12" t="s">
        <v>78</v>
      </c>
      <c r="AY1303" s="265" t="s">
        <v>163</v>
      </c>
    </row>
    <row r="1304" spans="2:51" s="12" customFormat="1" ht="12">
      <c r="B1304" s="255"/>
      <c r="C1304" s="256"/>
      <c r="D1304" s="245" t="s">
        <v>309</v>
      </c>
      <c r="E1304" s="257" t="s">
        <v>1</v>
      </c>
      <c r="F1304" s="258" t="s">
        <v>1373</v>
      </c>
      <c r="G1304" s="256"/>
      <c r="H1304" s="259">
        <v>19.92</v>
      </c>
      <c r="I1304" s="260"/>
      <c r="J1304" s="256"/>
      <c r="K1304" s="256"/>
      <c r="L1304" s="261"/>
      <c r="M1304" s="262"/>
      <c r="N1304" s="263"/>
      <c r="O1304" s="263"/>
      <c r="P1304" s="263"/>
      <c r="Q1304" s="263"/>
      <c r="R1304" s="263"/>
      <c r="S1304" s="263"/>
      <c r="T1304" s="264"/>
      <c r="AT1304" s="265" t="s">
        <v>309</v>
      </c>
      <c r="AU1304" s="265" t="s">
        <v>88</v>
      </c>
      <c r="AV1304" s="12" t="s">
        <v>88</v>
      </c>
      <c r="AW1304" s="12" t="s">
        <v>33</v>
      </c>
      <c r="AX1304" s="12" t="s">
        <v>78</v>
      </c>
      <c r="AY1304" s="265" t="s">
        <v>163</v>
      </c>
    </row>
    <row r="1305" spans="2:51" s="14" customFormat="1" ht="12">
      <c r="B1305" s="277"/>
      <c r="C1305" s="278"/>
      <c r="D1305" s="245" t="s">
        <v>309</v>
      </c>
      <c r="E1305" s="279" t="s">
        <v>1</v>
      </c>
      <c r="F1305" s="280" t="s">
        <v>455</v>
      </c>
      <c r="G1305" s="278"/>
      <c r="H1305" s="279" t="s">
        <v>1</v>
      </c>
      <c r="I1305" s="281"/>
      <c r="J1305" s="278"/>
      <c r="K1305" s="278"/>
      <c r="L1305" s="282"/>
      <c r="M1305" s="283"/>
      <c r="N1305" s="284"/>
      <c r="O1305" s="284"/>
      <c r="P1305" s="284"/>
      <c r="Q1305" s="284"/>
      <c r="R1305" s="284"/>
      <c r="S1305" s="284"/>
      <c r="T1305" s="285"/>
      <c r="AT1305" s="286" t="s">
        <v>309</v>
      </c>
      <c r="AU1305" s="286" t="s">
        <v>88</v>
      </c>
      <c r="AV1305" s="14" t="s">
        <v>86</v>
      </c>
      <c r="AW1305" s="14" t="s">
        <v>33</v>
      </c>
      <c r="AX1305" s="14" t="s">
        <v>78</v>
      </c>
      <c r="AY1305" s="286" t="s">
        <v>163</v>
      </c>
    </row>
    <row r="1306" spans="2:51" s="12" customFormat="1" ht="12">
      <c r="B1306" s="255"/>
      <c r="C1306" s="256"/>
      <c r="D1306" s="245" t="s">
        <v>309</v>
      </c>
      <c r="E1306" s="257" t="s">
        <v>1</v>
      </c>
      <c r="F1306" s="258" t="s">
        <v>2092</v>
      </c>
      <c r="G1306" s="256"/>
      <c r="H1306" s="259">
        <v>16.97</v>
      </c>
      <c r="I1306" s="260"/>
      <c r="J1306" s="256"/>
      <c r="K1306" s="256"/>
      <c r="L1306" s="261"/>
      <c r="M1306" s="262"/>
      <c r="N1306" s="263"/>
      <c r="O1306" s="263"/>
      <c r="P1306" s="263"/>
      <c r="Q1306" s="263"/>
      <c r="R1306" s="263"/>
      <c r="S1306" s="263"/>
      <c r="T1306" s="264"/>
      <c r="AT1306" s="265" t="s">
        <v>309</v>
      </c>
      <c r="AU1306" s="265" t="s">
        <v>88</v>
      </c>
      <c r="AV1306" s="12" t="s">
        <v>88</v>
      </c>
      <c r="AW1306" s="12" t="s">
        <v>33</v>
      </c>
      <c r="AX1306" s="12" t="s">
        <v>78</v>
      </c>
      <c r="AY1306" s="265" t="s">
        <v>163</v>
      </c>
    </row>
    <row r="1307" spans="2:51" s="12" customFormat="1" ht="12">
      <c r="B1307" s="255"/>
      <c r="C1307" s="256"/>
      <c r="D1307" s="245" t="s">
        <v>309</v>
      </c>
      <c r="E1307" s="257" t="s">
        <v>1</v>
      </c>
      <c r="F1307" s="258" t="s">
        <v>2093</v>
      </c>
      <c r="G1307" s="256"/>
      <c r="H1307" s="259">
        <v>21.55</v>
      </c>
      <c r="I1307" s="260"/>
      <c r="J1307" s="256"/>
      <c r="K1307" s="256"/>
      <c r="L1307" s="261"/>
      <c r="M1307" s="262"/>
      <c r="N1307" s="263"/>
      <c r="O1307" s="263"/>
      <c r="P1307" s="263"/>
      <c r="Q1307" s="263"/>
      <c r="R1307" s="263"/>
      <c r="S1307" s="263"/>
      <c r="T1307" s="264"/>
      <c r="AT1307" s="265" t="s">
        <v>309</v>
      </c>
      <c r="AU1307" s="265" t="s">
        <v>88</v>
      </c>
      <c r="AV1307" s="12" t="s">
        <v>88</v>
      </c>
      <c r="AW1307" s="12" t="s">
        <v>33</v>
      </c>
      <c r="AX1307" s="12" t="s">
        <v>78</v>
      </c>
      <c r="AY1307" s="265" t="s">
        <v>163</v>
      </c>
    </row>
    <row r="1308" spans="2:51" s="12" customFormat="1" ht="12">
      <c r="B1308" s="255"/>
      <c r="C1308" s="256"/>
      <c r="D1308" s="245" t="s">
        <v>309</v>
      </c>
      <c r="E1308" s="257" t="s">
        <v>1</v>
      </c>
      <c r="F1308" s="258" t="s">
        <v>2094</v>
      </c>
      <c r="G1308" s="256"/>
      <c r="H1308" s="259">
        <v>19.17</v>
      </c>
      <c r="I1308" s="260"/>
      <c r="J1308" s="256"/>
      <c r="K1308" s="256"/>
      <c r="L1308" s="261"/>
      <c r="M1308" s="262"/>
      <c r="N1308" s="263"/>
      <c r="O1308" s="263"/>
      <c r="P1308" s="263"/>
      <c r="Q1308" s="263"/>
      <c r="R1308" s="263"/>
      <c r="S1308" s="263"/>
      <c r="T1308" s="264"/>
      <c r="AT1308" s="265" t="s">
        <v>309</v>
      </c>
      <c r="AU1308" s="265" t="s">
        <v>88</v>
      </c>
      <c r="AV1308" s="12" t="s">
        <v>88</v>
      </c>
      <c r="AW1308" s="12" t="s">
        <v>33</v>
      </c>
      <c r="AX1308" s="12" t="s">
        <v>78</v>
      </c>
      <c r="AY1308" s="265" t="s">
        <v>163</v>
      </c>
    </row>
    <row r="1309" spans="2:51" s="12" customFormat="1" ht="12">
      <c r="B1309" s="255"/>
      <c r="C1309" s="256"/>
      <c r="D1309" s="245" t="s">
        <v>309</v>
      </c>
      <c r="E1309" s="257" t="s">
        <v>1</v>
      </c>
      <c r="F1309" s="258" t="s">
        <v>2095</v>
      </c>
      <c r="G1309" s="256"/>
      <c r="H1309" s="259">
        <v>13.47</v>
      </c>
      <c r="I1309" s="260"/>
      <c r="J1309" s="256"/>
      <c r="K1309" s="256"/>
      <c r="L1309" s="261"/>
      <c r="M1309" s="262"/>
      <c r="N1309" s="263"/>
      <c r="O1309" s="263"/>
      <c r="P1309" s="263"/>
      <c r="Q1309" s="263"/>
      <c r="R1309" s="263"/>
      <c r="S1309" s="263"/>
      <c r="T1309" s="264"/>
      <c r="AT1309" s="265" t="s">
        <v>309</v>
      </c>
      <c r="AU1309" s="265" t="s">
        <v>88</v>
      </c>
      <c r="AV1309" s="12" t="s">
        <v>88</v>
      </c>
      <c r="AW1309" s="12" t="s">
        <v>33</v>
      </c>
      <c r="AX1309" s="12" t="s">
        <v>78</v>
      </c>
      <c r="AY1309" s="265" t="s">
        <v>163</v>
      </c>
    </row>
    <row r="1310" spans="2:51" s="12" customFormat="1" ht="12">
      <c r="B1310" s="255"/>
      <c r="C1310" s="256"/>
      <c r="D1310" s="245" t="s">
        <v>309</v>
      </c>
      <c r="E1310" s="257" t="s">
        <v>1</v>
      </c>
      <c r="F1310" s="258" t="s">
        <v>2096</v>
      </c>
      <c r="G1310" s="256"/>
      <c r="H1310" s="259">
        <v>10.25</v>
      </c>
      <c r="I1310" s="260"/>
      <c r="J1310" s="256"/>
      <c r="K1310" s="256"/>
      <c r="L1310" s="261"/>
      <c r="M1310" s="262"/>
      <c r="N1310" s="263"/>
      <c r="O1310" s="263"/>
      <c r="P1310" s="263"/>
      <c r="Q1310" s="263"/>
      <c r="R1310" s="263"/>
      <c r="S1310" s="263"/>
      <c r="T1310" s="264"/>
      <c r="AT1310" s="265" t="s">
        <v>309</v>
      </c>
      <c r="AU1310" s="265" t="s">
        <v>88</v>
      </c>
      <c r="AV1310" s="12" t="s">
        <v>88</v>
      </c>
      <c r="AW1310" s="12" t="s">
        <v>33</v>
      </c>
      <c r="AX1310" s="12" t="s">
        <v>78</v>
      </c>
      <c r="AY1310" s="265" t="s">
        <v>163</v>
      </c>
    </row>
    <row r="1311" spans="2:51" s="14" customFormat="1" ht="12">
      <c r="B1311" s="277"/>
      <c r="C1311" s="278"/>
      <c r="D1311" s="245" t="s">
        <v>309</v>
      </c>
      <c r="E1311" s="279" t="s">
        <v>1</v>
      </c>
      <c r="F1311" s="280" t="s">
        <v>588</v>
      </c>
      <c r="G1311" s="278"/>
      <c r="H1311" s="279" t="s">
        <v>1</v>
      </c>
      <c r="I1311" s="281"/>
      <c r="J1311" s="278"/>
      <c r="K1311" s="278"/>
      <c r="L1311" s="282"/>
      <c r="M1311" s="283"/>
      <c r="N1311" s="284"/>
      <c r="O1311" s="284"/>
      <c r="P1311" s="284"/>
      <c r="Q1311" s="284"/>
      <c r="R1311" s="284"/>
      <c r="S1311" s="284"/>
      <c r="T1311" s="285"/>
      <c r="AT1311" s="286" t="s">
        <v>309</v>
      </c>
      <c r="AU1311" s="286" t="s">
        <v>88</v>
      </c>
      <c r="AV1311" s="14" t="s">
        <v>86</v>
      </c>
      <c r="AW1311" s="14" t="s">
        <v>33</v>
      </c>
      <c r="AX1311" s="14" t="s">
        <v>78</v>
      </c>
      <c r="AY1311" s="286" t="s">
        <v>163</v>
      </c>
    </row>
    <row r="1312" spans="2:51" s="12" customFormat="1" ht="12">
      <c r="B1312" s="255"/>
      <c r="C1312" s="256"/>
      <c r="D1312" s="245" t="s">
        <v>309</v>
      </c>
      <c r="E1312" s="257" t="s">
        <v>1</v>
      </c>
      <c r="F1312" s="258" t="s">
        <v>2097</v>
      </c>
      <c r="G1312" s="256"/>
      <c r="H1312" s="259">
        <v>38.68</v>
      </c>
      <c r="I1312" s="260"/>
      <c r="J1312" s="256"/>
      <c r="K1312" s="256"/>
      <c r="L1312" s="261"/>
      <c r="M1312" s="262"/>
      <c r="N1312" s="263"/>
      <c r="O1312" s="263"/>
      <c r="P1312" s="263"/>
      <c r="Q1312" s="263"/>
      <c r="R1312" s="263"/>
      <c r="S1312" s="263"/>
      <c r="T1312" s="264"/>
      <c r="AT1312" s="265" t="s">
        <v>309</v>
      </c>
      <c r="AU1312" s="265" t="s">
        <v>88</v>
      </c>
      <c r="AV1312" s="12" t="s">
        <v>88</v>
      </c>
      <c r="AW1312" s="12" t="s">
        <v>33</v>
      </c>
      <c r="AX1312" s="12" t="s">
        <v>78</v>
      </c>
      <c r="AY1312" s="265" t="s">
        <v>163</v>
      </c>
    </row>
    <row r="1313" spans="2:51" s="12" customFormat="1" ht="12">
      <c r="B1313" s="255"/>
      <c r="C1313" s="256"/>
      <c r="D1313" s="245" t="s">
        <v>309</v>
      </c>
      <c r="E1313" s="257" t="s">
        <v>1</v>
      </c>
      <c r="F1313" s="258" t="s">
        <v>2098</v>
      </c>
      <c r="G1313" s="256"/>
      <c r="H1313" s="259">
        <v>28.7</v>
      </c>
      <c r="I1313" s="260"/>
      <c r="J1313" s="256"/>
      <c r="K1313" s="256"/>
      <c r="L1313" s="261"/>
      <c r="M1313" s="262"/>
      <c r="N1313" s="263"/>
      <c r="O1313" s="263"/>
      <c r="P1313" s="263"/>
      <c r="Q1313" s="263"/>
      <c r="R1313" s="263"/>
      <c r="S1313" s="263"/>
      <c r="T1313" s="264"/>
      <c r="AT1313" s="265" t="s">
        <v>309</v>
      </c>
      <c r="AU1313" s="265" t="s">
        <v>88</v>
      </c>
      <c r="AV1313" s="12" t="s">
        <v>88</v>
      </c>
      <c r="AW1313" s="12" t="s">
        <v>33</v>
      </c>
      <c r="AX1313" s="12" t="s">
        <v>78</v>
      </c>
      <c r="AY1313" s="265" t="s">
        <v>163</v>
      </c>
    </row>
    <row r="1314" spans="2:51" s="13" customFormat="1" ht="12">
      <c r="B1314" s="266"/>
      <c r="C1314" s="267"/>
      <c r="D1314" s="245" t="s">
        <v>309</v>
      </c>
      <c r="E1314" s="268" t="s">
        <v>1</v>
      </c>
      <c r="F1314" s="269" t="s">
        <v>311</v>
      </c>
      <c r="G1314" s="267"/>
      <c r="H1314" s="270">
        <v>206.11</v>
      </c>
      <c r="I1314" s="271"/>
      <c r="J1314" s="267"/>
      <c r="K1314" s="267"/>
      <c r="L1314" s="272"/>
      <c r="M1314" s="273"/>
      <c r="N1314" s="274"/>
      <c r="O1314" s="274"/>
      <c r="P1314" s="274"/>
      <c r="Q1314" s="274"/>
      <c r="R1314" s="274"/>
      <c r="S1314" s="274"/>
      <c r="T1314" s="275"/>
      <c r="AT1314" s="276" t="s">
        <v>309</v>
      </c>
      <c r="AU1314" s="276" t="s">
        <v>88</v>
      </c>
      <c r="AV1314" s="13" t="s">
        <v>181</v>
      </c>
      <c r="AW1314" s="13" t="s">
        <v>33</v>
      </c>
      <c r="AX1314" s="13" t="s">
        <v>86</v>
      </c>
      <c r="AY1314" s="276" t="s">
        <v>163</v>
      </c>
    </row>
    <row r="1315" spans="2:65" s="1" customFormat="1" ht="16.5" customHeight="1">
      <c r="B1315" s="38"/>
      <c r="C1315" s="298" t="s">
        <v>2099</v>
      </c>
      <c r="D1315" s="298" t="s">
        <v>549</v>
      </c>
      <c r="E1315" s="299" t="s">
        <v>2100</v>
      </c>
      <c r="F1315" s="300" t="s">
        <v>2101</v>
      </c>
      <c r="G1315" s="301" t="s">
        <v>413</v>
      </c>
      <c r="H1315" s="302">
        <v>210.232</v>
      </c>
      <c r="I1315" s="303"/>
      <c r="J1315" s="304">
        <f>ROUND(I1315*H1315,2)</f>
        <v>0</v>
      </c>
      <c r="K1315" s="300" t="s">
        <v>170</v>
      </c>
      <c r="L1315" s="305"/>
      <c r="M1315" s="306" t="s">
        <v>1</v>
      </c>
      <c r="N1315" s="307" t="s">
        <v>43</v>
      </c>
      <c r="O1315" s="86"/>
      <c r="P1315" s="241">
        <f>O1315*H1315</f>
        <v>0</v>
      </c>
      <c r="Q1315" s="241">
        <v>0.00035</v>
      </c>
      <c r="R1315" s="241">
        <f>Q1315*H1315</f>
        <v>0.0735812</v>
      </c>
      <c r="S1315" s="241">
        <v>0</v>
      </c>
      <c r="T1315" s="242">
        <f>S1315*H1315</f>
        <v>0</v>
      </c>
      <c r="AR1315" s="243" t="s">
        <v>501</v>
      </c>
      <c r="AT1315" s="243" t="s">
        <v>549</v>
      </c>
      <c r="AU1315" s="243" t="s">
        <v>88</v>
      </c>
      <c r="AY1315" s="17" t="s">
        <v>163</v>
      </c>
      <c r="BE1315" s="244">
        <f>IF(N1315="základní",J1315,0)</f>
        <v>0</v>
      </c>
      <c r="BF1315" s="244">
        <f>IF(N1315="snížená",J1315,0)</f>
        <v>0</v>
      </c>
      <c r="BG1315" s="244">
        <f>IF(N1315="zákl. přenesená",J1315,0)</f>
        <v>0</v>
      </c>
      <c r="BH1315" s="244">
        <f>IF(N1315="sníž. přenesená",J1315,0)</f>
        <v>0</v>
      </c>
      <c r="BI1315" s="244">
        <f>IF(N1315="nulová",J1315,0)</f>
        <v>0</v>
      </c>
      <c r="BJ1315" s="17" t="s">
        <v>86</v>
      </c>
      <c r="BK1315" s="244">
        <f>ROUND(I1315*H1315,2)</f>
        <v>0</v>
      </c>
      <c r="BL1315" s="17" t="s">
        <v>395</v>
      </c>
      <c r="BM1315" s="243" t="s">
        <v>2102</v>
      </c>
    </row>
    <row r="1316" spans="2:51" s="12" customFormat="1" ht="12">
      <c r="B1316" s="255"/>
      <c r="C1316" s="256"/>
      <c r="D1316" s="245" t="s">
        <v>309</v>
      </c>
      <c r="E1316" s="257" t="s">
        <v>1</v>
      </c>
      <c r="F1316" s="258" t="s">
        <v>2103</v>
      </c>
      <c r="G1316" s="256"/>
      <c r="H1316" s="259">
        <v>210.232</v>
      </c>
      <c r="I1316" s="260"/>
      <c r="J1316" s="256"/>
      <c r="K1316" s="256"/>
      <c r="L1316" s="261"/>
      <c r="M1316" s="262"/>
      <c r="N1316" s="263"/>
      <c r="O1316" s="263"/>
      <c r="P1316" s="263"/>
      <c r="Q1316" s="263"/>
      <c r="R1316" s="263"/>
      <c r="S1316" s="263"/>
      <c r="T1316" s="264"/>
      <c r="AT1316" s="265" t="s">
        <v>309</v>
      </c>
      <c r="AU1316" s="265" t="s">
        <v>88</v>
      </c>
      <c r="AV1316" s="12" t="s">
        <v>88</v>
      </c>
      <c r="AW1316" s="12" t="s">
        <v>33</v>
      </c>
      <c r="AX1316" s="12" t="s">
        <v>86</v>
      </c>
      <c r="AY1316" s="265" t="s">
        <v>163</v>
      </c>
    </row>
    <row r="1317" spans="2:65" s="1" customFormat="1" ht="24" customHeight="1">
      <c r="B1317" s="38"/>
      <c r="C1317" s="232" t="s">
        <v>2104</v>
      </c>
      <c r="D1317" s="232" t="s">
        <v>166</v>
      </c>
      <c r="E1317" s="233" t="s">
        <v>2105</v>
      </c>
      <c r="F1317" s="234" t="s">
        <v>2106</v>
      </c>
      <c r="G1317" s="235" t="s">
        <v>1300</v>
      </c>
      <c r="H1317" s="308"/>
      <c r="I1317" s="237"/>
      <c r="J1317" s="238">
        <f>ROUND(I1317*H1317,2)</f>
        <v>0</v>
      </c>
      <c r="K1317" s="234" t="s">
        <v>170</v>
      </c>
      <c r="L1317" s="43"/>
      <c r="M1317" s="239" t="s">
        <v>1</v>
      </c>
      <c r="N1317" s="240" t="s">
        <v>43</v>
      </c>
      <c r="O1317" s="86"/>
      <c r="P1317" s="241">
        <f>O1317*H1317</f>
        <v>0</v>
      </c>
      <c r="Q1317" s="241">
        <v>0</v>
      </c>
      <c r="R1317" s="241">
        <f>Q1317*H1317</f>
        <v>0</v>
      </c>
      <c r="S1317" s="241">
        <v>0</v>
      </c>
      <c r="T1317" s="242">
        <f>S1317*H1317</f>
        <v>0</v>
      </c>
      <c r="AR1317" s="243" t="s">
        <v>395</v>
      </c>
      <c r="AT1317" s="243" t="s">
        <v>166</v>
      </c>
      <c r="AU1317" s="243" t="s">
        <v>88</v>
      </c>
      <c r="AY1317" s="17" t="s">
        <v>163</v>
      </c>
      <c r="BE1317" s="244">
        <f>IF(N1317="základní",J1317,0)</f>
        <v>0</v>
      </c>
      <c r="BF1317" s="244">
        <f>IF(N1317="snížená",J1317,0)</f>
        <v>0</v>
      </c>
      <c r="BG1317" s="244">
        <f>IF(N1317="zákl. přenesená",J1317,0)</f>
        <v>0</v>
      </c>
      <c r="BH1317" s="244">
        <f>IF(N1317="sníž. přenesená",J1317,0)</f>
        <v>0</v>
      </c>
      <c r="BI1317" s="244">
        <f>IF(N1317="nulová",J1317,0)</f>
        <v>0</v>
      </c>
      <c r="BJ1317" s="17" t="s">
        <v>86</v>
      </c>
      <c r="BK1317" s="244">
        <f>ROUND(I1317*H1317,2)</f>
        <v>0</v>
      </c>
      <c r="BL1317" s="17" t="s">
        <v>395</v>
      </c>
      <c r="BM1317" s="243" t="s">
        <v>2107</v>
      </c>
    </row>
    <row r="1318" spans="2:63" s="11" customFormat="1" ht="22.8" customHeight="1">
      <c r="B1318" s="216"/>
      <c r="C1318" s="217"/>
      <c r="D1318" s="218" t="s">
        <v>77</v>
      </c>
      <c r="E1318" s="230" t="s">
        <v>2108</v>
      </c>
      <c r="F1318" s="230" t="s">
        <v>2109</v>
      </c>
      <c r="G1318" s="217"/>
      <c r="H1318" s="217"/>
      <c r="I1318" s="220"/>
      <c r="J1318" s="231">
        <f>BK1318</f>
        <v>0</v>
      </c>
      <c r="K1318" s="217"/>
      <c r="L1318" s="222"/>
      <c r="M1318" s="223"/>
      <c r="N1318" s="224"/>
      <c r="O1318" s="224"/>
      <c r="P1318" s="225">
        <f>SUM(P1319:P1352)</f>
        <v>0</v>
      </c>
      <c r="Q1318" s="224"/>
      <c r="R1318" s="225">
        <f>SUM(R1319:R1352)</f>
        <v>3.2687192999999994</v>
      </c>
      <c r="S1318" s="224"/>
      <c r="T1318" s="226">
        <f>SUM(T1319:T1352)</f>
        <v>0</v>
      </c>
      <c r="AR1318" s="227" t="s">
        <v>88</v>
      </c>
      <c r="AT1318" s="228" t="s">
        <v>77</v>
      </c>
      <c r="AU1318" s="228" t="s">
        <v>86</v>
      </c>
      <c r="AY1318" s="227" t="s">
        <v>163</v>
      </c>
      <c r="BK1318" s="229">
        <f>SUM(BK1319:BK1352)</f>
        <v>0</v>
      </c>
    </row>
    <row r="1319" spans="2:65" s="1" customFormat="1" ht="16.5" customHeight="1">
      <c r="B1319" s="38"/>
      <c r="C1319" s="232" t="s">
        <v>2110</v>
      </c>
      <c r="D1319" s="232" t="s">
        <v>166</v>
      </c>
      <c r="E1319" s="233" t="s">
        <v>2111</v>
      </c>
      <c r="F1319" s="234" t="s">
        <v>2112</v>
      </c>
      <c r="G1319" s="235" t="s">
        <v>349</v>
      </c>
      <c r="H1319" s="236">
        <v>138.016</v>
      </c>
      <c r="I1319" s="237"/>
      <c r="J1319" s="238">
        <f>ROUND(I1319*H1319,2)</f>
        <v>0</v>
      </c>
      <c r="K1319" s="234" t="s">
        <v>170</v>
      </c>
      <c r="L1319" s="43"/>
      <c r="M1319" s="239" t="s">
        <v>1</v>
      </c>
      <c r="N1319" s="240" t="s">
        <v>43</v>
      </c>
      <c r="O1319" s="86"/>
      <c r="P1319" s="241">
        <f>O1319*H1319</f>
        <v>0</v>
      </c>
      <c r="Q1319" s="241">
        <v>0.0003</v>
      </c>
      <c r="R1319" s="241">
        <f>Q1319*H1319</f>
        <v>0.04140479999999999</v>
      </c>
      <c r="S1319" s="241">
        <v>0</v>
      </c>
      <c r="T1319" s="242">
        <f>S1319*H1319</f>
        <v>0</v>
      </c>
      <c r="AR1319" s="243" t="s">
        <v>395</v>
      </c>
      <c r="AT1319" s="243" t="s">
        <v>166</v>
      </c>
      <c r="AU1319" s="243" t="s">
        <v>88</v>
      </c>
      <c r="AY1319" s="17" t="s">
        <v>163</v>
      </c>
      <c r="BE1319" s="244">
        <f>IF(N1319="základní",J1319,0)</f>
        <v>0</v>
      </c>
      <c r="BF1319" s="244">
        <f>IF(N1319="snížená",J1319,0)</f>
        <v>0</v>
      </c>
      <c r="BG1319" s="244">
        <f>IF(N1319="zákl. přenesená",J1319,0)</f>
        <v>0</v>
      </c>
      <c r="BH1319" s="244">
        <f>IF(N1319="sníž. přenesená",J1319,0)</f>
        <v>0</v>
      </c>
      <c r="BI1319" s="244">
        <f>IF(N1319="nulová",J1319,0)</f>
        <v>0</v>
      </c>
      <c r="BJ1319" s="17" t="s">
        <v>86</v>
      </c>
      <c r="BK1319" s="244">
        <f>ROUND(I1319*H1319,2)</f>
        <v>0</v>
      </c>
      <c r="BL1319" s="17" t="s">
        <v>395</v>
      </c>
      <c r="BM1319" s="243" t="s">
        <v>2113</v>
      </c>
    </row>
    <row r="1320" spans="2:51" s="12" customFormat="1" ht="12">
      <c r="B1320" s="255"/>
      <c r="C1320" s="256"/>
      <c r="D1320" s="245" t="s">
        <v>309</v>
      </c>
      <c r="E1320" s="257" t="s">
        <v>1</v>
      </c>
      <c r="F1320" s="258" t="s">
        <v>223</v>
      </c>
      <c r="G1320" s="256"/>
      <c r="H1320" s="259">
        <v>138.016</v>
      </c>
      <c r="I1320" s="260"/>
      <c r="J1320" s="256"/>
      <c r="K1320" s="256"/>
      <c r="L1320" s="261"/>
      <c r="M1320" s="262"/>
      <c r="N1320" s="263"/>
      <c r="O1320" s="263"/>
      <c r="P1320" s="263"/>
      <c r="Q1320" s="263"/>
      <c r="R1320" s="263"/>
      <c r="S1320" s="263"/>
      <c r="T1320" s="264"/>
      <c r="AT1320" s="265" t="s">
        <v>309</v>
      </c>
      <c r="AU1320" s="265" t="s">
        <v>88</v>
      </c>
      <c r="AV1320" s="12" t="s">
        <v>88</v>
      </c>
      <c r="AW1320" s="12" t="s">
        <v>33</v>
      </c>
      <c r="AX1320" s="12" t="s">
        <v>86</v>
      </c>
      <c r="AY1320" s="265" t="s">
        <v>163</v>
      </c>
    </row>
    <row r="1321" spans="2:65" s="1" customFormat="1" ht="24" customHeight="1">
      <c r="B1321" s="38"/>
      <c r="C1321" s="232" t="s">
        <v>2114</v>
      </c>
      <c r="D1321" s="232" t="s">
        <v>166</v>
      </c>
      <c r="E1321" s="233" t="s">
        <v>2115</v>
      </c>
      <c r="F1321" s="234" t="s">
        <v>2116</v>
      </c>
      <c r="G1321" s="235" t="s">
        <v>349</v>
      </c>
      <c r="H1321" s="236">
        <v>138.016</v>
      </c>
      <c r="I1321" s="237"/>
      <c r="J1321" s="238">
        <f>ROUND(I1321*H1321,2)</f>
        <v>0</v>
      </c>
      <c r="K1321" s="234" t="s">
        <v>170</v>
      </c>
      <c r="L1321" s="43"/>
      <c r="M1321" s="239" t="s">
        <v>1</v>
      </c>
      <c r="N1321" s="240" t="s">
        <v>43</v>
      </c>
      <c r="O1321" s="86"/>
      <c r="P1321" s="241">
        <f>O1321*H1321</f>
        <v>0</v>
      </c>
      <c r="Q1321" s="241">
        <v>0.0052</v>
      </c>
      <c r="R1321" s="241">
        <f>Q1321*H1321</f>
        <v>0.7176832</v>
      </c>
      <c r="S1321" s="241">
        <v>0</v>
      </c>
      <c r="T1321" s="242">
        <f>S1321*H1321</f>
        <v>0</v>
      </c>
      <c r="AR1321" s="243" t="s">
        <v>395</v>
      </c>
      <c r="AT1321" s="243" t="s">
        <v>166</v>
      </c>
      <c r="AU1321" s="243" t="s">
        <v>88</v>
      </c>
      <c r="AY1321" s="17" t="s">
        <v>163</v>
      </c>
      <c r="BE1321" s="244">
        <f>IF(N1321="základní",J1321,0)</f>
        <v>0</v>
      </c>
      <c r="BF1321" s="244">
        <f>IF(N1321="snížená",J1321,0)</f>
        <v>0</v>
      </c>
      <c r="BG1321" s="244">
        <f>IF(N1321="zákl. přenesená",J1321,0)</f>
        <v>0</v>
      </c>
      <c r="BH1321" s="244">
        <f>IF(N1321="sníž. přenesená",J1321,0)</f>
        <v>0</v>
      </c>
      <c r="BI1321" s="244">
        <f>IF(N1321="nulová",J1321,0)</f>
        <v>0</v>
      </c>
      <c r="BJ1321" s="17" t="s">
        <v>86</v>
      </c>
      <c r="BK1321" s="244">
        <f>ROUND(I1321*H1321,2)</f>
        <v>0</v>
      </c>
      <c r="BL1321" s="17" t="s">
        <v>395</v>
      </c>
      <c r="BM1321" s="243" t="s">
        <v>2117</v>
      </c>
    </row>
    <row r="1322" spans="2:51" s="14" customFormat="1" ht="12">
      <c r="B1322" s="277"/>
      <c r="C1322" s="278"/>
      <c r="D1322" s="245" t="s">
        <v>309</v>
      </c>
      <c r="E1322" s="279" t="s">
        <v>1</v>
      </c>
      <c r="F1322" s="280" t="s">
        <v>453</v>
      </c>
      <c r="G1322" s="278"/>
      <c r="H1322" s="279" t="s">
        <v>1</v>
      </c>
      <c r="I1322" s="281"/>
      <c r="J1322" s="278"/>
      <c r="K1322" s="278"/>
      <c r="L1322" s="282"/>
      <c r="M1322" s="283"/>
      <c r="N1322" s="284"/>
      <c r="O1322" s="284"/>
      <c r="P1322" s="284"/>
      <c r="Q1322" s="284"/>
      <c r="R1322" s="284"/>
      <c r="S1322" s="284"/>
      <c r="T1322" s="285"/>
      <c r="AT1322" s="286" t="s">
        <v>309</v>
      </c>
      <c r="AU1322" s="286" t="s">
        <v>88</v>
      </c>
      <c r="AV1322" s="14" t="s">
        <v>86</v>
      </c>
      <c r="AW1322" s="14" t="s">
        <v>33</v>
      </c>
      <c r="AX1322" s="14" t="s">
        <v>78</v>
      </c>
      <c r="AY1322" s="286" t="s">
        <v>163</v>
      </c>
    </row>
    <row r="1323" spans="2:51" s="12" customFormat="1" ht="12">
      <c r="B1323" s="255"/>
      <c r="C1323" s="256"/>
      <c r="D1323" s="245" t="s">
        <v>309</v>
      </c>
      <c r="E1323" s="257" t="s">
        <v>1</v>
      </c>
      <c r="F1323" s="258" t="s">
        <v>574</v>
      </c>
      <c r="G1323" s="256"/>
      <c r="H1323" s="259">
        <v>2.325</v>
      </c>
      <c r="I1323" s="260"/>
      <c r="J1323" s="256"/>
      <c r="K1323" s="256"/>
      <c r="L1323" s="261"/>
      <c r="M1323" s="262"/>
      <c r="N1323" s="263"/>
      <c r="O1323" s="263"/>
      <c r="P1323" s="263"/>
      <c r="Q1323" s="263"/>
      <c r="R1323" s="263"/>
      <c r="S1323" s="263"/>
      <c r="T1323" s="264"/>
      <c r="AT1323" s="265" t="s">
        <v>309</v>
      </c>
      <c r="AU1323" s="265" t="s">
        <v>88</v>
      </c>
      <c r="AV1323" s="12" t="s">
        <v>88</v>
      </c>
      <c r="AW1323" s="12" t="s">
        <v>33</v>
      </c>
      <c r="AX1323" s="12" t="s">
        <v>78</v>
      </c>
      <c r="AY1323" s="265" t="s">
        <v>163</v>
      </c>
    </row>
    <row r="1324" spans="2:51" s="12" customFormat="1" ht="12">
      <c r="B1324" s="255"/>
      <c r="C1324" s="256"/>
      <c r="D1324" s="245" t="s">
        <v>309</v>
      </c>
      <c r="E1324" s="257" t="s">
        <v>1</v>
      </c>
      <c r="F1324" s="258" t="s">
        <v>575</v>
      </c>
      <c r="G1324" s="256"/>
      <c r="H1324" s="259">
        <v>11.2</v>
      </c>
      <c r="I1324" s="260"/>
      <c r="J1324" s="256"/>
      <c r="K1324" s="256"/>
      <c r="L1324" s="261"/>
      <c r="M1324" s="262"/>
      <c r="N1324" s="263"/>
      <c r="O1324" s="263"/>
      <c r="P1324" s="263"/>
      <c r="Q1324" s="263"/>
      <c r="R1324" s="263"/>
      <c r="S1324" s="263"/>
      <c r="T1324" s="264"/>
      <c r="AT1324" s="265" t="s">
        <v>309</v>
      </c>
      <c r="AU1324" s="265" t="s">
        <v>88</v>
      </c>
      <c r="AV1324" s="12" t="s">
        <v>88</v>
      </c>
      <c r="AW1324" s="12" t="s">
        <v>33</v>
      </c>
      <c r="AX1324" s="12" t="s">
        <v>78</v>
      </c>
      <c r="AY1324" s="265" t="s">
        <v>163</v>
      </c>
    </row>
    <row r="1325" spans="2:51" s="12" customFormat="1" ht="12">
      <c r="B1325" s="255"/>
      <c r="C1325" s="256"/>
      <c r="D1325" s="245" t="s">
        <v>309</v>
      </c>
      <c r="E1325" s="257" t="s">
        <v>1</v>
      </c>
      <c r="F1325" s="258" t="s">
        <v>576</v>
      </c>
      <c r="G1325" s="256"/>
      <c r="H1325" s="259">
        <v>13.98</v>
      </c>
      <c r="I1325" s="260"/>
      <c r="J1325" s="256"/>
      <c r="K1325" s="256"/>
      <c r="L1325" s="261"/>
      <c r="M1325" s="262"/>
      <c r="N1325" s="263"/>
      <c r="O1325" s="263"/>
      <c r="P1325" s="263"/>
      <c r="Q1325" s="263"/>
      <c r="R1325" s="263"/>
      <c r="S1325" s="263"/>
      <c r="T1325" s="264"/>
      <c r="AT1325" s="265" t="s">
        <v>309</v>
      </c>
      <c r="AU1325" s="265" t="s">
        <v>88</v>
      </c>
      <c r="AV1325" s="12" t="s">
        <v>88</v>
      </c>
      <c r="AW1325" s="12" t="s">
        <v>33</v>
      </c>
      <c r="AX1325" s="12" t="s">
        <v>78</v>
      </c>
      <c r="AY1325" s="265" t="s">
        <v>163</v>
      </c>
    </row>
    <row r="1326" spans="2:51" s="12" customFormat="1" ht="12">
      <c r="B1326" s="255"/>
      <c r="C1326" s="256"/>
      <c r="D1326" s="245" t="s">
        <v>309</v>
      </c>
      <c r="E1326" s="257" t="s">
        <v>1</v>
      </c>
      <c r="F1326" s="258" t="s">
        <v>577</v>
      </c>
      <c r="G1326" s="256"/>
      <c r="H1326" s="259">
        <v>10.5</v>
      </c>
      <c r="I1326" s="260"/>
      <c r="J1326" s="256"/>
      <c r="K1326" s="256"/>
      <c r="L1326" s="261"/>
      <c r="M1326" s="262"/>
      <c r="N1326" s="263"/>
      <c r="O1326" s="263"/>
      <c r="P1326" s="263"/>
      <c r="Q1326" s="263"/>
      <c r="R1326" s="263"/>
      <c r="S1326" s="263"/>
      <c r="T1326" s="264"/>
      <c r="AT1326" s="265" t="s">
        <v>309</v>
      </c>
      <c r="AU1326" s="265" t="s">
        <v>88</v>
      </c>
      <c r="AV1326" s="12" t="s">
        <v>88</v>
      </c>
      <c r="AW1326" s="12" t="s">
        <v>33</v>
      </c>
      <c r="AX1326" s="12" t="s">
        <v>78</v>
      </c>
      <c r="AY1326" s="265" t="s">
        <v>163</v>
      </c>
    </row>
    <row r="1327" spans="2:51" s="12" customFormat="1" ht="12">
      <c r="B1327" s="255"/>
      <c r="C1327" s="256"/>
      <c r="D1327" s="245" t="s">
        <v>309</v>
      </c>
      <c r="E1327" s="257" t="s">
        <v>1</v>
      </c>
      <c r="F1327" s="258" t="s">
        <v>578</v>
      </c>
      <c r="G1327" s="256"/>
      <c r="H1327" s="259">
        <v>30.8</v>
      </c>
      <c r="I1327" s="260"/>
      <c r="J1327" s="256"/>
      <c r="K1327" s="256"/>
      <c r="L1327" s="261"/>
      <c r="M1327" s="262"/>
      <c r="N1327" s="263"/>
      <c r="O1327" s="263"/>
      <c r="P1327" s="263"/>
      <c r="Q1327" s="263"/>
      <c r="R1327" s="263"/>
      <c r="S1327" s="263"/>
      <c r="T1327" s="264"/>
      <c r="AT1327" s="265" t="s">
        <v>309</v>
      </c>
      <c r="AU1327" s="265" t="s">
        <v>88</v>
      </c>
      <c r="AV1327" s="12" t="s">
        <v>88</v>
      </c>
      <c r="AW1327" s="12" t="s">
        <v>33</v>
      </c>
      <c r="AX1327" s="12" t="s">
        <v>78</v>
      </c>
      <c r="AY1327" s="265" t="s">
        <v>163</v>
      </c>
    </row>
    <row r="1328" spans="2:51" s="12" customFormat="1" ht="12">
      <c r="B1328" s="255"/>
      <c r="C1328" s="256"/>
      <c r="D1328" s="245" t="s">
        <v>309</v>
      </c>
      <c r="E1328" s="257" t="s">
        <v>1</v>
      </c>
      <c r="F1328" s="258" t="s">
        <v>579</v>
      </c>
      <c r="G1328" s="256"/>
      <c r="H1328" s="259">
        <v>4.4</v>
      </c>
      <c r="I1328" s="260"/>
      <c r="J1328" s="256"/>
      <c r="K1328" s="256"/>
      <c r="L1328" s="261"/>
      <c r="M1328" s="262"/>
      <c r="N1328" s="263"/>
      <c r="O1328" s="263"/>
      <c r="P1328" s="263"/>
      <c r="Q1328" s="263"/>
      <c r="R1328" s="263"/>
      <c r="S1328" s="263"/>
      <c r="T1328" s="264"/>
      <c r="AT1328" s="265" t="s">
        <v>309</v>
      </c>
      <c r="AU1328" s="265" t="s">
        <v>88</v>
      </c>
      <c r="AV1328" s="12" t="s">
        <v>88</v>
      </c>
      <c r="AW1328" s="12" t="s">
        <v>33</v>
      </c>
      <c r="AX1328" s="12" t="s">
        <v>78</v>
      </c>
      <c r="AY1328" s="265" t="s">
        <v>163</v>
      </c>
    </row>
    <row r="1329" spans="2:51" s="12" customFormat="1" ht="12">
      <c r="B1329" s="255"/>
      <c r="C1329" s="256"/>
      <c r="D1329" s="245" t="s">
        <v>309</v>
      </c>
      <c r="E1329" s="257" t="s">
        <v>1</v>
      </c>
      <c r="F1329" s="258" t="s">
        <v>580</v>
      </c>
      <c r="G1329" s="256"/>
      <c r="H1329" s="259">
        <v>3.375</v>
      </c>
      <c r="I1329" s="260"/>
      <c r="J1329" s="256"/>
      <c r="K1329" s="256"/>
      <c r="L1329" s="261"/>
      <c r="M1329" s="262"/>
      <c r="N1329" s="263"/>
      <c r="O1329" s="263"/>
      <c r="P1329" s="263"/>
      <c r="Q1329" s="263"/>
      <c r="R1329" s="263"/>
      <c r="S1329" s="263"/>
      <c r="T1329" s="264"/>
      <c r="AT1329" s="265" t="s">
        <v>309</v>
      </c>
      <c r="AU1329" s="265" t="s">
        <v>88</v>
      </c>
      <c r="AV1329" s="12" t="s">
        <v>88</v>
      </c>
      <c r="AW1329" s="12" t="s">
        <v>33</v>
      </c>
      <c r="AX1329" s="12" t="s">
        <v>78</v>
      </c>
      <c r="AY1329" s="265" t="s">
        <v>163</v>
      </c>
    </row>
    <row r="1330" spans="2:51" s="12" customFormat="1" ht="12">
      <c r="B1330" s="255"/>
      <c r="C1330" s="256"/>
      <c r="D1330" s="245" t="s">
        <v>309</v>
      </c>
      <c r="E1330" s="257" t="s">
        <v>1</v>
      </c>
      <c r="F1330" s="258" t="s">
        <v>581</v>
      </c>
      <c r="G1330" s="256"/>
      <c r="H1330" s="259">
        <v>1.68</v>
      </c>
      <c r="I1330" s="260"/>
      <c r="J1330" s="256"/>
      <c r="K1330" s="256"/>
      <c r="L1330" s="261"/>
      <c r="M1330" s="262"/>
      <c r="N1330" s="263"/>
      <c r="O1330" s="263"/>
      <c r="P1330" s="263"/>
      <c r="Q1330" s="263"/>
      <c r="R1330" s="263"/>
      <c r="S1330" s="263"/>
      <c r="T1330" s="264"/>
      <c r="AT1330" s="265" t="s">
        <v>309</v>
      </c>
      <c r="AU1330" s="265" t="s">
        <v>88</v>
      </c>
      <c r="AV1330" s="12" t="s">
        <v>88</v>
      </c>
      <c r="AW1330" s="12" t="s">
        <v>33</v>
      </c>
      <c r="AX1330" s="12" t="s">
        <v>78</v>
      </c>
      <c r="AY1330" s="265" t="s">
        <v>163</v>
      </c>
    </row>
    <row r="1331" spans="2:51" s="14" customFormat="1" ht="12">
      <c r="B1331" s="277"/>
      <c r="C1331" s="278"/>
      <c r="D1331" s="245" t="s">
        <v>309</v>
      </c>
      <c r="E1331" s="279" t="s">
        <v>1</v>
      </c>
      <c r="F1331" s="280" t="s">
        <v>455</v>
      </c>
      <c r="G1331" s="278"/>
      <c r="H1331" s="279" t="s">
        <v>1</v>
      </c>
      <c r="I1331" s="281"/>
      <c r="J1331" s="278"/>
      <c r="K1331" s="278"/>
      <c r="L1331" s="282"/>
      <c r="M1331" s="283"/>
      <c r="N1331" s="284"/>
      <c r="O1331" s="284"/>
      <c r="P1331" s="284"/>
      <c r="Q1331" s="284"/>
      <c r="R1331" s="284"/>
      <c r="S1331" s="284"/>
      <c r="T1331" s="285"/>
      <c r="AT1331" s="286" t="s">
        <v>309</v>
      </c>
      <c r="AU1331" s="286" t="s">
        <v>88</v>
      </c>
      <c r="AV1331" s="14" t="s">
        <v>86</v>
      </c>
      <c r="AW1331" s="14" t="s">
        <v>33</v>
      </c>
      <c r="AX1331" s="14" t="s">
        <v>78</v>
      </c>
      <c r="AY1331" s="286" t="s">
        <v>163</v>
      </c>
    </row>
    <row r="1332" spans="2:51" s="12" customFormat="1" ht="12">
      <c r="B1332" s="255"/>
      <c r="C1332" s="256"/>
      <c r="D1332" s="245" t="s">
        <v>309</v>
      </c>
      <c r="E1332" s="257" t="s">
        <v>1</v>
      </c>
      <c r="F1332" s="258" t="s">
        <v>582</v>
      </c>
      <c r="G1332" s="256"/>
      <c r="H1332" s="259">
        <v>14.54</v>
      </c>
      <c r="I1332" s="260"/>
      <c r="J1332" s="256"/>
      <c r="K1332" s="256"/>
      <c r="L1332" s="261"/>
      <c r="M1332" s="262"/>
      <c r="N1332" s="263"/>
      <c r="O1332" s="263"/>
      <c r="P1332" s="263"/>
      <c r="Q1332" s="263"/>
      <c r="R1332" s="263"/>
      <c r="S1332" s="263"/>
      <c r="T1332" s="264"/>
      <c r="AT1332" s="265" t="s">
        <v>309</v>
      </c>
      <c r="AU1332" s="265" t="s">
        <v>88</v>
      </c>
      <c r="AV1332" s="12" t="s">
        <v>88</v>
      </c>
      <c r="AW1332" s="12" t="s">
        <v>33</v>
      </c>
      <c r="AX1332" s="12" t="s">
        <v>78</v>
      </c>
      <c r="AY1332" s="265" t="s">
        <v>163</v>
      </c>
    </row>
    <row r="1333" spans="2:51" s="12" customFormat="1" ht="12">
      <c r="B1333" s="255"/>
      <c r="C1333" s="256"/>
      <c r="D1333" s="245" t="s">
        <v>309</v>
      </c>
      <c r="E1333" s="257" t="s">
        <v>1</v>
      </c>
      <c r="F1333" s="258" t="s">
        <v>583</v>
      </c>
      <c r="G1333" s="256"/>
      <c r="H1333" s="259">
        <v>1.35</v>
      </c>
      <c r="I1333" s="260"/>
      <c r="J1333" s="256"/>
      <c r="K1333" s="256"/>
      <c r="L1333" s="261"/>
      <c r="M1333" s="262"/>
      <c r="N1333" s="263"/>
      <c r="O1333" s="263"/>
      <c r="P1333" s="263"/>
      <c r="Q1333" s="263"/>
      <c r="R1333" s="263"/>
      <c r="S1333" s="263"/>
      <c r="T1333" s="264"/>
      <c r="AT1333" s="265" t="s">
        <v>309</v>
      </c>
      <c r="AU1333" s="265" t="s">
        <v>88</v>
      </c>
      <c r="AV1333" s="12" t="s">
        <v>88</v>
      </c>
      <c r="AW1333" s="12" t="s">
        <v>33</v>
      </c>
      <c r="AX1333" s="12" t="s">
        <v>78</v>
      </c>
      <c r="AY1333" s="265" t="s">
        <v>163</v>
      </c>
    </row>
    <row r="1334" spans="2:51" s="12" customFormat="1" ht="12">
      <c r="B1334" s="255"/>
      <c r="C1334" s="256"/>
      <c r="D1334" s="245" t="s">
        <v>309</v>
      </c>
      <c r="E1334" s="257" t="s">
        <v>1</v>
      </c>
      <c r="F1334" s="258" t="s">
        <v>584</v>
      </c>
      <c r="G1334" s="256"/>
      <c r="H1334" s="259">
        <v>2.34</v>
      </c>
      <c r="I1334" s="260"/>
      <c r="J1334" s="256"/>
      <c r="K1334" s="256"/>
      <c r="L1334" s="261"/>
      <c r="M1334" s="262"/>
      <c r="N1334" s="263"/>
      <c r="O1334" s="263"/>
      <c r="P1334" s="263"/>
      <c r="Q1334" s="263"/>
      <c r="R1334" s="263"/>
      <c r="S1334" s="263"/>
      <c r="T1334" s="264"/>
      <c r="AT1334" s="265" t="s">
        <v>309</v>
      </c>
      <c r="AU1334" s="265" t="s">
        <v>88</v>
      </c>
      <c r="AV1334" s="12" t="s">
        <v>88</v>
      </c>
      <c r="AW1334" s="12" t="s">
        <v>33</v>
      </c>
      <c r="AX1334" s="12" t="s">
        <v>78</v>
      </c>
      <c r="AY1334" s="265" t="s">
        <v>163</v>
      </c>
    </row>
    <row r="1335" spans="2:51" s="12" customFormat="1" ht="12">
      <c r="B1335" s="255"/>
      <c r="C1335" s="256"/>
      <c r="D1335" s="245" t="s">
        <v>309</v>
      </c>
      <c r="E1335" s="257" t="s">
        <v>1</v>
      </c>
      <c r="F1335" s="258" t="s">
        <v>585</v>
      </c>
      <c r="G1335" s="256"/>
      <c r="H1335" s="259">
        <v>3.86</v>
      </c>
      <c r="I1335" s="260"/>
      <c r="J1335" s="256"/>
      <c r="K1335" s="256"/>
      <c r="L1335" s="261"/>
      <c r="M1335" s="262"/>
      <c r="N1335" s="263"/>
      <c r="O1335" s="263"/>
      <c r="P1335" s="263"/>
      <c r="Q1335" s="263"/>
      <c r="R1335" s="263"/>
      <c r="S1335" s="263"/>
      <c r="T1335" s="264"/>
      <c r="AT1335" s="265" t="s">
        <v>309</v>
      </c>
      <c r="AU1335" s="265" t="s">
        <v>88</v>
      </c>
      <c r="AV1335" s="12" t="s">
        <v>88</v>
      </c>
      <c r="AW1335" s="12" t="s">
        <v>33</v>
      </c>
      <c r="AX1335" s="12" t="s">
        <v>78</v>
      </c>
      <c r="AY1335" s="265" t="s">
        <v>163</v>
      </c>
    </row>
    <row r="1336" spans="2:51" s="12" customFormat="1" ht="12">
      <c r="B1336" s="255"/>
      <c r="C1336" s="256"/>
      <c r="D1336" s="245" t="s">
        <v>309</v>
      </c>
      <c r="E1336" s="257" t="s">
        <v>1</v>
      </c>
      <c r="F1336" s="258" t="s">
        <v>586</v>
      </c>
      <c r="G1336" s="256"/>
      <c r="H1336" s="259">
        <v>2.516</v>
      </c>
      <c r="I1336" s="260"/>
      <c r="J1336" s="256"/>
      <c r="K1336" s="256"/>
      <c r="L1336" s="261"/>
      <c r="M1336" s="262"/>
      <c r="N1336" s="263"/>
      <c r="O1336" s="263"/>
      <c r="P1336" s="263"/>
      <c r="Q1336" s="263"/>
      <c r="R1336" s="263"/>
      <c r="S1336" s="263"/>
      <c r="T1336" s="264"/>
      <c r="AT1336" s="265" t="s">
        <v>309</v>
      </c>
      <c r="AU1336" s="265" t="s">
        <v>88</v>
      </c>
      <c r="AV1336" s="12" t="s">
        <v>88</v>
      </c>
      <c r="AW1336" s="12" t="s">
        <v>33</v>
      </c>
      <c r="AX1336" s="12" t="s">
        <v>78</v>
      </c>
      <c r="AY1336" s="265" t="s">
        <v>163</v>
      </c>
    </row>
    <row r="1337" spans="2:51" s="12" customFormat="1" ht="12">
      <c r="B1337" s="255"/>
      <c r="C1337" s="256"/>
      <c r="D1337" s="245" t="s">
        <v>309</v>
      </c>
      <c r="E1337" s="257" t="s">
        <v>1</v>
      </c>
      <c r="F1337" s="258" t="s">
        <v>587</v>
      </c>
      <c r="G1337" s="256"/>
      <c r="H1337" s="259">
        <v>1.35</v>
      </c>
      <c r="I1337" s="260"/>
      <c r="J1337" s="256"/>
      <c r="K1337" s="256"/>
      <c r="L1337" s="261"/>
      <c r="M1337" s="262"/>
      <c r="N1337" s="263"/>
      <c r="O1337" s="263"/>
      <c r="P1337" s="263"/>
      <c r="Q1337" s="263"/>
      <c r="R1337" s="263"/>
      <c r="S1337" s="263"/>
      <c r="T1337" s="264"/>
      <c r="AT1337" s="265" t="s">
        <v>309</v>
      </c>
      <c r="AU1337" s="265" t="s">
        <v>88</v>
      </c>
      <c r="AV1337" s="12" t="s">
        <v>88</v>
      </c>
      <c r="AW1337" s="12" t="s">
        <v>33</v>
      </c>
      <c r="AX1337" s="12" t="s">
        <v>78</v>
      </c>
      <c r="AY1337" s="265" t="s">
        <v>163</v>
      </c>
    </row>
    <row r="1338" spans="2:51" s="14" customFormat="1" ht="12">
      <c r="B1338" s="277"/>
      <c r="C1338" s="278"/>
      <c r="D1338" s="245" t="s">
        <v>309</v>
      </c>
      <c r="E1338" s="279" t="s">
        <v>1</v>
      </c>
      <c r="F1338" s="280" t="s">
        <v>588</v>
      </c>
      <c r="G1338" s="278"/>
      <c r="H1338" s="279" t="s">
        <v>1</v>
      </c>
      <c r="I1338" s="281"/>
      <c r="J1338" s="278"/>
      <c r="K1338" s="278"/>
      <c r="L1338" s="282"/>
      <c r="M1338" s="283"/>
      <c r="N1338" s="284"/>
      <c r="O1338" s="284"/>
      <c r="P1338" s="284"/>
      <c r="Q1338" s="284"/>
      <c r="R1338" s="284"/>
      <c r="S1338" s="284"/>
      <c r="T1338" s="285"/>
      <c r="AT1338" s="286" t="s">
        <v>309</v>
      </c>
      <c r="AU1338" s="286" t="s">
        <v>88</v>
      </c>
      <c r="AV1338" s="14" t="s">
        <v>86</v>
      </c>
      <c r="AW1338" s="14" t="s">
        <v>33</v>
      </c>
      <c r="AX1338" s="14" t="s">
        <v>78</v>
      </c>
      <c r="AY1338" s="286" t="s">
        <v>163</v>
      </c>
    </row>
    <row r="1339" spans="2:51" s="12" customFormat="1" ht="12">
      <c r="B1339" s="255"/>
      <c r="C1339" s="256"/>
      <c r="D1339" s="245" t="s">
        <v>309</v>
      </c>
      <c r="E1339" s="257" t="s">
        <v>1</v>
      </c>
      <c r="F1339" s="258" t="s">
        <v>2118</v>
      </c>
      <c r="G1339" s="256"/>
      <c r="H1339" s="259">
        <v>9.7</v>
      </c>
      <c r="I1339" s="260"/>
      <c r="J1339" s="256"/>
      <c r="K1339" s="256"/>
      <c r="L1339" s="261"/>
      <c r="M1339" s="262"/>
      <c r="N1339" s="263"/>
      <c r="O1339" s="263"/>
      <c r="P1339" s="263"/>
      <c r="Q1339" s="263"/>
      <c r="R1339" s="263"/>
      <c r="S1339" s="263"/>
      <c r="T1339" s="264"/>
      <c r="AT1339" s="265" t="s">
        <v>309</v>
      </c>
      <c r="AU1339" s="265" t="s">
        <v>88</v>
      </c>
      <c r="AV1339" s="12" t="s">
        <v>88</v>
      </c>
      <c r="AW1339" s="12" t="s">
        <v>33</v>
      </c>
      <c r="AX1339" s="12" t="s">
        <v>78</v>
      </c>
      <c r="AY1339" s="265" t="s">
        <v>163</v>
      </c>
    </row>
    <row r="1340" spans="2:51" s="12" customFormat="1" ht="12">
      <c r="B1340" s="255"/>
      <c r="C1340" s="256"/>
      <c r="D1340" s="245" t="s">
        <v>309</v>
      </c>
      <c r="E1340" s="257" t="s">
        <v>1</v>
      </c>
      <c r="F1340" s="258" t="s">
        <v>2119</v>
      </c>
      <c r="G1340" s="256"/>
      <c r="H1340" s="259">
        <v>10.3</v>
      </c>
      <c r="I1340" s="260"/>
      <c r="J1340" s="256"/>
      <c r="K1340" s="256"/>
      <c r="L1340" s="261"/>
      <c r="M1340" s="262"/>
      <c r="N1340" s="263"/>
      <c r="O1340" s="263"/>
      <c r="P1340" s="263"/>
      <c r="Q1340" s="263"/>
      <c r="R1340" s="263"/>
      <c r="S1340" s="263"/>
      <c r="T1340" s="264"/>
      <c r="AT1340" s="265" t="s">
        <v>309</v>
      </c>
      <c r="AU1340" s="265" t="s">
        <v>88</v>
      </c>
      <c r="AV1340" s="12" t="s">
        <v>88</v>
      </c>
      <c r="AW1340" s="12" t="s">
        <v>33</v>
      </c>
      <c r="AX1340" s="12" t="s">
        <v>78</v>
      </c>
      <c r="AY1340" s="265" t="s">
        <v>163</v>
      </c>
    </row>
    <row r="1341" spans="2:51" s="12" customFormat="1" ht="12">
      <c r="B1341" s="255"/>
      <c r="C1341" s="256"/>
      <c r="D1341" s="245" t="s">
        <v>309</v>
      </c>
      <c r="E1341" s="257" t="s">
        <v>1</v>
      </c>
      <c r="F1341" s="258" t="s">
        <v>2120</v>
      </c>
      <c r="G1341" s="256"/>
      <c r="H1341" s="259">
        <v>13.8</v>
      </c>
      <c r="I1341" s="260"/>
      <c r="J1341" s="256"/>
      <c r="K1341" s="256"/>
      <c r="L1341" s="261"/>
      <c r="M1341" s="262"/>
      <c r="N1341" s="263"/>
      <c r="O1341" s="263"/>
      <c r="P1341" s="263"/>
      <c r="Q1341" s="263"/>
      <c r="R1341" s="263"/>
      <c r="S1341" s="263"/>
      <c r="T1341" s="264"/>
      <c r="AT1341" s="265" t="s">
        <v>309</v>
      </c>
      <c r="AU1341" s="265" t="s">
        <v>88</v>
      </c>
      <c r="AV1341" s="12" t="s">
        <v>88</v>
      </c>
      <c r="AW1341" s="12" t="s">
        <v>33</v>
      </c>
      <c r="AX1341" s="12" t="s">
        <v>78</v>
      </c>
      <c r="AY1341" s="265" t="s">
        <v>163</v>
      </c>
    </row>
    <row r="1342" spans="2:51" s="13" customFormat="1" ht="12">
      <c r="B1342" s="266"/>
      <c r="C1342" s="267"/>
      <c r="D1342" s="245" t="s">
        <v>309</v>
      </c>
      <c r="E1342" s="268" t="s">
        <v>223</v>
      </c>
      <c r="F1342" s="269" t="s">
        <v>311</v>
      </c>
      <c r="G1342" s="267"/>
      <c r="H1342" s="270">
        <v>138.016</v>
      </c>
      <c r="I1342" s="271"/>
      <c r="J1342" s="267"/>
      <c r="K1342" s="267"/>
      <c r="L1342" s="272"/>
      <c r="M1342" s="273"/>
      <c r="N1342" s="274"/>
      <c r="O1342" s="274"/>
      <c r="P1342" s="274"/>
      <c r="Q1342" s="274"/>
      <c r="R1342" s="274"/>
      <c r="S1342" s="274"/>
      <c r="T1342" s="275"/>
      <c r="AT1342" s="276" t="s">
        <v>309</v>
      </c>
      <c r="AU1342" s="276" t="s">
        <v>88</v>
      </c>
      <c r="AV1342" s="13" t="s">
        <v>181</v>
      </c>
      <c r="AW1342" s="13" t="s">
        <v>33</v>
      </c>
      <c r="AX1342" s="13" t="s">
        <v>86</v>
      </c>
      <c r="AY1342" s="276" t="s">
        <v>163</v>
      </c>
    </row>
    <row r="1343" spans="2:65" s="1" customFormat="1" ht="16.5" customHeight="1">
      <c r="B1343" s="38"/>
      <c r="C1343" s="298" t="s">
        <v>2121</v>
      </c>
      <c r="D1343" s="298" t="s">
        <v>549</v>
      </c>
      <c r="E1343" s="299" t="s">
        <v>2122</v>
      </c>
      <c r="F1343" s="300" t="s">
        <v>2123</v>
      </c>
      <c r="G1343" s="301" t="s">
        <v>349</v>
      </c>
      <c r="H1343" s="302">
        <v>158.718</v>
      </c>
      <c r="I1343" s="303"/>
      <c r="J1343" s="304">
        <f>ROUND(I1343*H1343,2)</f>
        <v>0</v>
      </c>
      <c r="K1343" s="300" t="s">
        <v>1</v>
      </c>
      <c r="L1343" s="305"/>
      <c r="M1343" s="306" t="s">
        <v>1</v>
      </c>
      <c r="N1343" s="307" t="s">
        <v>43</v>
      </c>
      <c r="O1343" s="86"/>
      <c r="P1343" s="241">
        <f>O1343*H1343</f>
        <v>0</v>
      </c>
      <c r="Q1343" s="241">
        <v>0.0126</v>
      </c>
      <c r="R1343" s="241">
        <f>Q1343*H1343</f>
        <v>1.9998467999999998</v>
      </c>
      <c r="S1343" s="241">
        <v>0</v>
      </c>
      <c r="T1343" s="242">
        <f>S1343*H1343</f>
        <v>0</v>
      </c>
      <c r="AR1343" s="243" t="s">
        <v>501</v>
      </c>
      <c r="AT1343" s="243" t="s">
        <v>549</v>
      </c>
      <c r="AU1343" s="243" t="s">
        <v>88</v>
      </c>
      <c r="AY1343" s="17" t="s">
        <v>163</v>
      </c>
      <c r="BE1343" s="244">
        <f>IF(N1343="základní",J1343,0)</f>
        <v>0</v>
      </c>
      <c r="BF1343" s="244">
        <f>IF(N1343="snížená",J1343,0)</f>
        <v>0</v>
      </c>
      <c r="BG1343" s="244">
        <f>IF(N1343="zákl. přenesená",J1343,0)</f>
        <v>0</v>
      </c>
      <c r="BH1343" s="244">
        <f>IF(N1343="sníž. přenesená",J1343,0)</f>
        <v>0</v>
      </c>
      <c r="BI1343" s="244">
        <f>IF(N1343="nulová",J1343,0)</f>
        <v>0</v>
      </c>
      <c r="BJ1343" s="17" t="s">
        <v>86</v>
      </c>
      <c r="BK1343" s="244">
        <f>ROUND(I1343*H1343,2)</f>
        <v>0</v>
      </c>
      <c r="BL1343" s="17" t="s">
        <v>395</v>
      </c>
      <c r="BM1343" s="243" t="s">
        <v>2124</v>
      </c>
    </row>
    <row r="1344" spans="2:47" s="1" customFormat="1" ht="12">
      <c r="B1344" s="38"/>
      <c r="C1344" s="39"/>
      <c r="D1344" s="245" t="s">
        <v>190</v>
      </c>
      <c r="E1344" s="39"/>
      <c r="F1344" s="246" t="s">
        <v>2125</v>
      </c>
      <c r="G1344" s="39"/>
      <c r="H1344" s="39"/>
      <c r="I1344" s="150"/>
      <c r="J1344" s="39"/>
      <c r="K1344" s="39"/>
      <c r="L1344" s="43"/>
      <c r="M1344" s="247"/>
      <c r="N1344" s="86"/>
      <c r="O1344" s="86"/>
      <c r="P1344" s="86"/>
      <c r="Q1344" s="86"/>
      <c r="R1344" s="86"/>
      <c r="S1344" s="86"/>
      <c r="T1344" s="87"/>
      <c r="AT1344" s="17" t="s">
        <v>190</v>
      </c>
      <c r="AU1344" s="17" t="s">
        <v>88</v>
      </c>
    </row>
    <row r="1345" spans="2:51" s="12" customFormat="1" ht="12">
      <c r="B1345" s="255"/>
      <c r="C1345" s="256"/>
      <c r="D1345" s="245" t="s">
        <v>309</v>
      </c>
      <c r="E1345" s="257" t="s">
        <v>1</v>
      </c>
      <c r="F1345" s="258" t="s">
        <v>2126</v>
      </c>
      <c r="G1345" s="256"/>
      <c r="H1345" s="259">
        <v>158.718</v>
      </c>
      <c r="I1345" s="260"/>
      <c r="J1345" s="256"/>
      <c r="K1345" s="256"/>
      <c r="L1345" s="261"/>
      <c r="M1345" s="262"/>
      <c r="N1345" s="263"/>
      <c r="O1345" s="263"/>
      <c r="P1345" s="263"/>
      <c r="Q1345" s="263"/>
      <c r="R1345" s="263"/>
      <c r="S1345" s="263"/>
      <c r="T1345" s="264"/>
      <c r="AT1345" s="265" t="s">
        <v>309</v>
      </c>
      <c r="AU1345" s="265" t="s">
        <v>88</v>
      </c>
      <c r="AV1345" s="12" t="s">
        <v>88</v>
      </c>
      <c r="AW1345" s="12" t="s">
        <v>33</v>
      </c>
      <c r="AX1345" s="12" t="s">
        <v>86</v>
      </c>
      <c r="AY1345" s="265" t="s">
        <v>163</v>
      </c>
    </row>
    <row r="1346" spans="2:65" s="1" customFormat="1" ht="16.5" customHeight="1">
      <c r="B1346" s="38"/>
      <c r="C1346" s="232" t="s">
        <v>2127</v>
      </c>
      <c r="D1346" s="232" t="s">
        <v>166</v>
      </c>
      <c r="E1346" s="233" t="s">
        <v>2128</v>
      </c>
      <c r="F1346" s="234" t="s">
        <v>2129</v>
      </c>
      <c r="G1346" s="235" t="s">
        <v>413</v>
      </c>
      <c r="H1346" s="236">
        <v>50</v>
      </c>
      <c r="I1346" s="237"/>
      <c r="J1346" s="238">
        <f>ROUND(I1346*H1346,2)</f>
        <v>0</v>
      </c>
      <c r="K1346" s="234" t="s">
        <v>170</v>
      </c>
      <c r="L1346" s="43"/>
      <c r="M1346" s="239" t="s">
        <v>1</v>
      </c>
      <c r="N1346" s="240" t="s">
        <v>43</v>
      </c>
      <c r="O1346" s="86"/>
      <c r="P1346" s="241">
        <f>O1346*H1346</f>
        <v>0</v>
      </c>
      <c r="Q1346" s="241">
        <v>3E-05</v>
      </c>
      <c r="R1346" s="241">
        <f>Q1346*H1346</f>
        <v>0.0015</v>
      </c>
      <c r="S1346" s="241">
        <v>0</v>
      </c>
      <c r="T1346" s="242">
        <f>S1346*H1346</f>
        <v>0</v>
      </c>
      <c r="AR1346" s="243" t="s">
        <v>395</v>
      </c>
      <c r="AT1346" s="243" t="s">
        <v>166</v>
      </c>
      <c r="AU1346" s="243" t="s">
        <v>88</v>
      </c>
      <c r="AY1346" s="17" t="s">
        <v>163</v>
      </c>
      <c r="BE1346" s="244">
        <f>IF(N1346="základní",J1346,0)</f>
        <v>0</v>
      </c>
      <c r="BF1346" s="244">
        <f>IF(N1346="snížená",J1346,0)</f>
        <v>0</v>
      </c>
      <c r="BG1346" s="244">
        <f>IF(N1346="zákl. přenesená",J1346,0)</f>
        <v>0</v>
      </c>
      <c r="BH1346" s="244">
        <f>IF(N1346="sníž. přenesená",J1346,0)</f>
        <v>0</v>
      </c>
      <c r="BI1346" s="244">
        <f>IF(N1346="nulová",J1346,0)</f>
        <v>0</v>
      </c>
      <c r="BJ1346" s="17" t="s">
        <v>86</v>
      </c>
      <c r="BK1346" s="244">
        <f>ROUND(I1346*H1346,2)</f>
        <v>0</v>
      </c>
      <c r="BL1346" s="17" t="s">
        <v>395</v>
      </c>
      <c r="BM1346" s="243" t="s">
        <v>2130</v>
      </c>
    </row>
    <row r="1347" spans="2:65" s="1" customFormat="1" ht="36" customHeight="1">
      <c r="B1347" s="38"/>
      <c r="C1347" s="232" t="s">
        <v>2131</v>
      </c>
      <c r="D1347" s="232" t="s">
        <v>166</v>
      </c>
      <c r="E1347" s="233" t="s">
        <v>2132</v>
      </c>
      <c r="F1347" s="234" t="s">
        <v>2133</v>
      </c>
      <c r="G1347" s="235" t="s">
        <v>349</v>
      </c>
      <c r="H1347" s="236">
        <v>20.035</v>
      </c>
      <c r="I1347" s="237"/>
      <c r="J1347" s="238">
        <f>ROUND(I1347*H1347,2)</f>
        <v>0</v>
      </c>
      <c r="K1347" s="234" t="s">
        <v>170</v>
      </c>
      <c r="L1347" s="43"/>
      <c r="M1347" s="239" t="s">
        <v>1</v>
      </c>
      <c r="N1347" s="240" t="s">
        <v>43</v>
      </c>
      <c r="O1347" s="86"/>
      <c r="P1347" s="241">
        <f>O1347*H1347</f>
        <v>0</v>
      </c>
      <c r="Q1347" s="241">
        <v>0.0095</v>
      </c>
      <c r="R1347" s="241">
        <f>Q1347*H1347</f>
        <v>0.1903325</v>
      </c>
      <c r="S1347" s="241">
        <v>0</v>
      </c>
      <c r="T1347" s="242">
        <f>S1347*H1347</f>
        <v>0</v>
      </c>
      <c r="AR1347" s="243" t="s">
        <v>395</v>
      </c>
      <c r="AT1347" s="243" t="s">
        <v>166</v>
      </c>
      <c r="AU1347" s="243" t="s">
        <v>88</v>
      </c>
      <c r="AY1347" s="17" t="s">
        <v>163</v>
      </c>
      <c r="BE1347" s="244">
        <f>IF(N1347="základní",J1347,0)</f>
        <v>0</v>
      </c>
      <c r="BF1347" s="244">
        <f>IF(N1347="snížená",J1347,0)</f>
        <v>0</v>
      </c>
      <c r="BG1347" s="244">
        <f>IF(N1347="zákl. přenesená",J1347,0)</f>
        <v>0</v>
      </c>
      <c r="BH1347" s="244">
        <f>IF(N1347="sníž. přenesená",J1347,0)</f>
        <v>0</v>
      </c>
      <c r="BI1347" s="244">
        <f>IF(N1347="nulová",J1347,0)</f>
        <v>0</v>
      </c>
      <c r="BJ1347" s="17" t="s">
        <v>86</v>
      </c>
      <c r="BK1347" s="244">
        <f>ROUND(I1347*H1347,2)</f>
        <v>0</v>
      </c>
      <c r="BL1347" s="17" t="s">
        <v>395</v>
      </c>
      <c r="BM1347" s="243" t="s">
        <v>2134</v>
      </c>
    </row>
    <row r="1348" spans="2:51" s="12" customFormat="1" ht="12">
      <c r="B1348" s="255"/>
      <c r="C1348" s="256"/>
      <c r="D1348" s="245" t="s">
        <v>309</v>
      </c>
      <c r="E1348" s="257" t="s">
        <v>1</v>
      </c>
      <c r="F1348" s="258" t="s">
        <v>249</v>
      </c>
      <c r="G1348" s="256"/>
      <c r="H1348" s="259">
        <v>20.035</v>
      </c>
      <c r="I1348" s="260"/>
      <c r="J1348" s="256"/>
      <c r="K1348" s="256"/>
      <c r="L1348" s="261"/>
      <c r="M1348" s="262"/>
      <c r="N1348" s="263"/>
      <c r="O1348" s="263"/>
      <c r="P1348" s="263"/>
      <c r="Q1348" s="263"/>
      <c r="R1348" s="263"/>
      <c r="S1348" s="263"/>
      <c r="T1348" s="264"/>
      <c r="AT1348" s="265" t="s">
        <v>309</v>
      </c>
      <c r="AU1348" s="265" t="s">
        <v>88</v>
      </c>
      <c r="AV1348" s="12" t="s">
        <v>88</v>
      </c>
      <c r="AW1348" s="12" t="s">
        <v>33</v>
      </c>
      <c r="AX1348" s="12" t="s">
        <v>86</v>
      </c>
      <c r="AY1348" s="265" t="s">
        <v>163</v>
      </c>
    </row>
    <row r="1349" spans="2:65" s="1" customFormat="1" ht="24" customHeight="1">
      <c r="B1349" s="38"/>
      <c r="C1349" s="298" t="s">
        <v>2135</v>
      </c>
      <c r="D1349" s="298" t="s">
        <v>549</v>
      </c>
      <c r="E1349" s="299" t="s">
        <v>2136</v>
      </c>
      <c r="F1349" s="300" t="s">
        <v>2137</v>
      </c>
      <c r="G1349" s="301" t="s">
        <v>349</v>
      </c>
      <c r="H1349" s="302">
        <v>23.04</v>
      </c>
      <c r="I1349" s="303"/>
      <c r="J1349" s="304">
        <f>ROUND(I1349*H1349,2)</f>
        <v>0</v>
      </c>
      <c r="K1349" s="300" t="s">
        <v>170</v>
      </c>
      <c r="L1349" s="305"/>
      <c r="M1349" s="306" t="s">
        <v>1</v>
      </c>
      <c r="N1349" s="307" t="s">
        <v>43</v>
      </c>
      <c r="O1349" s="86"/>
      <c r="P1349" s="241">
        <f>O1349*H1349</f>
        <v>0</v>
      </c>
      <c r="Q1349" s="241">
        <v>0.0138</v>
      </c>
      <c r="R1349" s="241">
        <f>Q1349*H1349</f>
        <v>0.31795199999999996</v>
      </c>
      <c r="S1349" s="241">
        <v>0</v>
      </c>
      <c r="T1349" s="242">
        <f>S1349*H1349</f>
        <v>0</v>
      </c>
      <c r="AR1349" s="243" t="s">
        <v>501</v>
      </c>
      <c r="AT1349" s="243" t="s">
        <v>549</v>
      </c>
      <c r="AU1349" s="243" t="s">
        <v>88</v>
      </c>
      <c r="AY1349" s="17" t="s">
        <v>163</v>
      </c>
      <c r="BE1349" s="244">
        <f>IF(N1349="základní",J1349,0)</f>
        <v>0</v>
      </c>
      <c r="BF1349" s="244">
        <f>IF(N1349="snížená",J1349,0)</f>
        <v>0</v>
      </c>
      <c r="BG1349" s="244">
        <f>IF(N1349="zákl. přenesená",J1349,0)</f>
        <v>0</v>
      </c>
      <c r="BH1349" s="244">
        <f>IF(N1349="sníž. přenesená",J1349,0)</f>
        <v>0</v>
      </c>
      <c r="BI1349" s="244">
        <f>IF(N1349="nulová",J1349,0)</f>
        <v>0</v>
      </c>
      <c r="BJ1349" s="17" t="s">
        <v>86</v>
      </c>
      <c r="BK1349" s="244">
        <f>ROUND(I1349*H1349,2)</f>
        <v>0</v>
      </c>
      <c r="BL1349" s="17" t="s">
        <v>395</v>
      </c>
      <c r="BM1349" s="243" t="s">
        <v>2138</v>
      </c>
    </row>
    <row r="1350" spans="2:47" s="1" customFormat="1" ht="12">
      <c r="B1350" s="38"/>
      <c r="C1350" s="39"/>
      <c r="D1350" s="245" t="s">
        <v>190</v>
      </c>
      <c r="E1350" s="39"/>
      <c r="F1350" s="246" t="s">
        <v>2139</v>
      </c>
      <c r="G1350" s="39"/>
      <c r="H1350" s="39"/>
      <c r="I1350" s="150"/>
      <c r="J1350" s="39"/>
      <c r="K1350" s="39"/>
      <c r="L1350" s="43"/>
      <c r="M1350" s="247"/>
      <c r="N1350" s="86"/>
      <c r="O1350" s="86"/>
      <c r="P1350" s="86"/>
      <c r="Q1350" s="86"/>
      <c r="R1350" s="86"/>
      <c r="S1350" s="86"/>
      <c r="T1350" s="87"/>
      <c r="AT1350" s="17" t="s">
        <v>190</v>
      </c>
      <c r="AU1350" s="17" t="s">
        <v>88</v>
      </c>
    </row>
    <row r="1351" spans="2:51" s="12" customFormat="1" ht="12">
      <c r="B1351" s="255"/>
      <c r="C1351" s="256"/>
      <c r="D1351" s="245" t="s">
        <v>309</v>
      </c>
      <c r="E1351" s="257" t="s">
        <v>1</v>
      </c>
      <c r="F1351" s="258" t="s">
        <v>2140</v>
      </c>
      <c r="G1351" s="256"/>
      <c r="H1351" s="259">
        <v>23.04</v>
      </c>
      <c r="I1351" s="260"/>
      <c r="J1351" s="256"/>
      <c r="K1351" s="256"/>
      <c r="L1351" s="261"/>
      <c r="M1351" s="262"/>
      <c r="N1351" s="263"/>
      <c r="O1351" s="263"/>
      <c r="P1351" s="263"/>
      <c r="Q1351" s="263"/>
      <c r="R1351" s="263"/>
      <c r="S1351" s="263"/>
      <c r="T1351" s="264"/>
      <c r="AT1351" s="265" t="s">
        <v>309</v>
      </c>
      <c r="AU1351" s="265" t="s">
        <v>88</v>
      </c>
      <c r="AV1351" s="12" t="s">
        <v>88</v>
      </c>
      <c r="AW1351" s="12" t="s">
        <v>33</v>
      </c>
      <c r="AX1351" s="12" t="s">
        <v>86</v>
      </c>
      <c r="AY1351" s="265" t="s">
        <v>163</v>
      </c>
    </row>
    <row r="1352" spans="2:65" s="1" customFormat="1" ht="24" customHeight="1">
      <c r="B1352" s="38"/>
      <c r="C1352" s="232" t="s">
        <v>2141</v>
      </c>
      <c r="D1352" s="232" t="s">
        <v>166</v>
      </c>
      <c r="E1352" s="233" t="s">
        <v>2142</v>
      </c>
      <c r="F1352" s="234" t="s">
        <v>2143</v>
      </c>
      <c r="G1352" s="235" t="s">
        <v>1300</v>
      </c>
      <c r="H1352" s="308"/>
      <c r="I1352" s="237"/>
      <c r="J1352" s="238">
        <f>ROUND(I1352*H1352,2)</f>
        <v>0</v>
      </c>
      <c r="K1352" s="234" t="s">
        <v>170</v>
      </c>
      <c r="L1352" s="43"/>
      <c r="M1352" s="239" t="s">
        <v>1</v>
      </c>
      <c r="N1352" s="240" t="s">
        <v>43</v>
      </c>
      <c r="O1352" s="86"/>
      <c r="P1352" s="241">
        <f>O1352*H1352</f>
        <v>0</v>
      </c>
      <c r="Q1352" s="241">
        <v>0</v>
      </c>
      <c r="R1352" s="241">
        <f>Q1352*H1352</f>
        <v>0</v>
      </c>
      <c r="S1352" s="241">
        <v>0</v>
      </c>
      <c r="T1352" s="242">
        <f>S1352*H1352</f>
        <v>0</v>
      </c>
      <c r="AR1352" s="243" t="s">
        <v>395</v>
      </c>
      <c r="AT1352" s="243" t="s">
        <v>166</v>
      </c>
      <c r="AU1352" s="243" t="s">
        <v>88</v>
      </c>
      <c r="AY1352" s="17" t="s">
        <v>163</v>
      </c>
      <c r="BE1352" s="244">
        <f>IF(N1352="základní",J1352,0)</f>
        <v>0</v>
      </c>
      <c r="BF1352" s="244">
        <f>IF(N1352="snížená",J1352,0)</f>
        <v>0</v>
      </c>
      <c r="BG1352" s="244">
        <f>IF(N1352="zákl. přenesená",J1352,0)</f>
        <v>0</v>
      </c>
      <c r="BH1352" s="244">
        <f>IF(N1352="sníž. přenesená",J1352,0)</f>
        <v>0</v>
      </c>
      <c r="BI1352" s="244">
        <f>IF(N1352="nulová",J1352,0)</f>
        <v>0</v>
      </c>
      <c r="BJ1352" s="17" t="s">
        <v>86</v>
      </c>
      <c r="BK1352" s="244">
        <f>ROUND(I1352*H1352,2)</f>
        <v>0</v>
      </c>
      <c r="BL1352" s="17" t="s">
        <v>395</v>
      </c>
      <c r="BM1352" s="243" t="s">
        <v>2144</v>
      </c>
    </row>
    <row r="1353" spans="2:63" s="11" customFormat="1" ht="22.8" customHeight="1">
      <c r="B1353" s="216"/>
      <c r="C1353" s="217"/>
      <c r="D1353" s="218" t="s">
        <v>77</v>
      </c>
      <c r="E1353" s="230" t="s">
        <v>2145</v>
      </c>
      <c r="F1353" s="230" t="s">
        <v>2146</v>
      </c>
      <c r="G1353" s="217"/>
      <c r="H1353" s="217"/>
      <c r="I1353" s="220"/>
      <c r="J1353" s="231">
        <f>BK1353</f>
        <v>0</v>
      </c>
      <c r="K1353" s="217"/>
      <c r="L1353" s="222"/>
      <c r="M1353" s="223"/>
      <c r="N1353" s="224"/>
      <c r="O1353" s="224"/>
      <c r="P1353" s="225">
        <f>SUM(P1354:P1384)</f>
        <v>0</v>
      </c>
      <c r="Q1353" s="224"/>
      <c r="R1353" s="225">
        <f>SUM(R1354:R1384)</f>
        <v>0.45047293999999993</v>
      </c>
      <c r="S1353" s="224"/>
      <c r="T1353" s="226">
        <f>SUM(T1354:T1384)</f>
        <v>0</v>
      </c>
      <c r="AR1353" s="227" t="s">
        <v>88</v>
      </c>
      <c r="AT1353" s="228" t="s">
        <v>77</v>
      </c>
      <c r="AU1353" s="228" t="s">
        <v>86</v>
      </c>
      <c r="AY1353" s="227" t="s">
        <v>163</v>
      </c>
      <c r="BK1353" s="229">
        <f>SUM(BK1354:BK1384)</f>
        <v>0</v>
      </c>
    </row>
    <row r="1354" spans="2:65" s="1" customFormat="1" ht="24" customHeight="1">
      <c r="B1354" s="38"/>
      <c r="C1354" s="232" t="s">
        <v>2147</v>
      </c>
      <c r="D1354" s="232" t="s">
        <v>166</v>
      </c>
      <c r="E1354" s="233" t="s">
        <v>2148</v>
      </c>
      <c r="F1354" s="234" t="s">
        <v>2149</v>
      </c>
      <c r="G1354" s="235" t="s">
        <v>349</v>
      </c>
      <c r="H1354" s="236">
        <v>868.06</v>
      </c>
      <c r="I1354" s="237"/>
      <c r="J1354" s="238">
        <f>ROUND(I1354*H1354,2)</f>
        <v>0</v>
      </c>
      <c r="K1354" s="234" t="s">
        <v>170</v>
      </c>
      <c r="L1354" s="43"/>
      <c r="M1354" s="239" t="s">
        <v>1</v>
      </c>
      <c r="N1354" s="240" t="s">
        <v>43</v>
      </c>
      <c r="O1354" s="86"/>
      <c r="P1354" s="241">
        <f>O1354*H1354</f>
        <v>0</v>
      </c>
      <c r="Q1354" s="241">
        <v>0.00014</v>
      </c>
      <c r="R1354" s="241">
        <f>Q1354*H1354</f>
        <v>0.12152839999999998</v>
      </c>
      <c r="S1354" s="241">
        <v>0</v>
      </c>
      <c r="T1354" s="242">
        <f>S1354*H1354</f>
        <v>0</v>
      </c>
      <c r="AR1354" s="243" t="s">
        <v>395</v>
      </c>
      <c r="AT1354" s="243" t="s">
        <v>166</v>
      </c>
      <c r="AU1354" s="243" t="s">
        <v>88</v>
      </c>
      <c r="AY1354" s="17" t="s">
        <v>163</v>
      </c>
      <c r="BE1354" s="244">
        <f>IF(N1354="základní",J1354,0)</f>
        <v>0</v>
      </c>
      <c r="BF1354" s="244">
        <f>IF(N1354="snížená",J1354,0)</f>
        <v>0</v>
      </c>
      <c r="BG1354" s="244">
        <f>IF(N1354="zákl. přenesená",J1354,0)</f>
        <v>0</v>
      </c>
      <c r="BH1354" s="244">
        <f>IF(N1354="sníž. přenesená",J1354,0)</f>
        <v>0</v>
      </c>
      <c r="BI1354" s="244">
        <f>IF(N1354="nulová",J1354,0)</f>
        <v>0</v>
      </c>
      <c r="BJ1354" s="17" t="s">
        <v>86</v>
      </c>
      <c r="BK1354" s="244">
        <f>ROUND(I1354*H1354,2)</f>
        <v>0</v>
      </c>
      <c r="BL1354" s="17" t="s">
        <v>395</v>
      </c>
      <c r="BM1354" s="243" t="s">
        <v>2150</v>
      </c>
    </row>
    <row r="1355" spans="2:51" s="14" customFormat="1" ht="12">
      <c r="B1355" s="277"/>
      <c r="C1355" s="278"/>
      <c r="D1355" s="245" t="s">
        <v>309</v>
      </c>
      <c r="E1355" s="279" t="s">
        <v>1</v>
      </c>
      <c r="F1355" s="280" t="s">
        <v>2151</v>
      </c>
      <c r="G1355" s="278"/>
      <c r="H1355" s="279" t="s">
        <v>1</v>
      </c>
      <c r="I1355" s="281"/>
      <c r="J1355" s="278"/>
      <c r="K1355" s="278"/>
      <c r="L1355" s="282"/>
      <c r="M1355" s="283"/>
      <c r="N1355" s="284"/>
      <c r="O1355" s="284"/>
      <c r="P1355" s="284"/>
      <c r="Q1355" s="284"/>
      <c r="R1355" s="284"/>
      <c r="S1355" s="284"/>
      <c r="T1355" s="285"/>
      <c r="AT1355" s="286" t="s">
        <v>309</v>
      </c>
      <c r="AU1355" s="286" t="s">
        <v>88</v>
      </c>
      <c r="AV1355" s="14" t="s">
        <v>86</v>
      </c>
      <c r="AW1355" s="14" t="s">
        <v>33</v>
      </c>
      <c r="AX1355" s="14" t="s">
        <v>78</v>
      </c>
      <c r="AY1355" s="286" t="s">
        <v>163</v>
      </c>
    </row>
    <row r="1356" spans="2:51" s="12" customFormat="1" ht="12">
      <c r="B1356" s="255"/>
      <c r="C1356" s="256"/>
      <c r="D1356" s="245" t="s">
        <v>309</v>
      </c>
      <c r="E1356" s="257" t="s">
        <v>1</v>
      </c>
      <c r="F1356" s="258" t="s">
        <v>2152</v>
      </c>
      <c r="G1356" s="256"/>
      <c r="H1356" s="259">
        <v>439.5</v>
      </c>
      <c r="I1356" s="260"/>
      <c r="J1356" s="256"/>
      <c r="K1356" s="256"/>
      <c r="L1356" s="261"/>
      <c r="M1356" s="262"/>
      <c r="N1356" s="263"/>
      <c r="O1356" s="263"/>
      <c r="P1356" s="263"/>
      <c r="Q1356" s="263"/>
      <c r="R1356" s="263"/>
      <c r="S1356" s="263"/>
      <c r="T1356" s="264"/>
      <c r="AT1356" s="265" t="s">
        <v>309</v>
      </c>
      <c r="AU1356" s="265" t="s">
        <v>88</v>
      </c>
      <c r="AV1356" s="12" t="s">
        <v>88</v>
      </c>
      <c r="AW1356" s="12" t="s">
        <v>33</v>
      </c>
      <c r="AX1356" s="12" t="s">
        <v>78</v>
      </c>
      <c r="AY1356" s="265" t="s">
        <v>163</v>
      </c>
    </row>
    <row r="1357" spans="2:51" s="14" customFormat="1" ht="12">
      <c r="B1357" s="277"/>
      <c r="C1357" s="278"/>
      <c r="D1357" s="245" t="s">
        <v>309</v>
      </c>
      <c r="E1357" s="279" t="s">
        <v>1</v>
      </c>
      <c r="F1357" s="280" t="s">
        <v>2153</v>
      </c>
      <c r="G1357" s="278"/>
      <c r="H1357" s="279" t="s">
        <v>1</v>
      </c>
      <c r="I1357" s="281"/>
      <c r="J1357" s="278"/>
      <c r="K1357" s="278"/>
      <c r="L1357" s="282"/>
      <c r="M1357" s="283"/>
      <c r="N1357" s="284"/>
      <c r="O1357" s="284"/>
      <c r="P1357" s="284"/>
      <c r="Q1357" s="284"/>
      <c r="R1357" s="284"/>
      <c r="S1357" s="284"/>
      <c r="T1357" s="285"/>
      <c r="AT1357" s="286" t="s">
        <v>309</v>
      </c>
      <c r="AU1357" s="286" t="s">
        <v>88</v>
      </c>
      <c r="AV1357" s="14" t="s">
        <v>86</v>
      </c>
      <c r="AW1357" s="14" t="s">
        <v>33</v>
      </c>
      <c r="AX1357" s="14" t="s">
        <v>78</v>
      </c>
      <c r="AY1357" s="286" t="s">
        <v>163</v>
      </c>
    </row>
    <row r="1358" spans="2:51" s="12" customFormat="1" ht="12">
      <c r="B1358" s="255"/>
      <c r="C1358" s="256"/>
      <c r="D1358" s="245" t="s">
        <v>309</v>
      </c>
      <c r="E1358" s="257" t="s">
        <v>1</v>
      </c>
      <c r="F1358" s="258" t="s">
        <v>2154</v>
      </c>
      <c r="G1358" s="256"/>
      <c r="H1358" s="259">
        <v>428.56</v>
      </c>
      <c r="I1358" s="260"/>
      <c r="J1358" s="256"/>
      <c r="K1358" s="256"/>
      <c r="L1358" s="261"/>
      <c r="M1358" s="262"/>
      <c r="N1358" s="263"/>
      <c r="O1358" s="263"/>
      <c r="P1358" s="263"/>
      <c r="Q1358" s="263"/>
      <c r="R1358" s="263"/>
      <c r="S1358" s="263"/>
      <c r="T1358" s="264"/>
      <c r="AT1358" s="265" t="s">
        <v>309</v>
      </c>
      <c r="AU1358" s="265" t="s">
        <v>88</v>
      </c>
      <c r="AV1358" s="12" t="s">
        <v>88</v>
      </c>
      <c r="AW1358" s="12" t="s">
        <v>33</v>
      </c>
      <c r="AX1358" s="12" t="s">
        <v>78</v>
      </c>
      <c r="AY1358" s="265" t="s">
        <v>163</v>
      </c>
    </row>
    <row r="1359" spans="2:51" s="13" customFormat="1" ht="12">
      <c r="B1359" s="266"/>
      <c r="C1359" s="267"/>
      <c r="D1359" s="245" t="s">
        <v>309</v>
      </c>
      <c r="E1359" s="268" t="s">
        <v>1</v>
      </c>
      <c r="F1359" s="269" t="s">
        <v>311</v>
      </c>
      <c r="G1359" s="267"/>
      <c r="H1359" s="270">
        <v>868.06</v>
      </c>
      <c r="I1359" s="271"/>
      <c r="J1359" s="267"/>
      <c r="K1359" s="267"/>
      <c r="L1359" s="272"/>
      <c r="M1359" s="273"/>
      <c r="N1359" s="274"/>
      <c r="O1359" s="274"/>
      <c r="P1359" s="274"/>
      <c r="Q1359" s="274"/>
      <c r="R1359" s="274"/>
      <c r="S1359" s="274"/>
      <c r="T1359" s="275"/>
      <c r="AT1359" s="276" t="s">
        <v>309</v>
      </c>
      <c r="AU1359" s="276" t="s">
        <v>88</v>
      </c>
      <c r="AV1359" s="13" t="s">
        <v>181</v>
      </c>
      <c r="AW1359" s="13" t="s">
        <v>33</v>
      </c>
      <c r="AX1359" s="13" t="s">
        <v>86</v>
      </c>
      <c r="AY1359" s="276" t="s">
        <v>163</v>
      </c>
    </row>
    <row r="1360" spans="2:65" s="1" customFormat="1" ht="24" customHeight="1">
      <c r="B1360" s="38"/>
      <c r="C1360" s="232" t="s">
        <v>2155</v>
      </c>
      <c r="D1360" s="232" t="s">
        <v>166</v>
      </c>
      <c r="E1360" s="233" t="s">
        <v>2156</v>
      </c>
      <c r="F1360" s="234" t="s">
        <v>2157</v>
      </c>
      <c r="G1360" s="235" t="s">
        <v>349</v>
      </c>
      <c r="H1360" s="236">
        <v>1350</v>
      </c>
      <c r="I1360" s="237"/>
      <c r="J1360" s="238">
        <f>ROUND(I1360*H1360,2)</f>
        <v>0</v>
      </c>
      <c r="K1360" s="234" t="s">
        <v>170</v>
      </c>
      <c r="L1360" s="43"/>
      <c r="M1360" s="239" t="s">
        <v>1</v>
      </c>
      <c r="N1360" s="240" t="s">
        <v>43</v>
      </c>
      <c r="O1360" s="86"/>
      <c r="P1360" s="241">
        <f>O1360*H1360</f>
        <v>0</v>
      </c>
      <c r="Q1360" s="241">
        <v>0.00014</v>
      </c>
      <c r="R1360" s="241">
        <f>Q1360*H1360</f>
        <v>0.18899999999999997</v>
      </c>
      <c r="S1360" s="241">
        <v>0</v>
      </c>
      <c r="T1360" s="242">
        <f>S1360*H1360</f>
        <v>0</v>
      </c>
      <c r="AR1360" s="243" t="s">
        <v>395</v>
      </c>
      <c r="AT1360" s="243" t="s">
        <v>166</v>
      </c>
      <c r="AU1360" s="243" t="s">
        <v>88</v>
      </c>
      <c r="AY1360" s="17" t="s">
        <v>163</v>
      </c>
      <c r="BE1360" s="244">
        <f>IF(N1360="základní",J1360,0)</f>
        <v>0</v>
      </c>
      <c r="BF1360" s="244">
        <f>IF(N1360="snížená",J1360,0)</f>
        <v>0</v>
      </c>
      <c r="BG1360" s="244">
        <f>IF(N1360="zákl. přenesená",J1360,0)</f>
        <v>0</v>
      </c>
      <c r="BH1360" s="244">
        <f>IF(N1360="sníž. přenesená",J1360,0)</f>
        <v>0</v>
      </c>
      <c r="BI1360" s="244">
        <f>IF(N1360="nulová",J1360,0)</f>
        <v>0</v>
      </c>
      <c r="BJ1360" s="17" t="s">
        <v>86</v>
      </c>
      <c r="BK1360" s="244">
        <f>ROUND(I1360*H1360,2)</f>
        <v>0</v>
      </c>
      <c r="BL1360" s="17" t="s">
        <v>395</v>
      </c>
      <c r="BM1360" s="243" t="s">
        <v>2158</v>
      </c>
    </row>
    <row r="1361" spans="2:51" s="14" customFormat="1" ht="12">
      <c r="B1361" s="277"/>
      <c r="C1361" s="278"/>
      <c r="D1361" s="245" t="s">
        <v>309</v>
      </c>
      <c r="E1361" s="279" t="s">
        <v>1</v>
      </c>
      <c r="F1361" s="280" t="s">
        <v>2159</v>
      </c>
      <c r="G1361" s="278"/>
      <c r="H1361" s="279" t="s">
        <v>1</v>
      </c>
      <c r="I1361" s="281"/>
      <c r="J1361" s="278"/>
      <c r="K1361" s="278"/>
      <c r="L1361" s="282"/>
      <c r="M1361" s="283"/>
      <c r="N1361" s="284"/>
      <c r="O1361" s="284"/>
      <c r="P1361" s="284"/>
      <c r="Q1361" s="284"/>
      <c r="R1361" s="284"/>
      <c r="S1361" s="284"/>
      <c r="T1361" s="285"/>
      <c r="AT1361" s="286" t="s">
        <v>309</v>
      </c>
      <c r="AU1361" s="286" t="s">
        <v>88</v>
      </c>
      <c r="AV1361" s="14" t="s">
        <v>86</v>
      </c>
      <c r="AW1361" s="14" t="s">
        <v>33</v>
      </c>
      <c r="AX1361" s="14" t="s">
        <v>78</v>
      </c>
      <c r="AY1361" s="286" t="s">
        <v>163</v>
      </c>
    </row>
    <row r="1362" spans="2:51" s="12" customFormat="1" ht="12">
      <c r="B1362" s="255"/>
      <c r="C1362" s="256"/>
      <c r="D1362" s="245" t="s">
        <v>309</v>
      </c>
      <c r="E1362" s="257" t="s">
        <v>1</v>
      </c>
      <c r="F1362" s="258" t="s">
        <v>2160</v>
      </c>
      <c r="G1362" s="256"/>
      <c r="H1362" s="259">
        <v>500</v>
      </c>
      <c r="I1362" s="260"/>
      <c r="J1362" s="256"/>
      <c r="K1362" s="256"/>
      <c r="L1362" s="261"/>
      <c r="M1362" s="262"/>
      <c r="N1362" s="263"/>
      <c r="O1362" s="263"/>
      <c r="P1362" s="263"/>
      <c r="Q1362" s="263"/>
      <c r="R1362" s="263"/>
      <c r="S1362" s="263"/>
      <c r="T1362" s="264"/>
      <c r="AT1362" s="265" t="s">
        <v>309</v>
      </c>
      <c r="AU1362" s="265" t="s">
        <v>88</v>
      </c>
      <c r="AV1362" s="12" t="s">
        <v>88</v>
      </c>
      <c r="AW1362" s="12" t="s">
        <v>33</v>
      </c>
      <c r="AX1362" s="12" t="s">
        <v>78</v>
      </c>
      <c r="AY1362" s="265" t="s">
        <v>163</v>
      </c>
    </row>
    <row r="1363" spans="2:51" s="12" customFormat="1" ht="12">
      <c r="B1363" s="255"/>
      <c r="C1363" s="256"/>
      <c r="D1363" s="245" t="s">
        <v>309</v>
      </c>
      <c r="E1363" s="257" t="s">
        <v>1</v>
      </c>
      <c r="F1363" s="258" t="s">
        <v>2161</v>
      </c>
      <c r="G1363" s="256"/>
      <c r="H1363" s="259">
        <v>400</v>
      </c>
      <c r="I1363" s="260"/>
      <c r="J1363" s="256"/>
      <c r="K1363" s="256"/>
      <c r="L1363" s="261"/>
      <c r="M1363" s="262"/>
      <c r="N1363" s="263"/>
      <c r="O1363" s="263"/>
      <c r="P1363" s="263"/>
      <c r="Q1363" s="263"/>
      <c r="R1363" s="263"/>
      <c r="S1363" s="263"/>
      <c r="T1363" s="264"/>
      <c r="AT1363" s="265" t="s">
        <v>309</v>
      </c>
      <c r="AU1363" s="265" t="s">
        <v>88</v>
      </c>
      <c r="AV1363" s="12" t="s">
        <v>88</v>
      </c>
      <c r="AW1363" s="12" t="s">
        <v>33</v>
      </c>
      <c r="AX1363" s="12" t="s">
        <v>78</v>
      </c>
      <c r="AY1363" s="265" t="s">
        <v>163</v>
      </c>
    </row>
    <row r="1364" spans="2:51" s="12" customFormat="1" ht="12">
      <c r="B1364" s="255"/>
      <c r="C1364" s="256"/>
      <c r="D1364" s="245" t="s">
        <v>309</v>
      </c>
      <c r="E1364" s="257" t="s">
        <v>1</v>
      </c>
      <c r="F1364" s="258" t="s">
        <v>2162</v>
      </c>
      <c r="G1364" s="256"/>
      <c r="H1364" s="259">
        <v>450</v>
      </c>
      <c r="I1364" s="260"/>
      <c r="J1364" s="256"/>
      <c r="K1364" s="256"/>
      <c r="L1364" s="261"/>
      <c r="M1364" s="262"/>
      <c r="N1364" s="263"/>
      <c r="O1364" s="263"/>
      <c r="P1364" s="263"/>
      <c r="Q1364" s="263"/>
      <c r="R1364" s="263"/>
      <c r="S1364" s="263"/>
      <c r="T1364" s="264"/>
      <c r="AT1364" s="265" t="s">
        <v>309</v>
      </c>
      <c r="AU1364" s="265" t="s">
        <v>88</v>
      </c>
      <c r="AV1364" s="12" t="s">
        <v>88</v>
      </c>
      <c r="AW1364" s="12" t="s">
        <v>33</v>
      </c>
      <c r="AX1364" s="12" t="s">
        <v>78</v>
      </c>
      <c r="AY1364" s="265" t="s">
        <v>163</v>
      </c>
    </row>
    <row r="1365" spans="2:51" s="13" customFormat="1" ht="12">
      <c r="B1365" s="266"/>
      <c r="C1365" s="267"/>
      <c r="D1365" s="245" t="s">
        <v>309</v>
      </c>
      <c r="E1365" s="268" t="s">
        <v>1</v>
      </c>
      <c r="F1365" s="269" t="s">
        <v>311</v>
      </c>
      <c r="G1365" s="267"/>
      <c r="H1365" s="270">
        <v>1350</v>
      </c>
      <c r="I1365" s="271"/>
      <c r="J1365" s="267"/>
      <c r="K1365" s="267"/>
      <c r="L1365" s="272"/>
      <c r="M1365" s="273"/>
      <c r="N1365" s="274"/>
      <c r="O1365" s="274"/>
      <c r="P1365" s="274"/>
      <c r="Q1365" s="274"/>
      <c r="R1365" s="274"/>
      <c r="S1365" s="274"/>
      <c r="T1365" s="275"/>
      <c r="AT1365" s="276" t="s">
        <v>309</v>
      </c>
      <c r="AU1365" s="276" t="s">
        <v>88</v>
      </c>
      <c r="AV1365" s="13" t="s">
        <v>181</v>
      </c>
      <c r="AW1365" s="13" t="s">
        <v>33</v>
      </c>
      <c r="AX1365" s="13" t="s">
        <v>86</v>
      </c>
      <c r="AY1365" s="276" t="s">
        <v>163</v>
      </c>
    </row>
    <row r="1366" spans="2:65" s="1" customFormat="1" ht="16.5" customHeight="1">
      <c r="B1366" s="38"/>
      <c r="C1366" s="232" t="s">
        <v>2163</v>
      </c>
      <c r="D1366" s="232" t="s">
        <v>166</v>
      </c>
      <c r="E1366" s="233" t="s">
        <v>2164</v>
      </c>
      <c r="F1366" s="234" t="s">
        <v>2165</v>
      </c>
      <c r="G1366" s="235" t="s">
        <v>349</v>
      </c>
      <c r="H1366" s="236">
        <v>40.156</v>
      </c>
      <c r="I1366" s="237"/>
      <c r="J1366" s="238">
        <f>ROUND(I1366*H1366,2)</f>
        <v>0</v>
      </c>
      <c r="K1366" s="234" t="s">
        <v>1</v>
      </c>
      <c r="L1366" s="43"/>
      <c r="M1366" s="239" t="s">
        <v>1</v>
      </c>
      <c r="N1366" s="240" t="s">
        <v>43</v>
      </c>
      <c r="O1366" s="86"/>
      <c r="P1366" s="241">
        <f>O1366*H1366</f>
        <v>0</v>
      </c>
      <c r="Q1366" s="241">
        <v>0.00058</v>
      </c>
      <c r="R1366" s="241">
        <f>Q1366*H1366</f>
        <v>0.02329048</v>
      </c>
      <c r="S1366" s="241">
        <v>0</v>
      </c>
      <c r="T1366" s="242">
        <f>S1366*H1366</f>
        <v>0</v>
      </c>
      <c r="AR1366" s="243" t="s">
        <v>395</v>
      </c>
      <c r="AT1366" s="243" t="s">
        <v>166</v>
      </c>
      <c r="AU1366" s="243" t="s">
        <v>88</v>
      </c>
      <c r="AY1366" s="17" t="s">
        <v>163</v>
      </c>
      <c r="BE1366" s="244">
        <f>IF(N1366="základní",J1366,0)</f>
        <v>0</v>
      </c>
      <c r="BF1366" s="244">
        <f>IF(N1366="snížená",J1366,0)</f>
        <v>0</v>
      </c>
      <c r="BG1366" s="244">
        <f>IF(N1366="zákl. přenesená",J1366,0)</f>
        <v>0</v>
      </c>
      <c r="BH1366" s="244">
        <f>IF(N1366="sníž. přenesená",J1366,0)</f>
        <v>0</v>
      </c>
      <c r="BI1366" s="244">
        <f>IF(N1366="nulová",J1366,0)</f>
        <v>0</v>
      </c>
      <c r="BJ1366" s="17" t="s">
        <v>86</v>
      </c>
      <c r="BK1366" s="244">
        <f>ROUND(I1366*H1366,2)</f>
        <v>0</v>
      </c>
      <c r="BL1366" s="17" t="s">
        <v>395</v>
      </c>
      <c r="BM1366" s="243" t="s">
        <v>2166</v>
      </c>
    </row>
    <row r="1367" spans="2:47" s="1" customFormat="1" ht="12">
      <c r="B1367" s="38"/>
      <c r="C1367" s="39"/>
      <c r="D1367" s="245" t="s">
        <v>190</v>
      </c>
      <c r="E1367" s="39"/>
      <c r="F1367" s="246" t="s">
        <v>2167</v>
      </c>
      <c r="G1367" s="39"/>
      <c r="H1367" s="39"/>
      <c r="I1367" s="150"/>
      <c r="J1367" s="39"/>
      <c r="K1367" s="39"/>
      <c r="L1367" s="43"/>
      <c r="M1367" s="247"/>
      <c r="N1367" s="86"/>
      <c r="O1367" s="86"/>
      <c r="P1367" s="86"/>
      <c r="Q1367" s="86"/>
      <c r="R1367" s="86"/>
      <c r="S1367" s="86"/>
      <c r="T1367" s="87"/>
      <c r="AT1367" s="17" t="s">
        <v>190</v>
      </c>
      <c r="AU1367" s="17" t="s">
        <v>88</v>
      </c>
    </row>
    <row r="1368" spans="2:51" s="14" customFormat="1" ht="12">
      <c r="B1368" s="277"/>
      <c r="C1368" s="278"/>
      <c r="D1368" s="245" t="s">
        <v>309</v>
      </c>
      <c r="E1368" s="279" t="s">
        <v>1</v>
      </c>
      <c r="F1368" s="280" t="s">
        <v>2168</v>
      </c>
      <c r="G1368" s="278"/>
      <c r="H1368" s="279" t="s">
        <v>1</v>
      </c>
      <c r="I1368" s="281"/>
      <c r="J1368" s="278"/>
      <c r="K1368" s="278"/>
      <c r="L1368" s="282"/>
      <c r="M1368" s="283"/>
      <c r="N1368" s="284"/>
      <c r="O1368" s="284"/>
      <c r="P1368" s="284"/>
      <c r="Q1368" s="284"/>
      <c r="R1368" s="284"/>
      <c r="S1368" s="284"/>
      <c r="T1368" s="285"/>
      <c r="AT1368" s="286" t="s">
        <v>309</v>
      </c>
      <c r="AU1368" s="286" t="s">
        <v>88</v>
      </c>
      <c r="AV1368" s="14" t="s">
        <v>86</v>
      </c>
      <c r="AW1368" s="14" t="s">
        <v>33</v>
      </c>
      <c r="AX1368" s="14" t="s">
        <v>78</v>
      </c>
      <c r="AY1368" s="286" t="s">
        <v>163</v>
      </c>
    </row>
    <row r="1369" spans="2:51" s="12" customFormat="1" ht="12">
      <c r="B1369" s="255"/>
      <c r="C1369" s="256"/>
      <c r="D1369" s="245" t="s">
        <v>309</v>
      </c>
      <c r="E1369" s="257" t="s">
        <v>1</v>
      </c>
      <c r="F1369" s="258" t="s">
        <v>2169</v>
      </c>
      <c r="G1369" s="256"/>
      <c r="H1369" s="259">
        <v>4.704</v>
      </c>
      <c r="I1369" s="260"/>
      <c r="J1369" s="256"/>
      <c r="K1369" s="256"/>
      <c r="L1369" s="261"/>
      <c r="M1369" s="262"/>
      <c r="N1369" s="263"/>
      <c r="O1369" s="263"/>
      <c r="P1369" s="263"/>
      <c r="Q1369" s="263"/>
      <c r="R1369" s="263"/>
      <c r="S1369" s="263"/>
      <c r="T1369" s="264"/>
      <c r="AT1369" s="265" t="s">
        <v>309</v>
      </c>
      <c r="AU1369" s="265" t="s">
        <v>88</v>
      </c>
      <c r="AV1369" s="12" t="s">
        <v>88</v>
      </c>
      <c r="AW1369" s="12" t="s">
        <v>33</v>
      </c>
      <c r="AX1369" s="12" t="s">
        <v>78</v>
      </c>
      <c r="AY1369" s="265" t="s">
        <v>163</v>
      </c>
    </row>
    <row r="1370" spans="2:51" s="12" customFormat="1" ht="12">
      <c r="B1370" s="255"/>
      <c r="C1370" s="256"/>
      <c r="D1370" s="245" t="s">
        <v>309</v>
      </c>
      <c r="E1370" s="257" t="s">
        <v>1</v>
      </c>
      <c r="F1370" s="258" t="s">
        <v>2170</v>
      </c>
      <c r="G1370" s="256"/>
      <c r="H1370" s="259">
        <v>19.448</v>
      </c>
      <c r="I1370" s="260"/>
      <c r="J1370" s="256"/>
      <c r="K1370" s="256"/>
      <c r="L1370" s="261"/>
      <c r="M1370" s="262"/>
      <c r="N1370" s="263"/>
      <c r="O1370" s="263"/>
      <c r="P1370" s="263"/>
      <c r="Q1370" s="263"/>
      <c r="R1370" s="263"/>
      <c r="S1370" s="263"/>
      <c r="T1370" s="264"/>
      <c r="AT1370" s="265" t="s">
        <v>309</v>
      </c>
      <c r="AU1370" s="265" t="s">
        <v>88</v>
      </c>
      <c r="AV1370" s="12" t="s">
        <v>88</v>
      </c>
      <c r="AW1370" s="12" t="s">
        <v>33</v>
      </c>
      <c r="AX1370" s="12" t="s">
        <v>78</v>
      </c>
      <c r="AY1370" s="265" t="s">
        <v>163</v>
      </c>
    </row>
    <row r="1371" spans="2:51" s="12" customFormat="1" ht="12">
      <c r="B1371" s="255"/>
      <c r="C1371" s="256"/>
      <c r="D1371" s="245" t="s">
        <v>309</v>
      </c>
      <c r="E1371" s="257" t="s">
        <v>1</v>
      </c>
      <c r="F1371" s="258" t="s">
        <v>2171</v>
      </c>
      <c r="G1371" s="256"/>
      <c r="H1371" s="259">
        <v>2.904</v>
      </c>
      <c r="I1371" s="260"/>
      <c r="J1371" s="256"/>
      <c r="K1371" s="256"/>
      <c r="L1371" s="261"/>
      <c r="M1371" s="262"/>
      <c r="N1371" s="263"/>
      <c r="O1371" s="263"/>
      <c r="P1371" s="263"/>
      <c r="Q1371" s="263"/>
      <c r="R1371" s="263"/>
      <c r="S1371" s="263"/>
      <c r="T1371" s="264"/>
      <c r="AT1371" s="265" t="s">
        <v>309</v>
      </c>
      <c r="AU1371" s="265" t="s">
        <v>88</v>
      </c>
      <c r="AV1371" s="12" t="s">
        <v>88</v>
      </c>
      <c r="AW1371" s="12" t="s">
        <v>33</v>
      </c>
      <c r="AX1371" s="12" t="s">
        <v>78</v>
      </c>
      <c r="AY1371" s="265" t="s">
        <v>163</v>
      </c>
    </row>
    <row r="1372" spans="2:51" s="12" customFormat="1" ht="12">
      <c r="B1372" s="255"/>
      <c r="C1372" s="256"/>
      <c r="D1372" s="245" t="s">
        <v>309</v>
      </c>
      <c r="E1372" s="257" t="s">
        <v>1</v>
      </c>
      <c r="F1372" s="258" t="s">
        <v>2172</v>
      </c>
      <c r="G1372" s="256"/>
      <c r="H1372" s="259">
        <v>3.5</v>
      </c>
      <c r="I1372" s="260"/>
      <c r="J1372" s="256"/>
      <c r="K1372" s="256"/>
      <c r="L1372" s="261"/>
      <c r="M1372" s="262"/>
      <c r="N1372" s="263"/>
      <c r="O1372" s="263"/>
      <c r="P1372" s="263"/>
      <c r="Q1372" s="263"/>
      <c r="R1372" s="263"/>
      <c r="S1372" s="263"/>
      <c r="T1372" s="264"/>
      <c r="AT1372" s="265" t="s">
        <v>309</v>
      </c>
      <c r="AU1372" s="265" t="s">
        <v>88</v>
      </c>
      <c r="AV1372" s="12" t="s">
        <v>88</v>
      </c>
      <c r="AW1372" s="12" t="s">
        <v>33</v>
      </c>
      <c r="AX1372" s="12" t="s">
        <v>78</v>
      </c>
      <c r="AY1372" s="265" t="s">
        <v>163</v>
      </c>
    </row>
    <row r="1373" spans="2:51" s="12" customFormat="1" ht="12">
      <c r="B1373" s="255"/>
      <c r="C1373" s="256"/>
      <c r="D1373" s="245" t="s">
        <v>309</v>
      </c>
      <c r="E1373" s="257" t="s">
        <v>1</v>
      </c>
      <c r="F1373" s="258" t="s">
        <v>2173</v>
      </c>
      <c r="G1373" s="256"/>
      <c r="H1373" s="259">
        <v>9.6</v>
      </c>
      <c r="I1373" s="260"/>
      <c r="J1373" s="256"/>
      <c r="K1373" s="256"/>
      <c r="L1373" s="261"/>
      <c r="M1373" s="262"/>
      <c r="N1373" s="263"/>
      <c r="O1373" s="263"/>
      <c r="P1373" s="263"/>
      <c r="Q1373" s="263"/>
      <c r="R1373" s="263"/>
      <c r="S1373" s="263"/>
      <c r="T1373" s="264"/>
      <c r="AT1373" s="265" t="s">
        <v>309</v>
      </c>
      <c r="AU1373" s="265" t="s">
        <v>88</v>
      </c>
      <c r="AV1373" s="12" t="s">
        <v>88</v>
      </c>
      <c r="AW1373" s="12" t="s">
        <v>33</v>
      </c>
      <c r="AX1373" s="12" t="s">
        <v>78</v>
      </c>
      <c r="AY1373" s="265" t="s">
        <v>163</v>
      </c>
    </row>
    <row r="1374" spans="2:51" s="13" customFormat="1" ht="12">
      <c r="B1374" s="266"/>
      <c r="C1374" s="267"/>
      <c r="D1374" s="245" t="s">
        <v>309</v>
      </c>
      <c r="E1374" s="268" t="s">
        <v>1</v>
      </c>
      <c r="F1374" s="269" t="s">
        <v>311</v>
      </c>
      <c r="G1374" s="267"/>
      <c r="H1374" s="270">
        <v>40.156</v>
      </c>
      <c r="I1374" s="271"/>
      <c r="J1374" s="267"/>
      <c r="K1374" s="267"/>
      <c r="L1374" s="272"/>
      <c r="M1374" s="273"/>
      <c r="N1374" s="274"/>
      <c r="O1374" s="274"/>
      <c r="P1374" s="274"/>
      <c r="Q1374" s="274"/>
      <c r="R1374" s="274"/>
      <c r="S1374" s="274"/>
      <c r="T1374" s="275"/>
      <c r="AT1374" s="276" t="s">
        <v>309</v>
      </c>
      <c r="AU1374" s="276" t="s">
        <v>88</v>
      </c>
      <c r="AV1374" s="13" t="s">
        <v>181</v>
      </c>
      <c r="AW1374" s="13" t="s">
        <v>33</v>
      </c>
      <c r="AX1374" s="13" t="s">
        <v>86</v>
      </c>
      <c r="AY1374" s="276" t="s">
        <v>163</v>
      </c>
    </row>
    <row r="1375" spans="2:65" s="1" customFormat="1" ht="16.5" customHeight="1">
      <c r="B1375" s="38"/>
      <c r="C1375" s="232" t="s">
        <v>2174</v>
      </c>
      <c r="D1375" s="232" t="s">
        <v>166</v>
      </c>
      <c r="E1375" s="233" t="s">
        <v>2175</v>
      </c>
      <c r="F1375" s="234" t="s">
        <v>2176</v>
      </c>
      <c r="G1375" s="235" t="s">
        <v>349</v>
      </c>
      <c r="H1375" s="236">
        <v>110.051</v>
      </c>
      <c r="I1375" s="237"/>
      <c r="J1375" s="238">
        <f>ROUND(I1375*H1375,2)</f>
        <v>0</v>
      </c>
      <c r="K1375" s="234" t="s">
        <v>170</v>
      </c>
      <c r="L1375" s="43"/>
      <c r="M1375" s="239" t="s">
        <v>1</v>
      </c>
      <c r="N1375" s="240" t="s">
        <v>43</v>
      </c>
      <c r="O1375" s="86"/>
      <c r="P1375" s="241">
        <f>O1375*H1375</f>
        <v>0</v>
      </c>
      <c r="Q1375" s="241">
        <v>0</v>
      </c>
      <c r="R1375" s="241">
        <f>Q1375*H1375</f>
        <v>0</v>
      </c>
      <c r="S1375" s="241">
        <v>0</v>
      </c>
      <c r="T1375" s="242">
        <f>S1375*H1375</f>
        <v>0</v>
      </c>
      <c r="AR1375" s="243" t="s">
        <v>395</v>
      </c>
      <c r="AT1375" s="243" t="s">
        <v>166</v>
      </c>
      <c r="AU1375" s="243" t="s">
        <v>88</v>
      </c>
      <c r="AY1375" s="17" t="s">
        <v>163</v>
      </c>
      <c r="BE1375" s="244">
        <f>IF(N1375="základní",J1375,0)</f>
        <v>0</v>
      </c>
      <c r="BF1375" s="244">
        <f>IF(N1375="snížená",J1375,0)</f>
        <v>0</v>
      </c>
      <c r="BG1375" s="244">
        <f>IF(N1375="zákl. přenesená",J1375,0)</f>
        <v>0</v>
      </c>
      <c r="BH1375" s="244">
        <f>IF(N1375="sníž. přenesená",J1375,0)</f>
        <v>0</v>
      </c>
      <c r="BI1375" s="244">
        <f>IF(N1375="nulová",J1375,0)</f>
        <v>0</v>
      </c>
      <c r="BJ1375" s="17" t="s">
        <v>86</v>
      </c>
      <c r="BK1375" s="244">
        <f>ROUND(I1375*H1375,2)</f>
        <v>0</v>
      </c>
      <c r="BL1375" s="17" t="s">
        <v>395</v>
      </c>
      <c r="BM1375" s="243" t="s">
        <v>2177</v>
      </c>
    </row>
    <row r="1376" spans="2:51" s="12" customFormat="1" ht="12">
      <c r="B1376" s="255"/>
      <c r="C1376" s="256"/>
      <c r="D1376" s="245" t="s">
        <v>309</v>
      </c>
      <c r="E1376" s="257" t="s">
        <v>1</v>
      </c>
      <c r="F1376" s="258" t="s">
        <v>200</v>
      </c>
      <c r="G1376" s="256"/>
      <c r="H1376" s="259">
        <v>110.051</v>
      </c>
      <c r="I1376" s="260"/>
      <c r="J1376" s="256"/>
      <c r="K1376" s="256"/>
      <c r="L1376" s="261"/>
      <c r="M1376" s="262"/>
      <c r="N1376" s="263"/>
      <c r="O1376" s="263"/>
      <c r="P1376" s="263"/>
      <c r="Q1376" s="263"/>
      <c r="R1376" s="263"/>
      <c r="S1376" s="263"/>
      <c r="T1376" s="264"/>
      <c r="AT1376" s="265" t="s">
        <v>309</v>
      </c>
      <c r="AU1376" s="265" t="s">
        <v>88</v>
      </c>
      <c r="AV1376" s="12" t="s">
        <v>88</v>
      </c>
      <c r="AW1376" s="12" t="s">
        <v>33</v>
      </c>
      <c r="AX1376" s="12" t="s">
        <v>86</v>
      </c>
      <c r="AY1376" s="265" t="s">
        <v>163</v>
      </c>
    </row>
    <row r="1377" spans="2:65" s="1" customFormat="1" ht="16.5" customHeight="1">
      <c r="B1377" s="38"/>
      <c r="C1377" s="232" t="s">
        <v>2178</v>
      </c>
      <c r="D1377" s="232" t="s">
        <v>166</v>
      </c>
      <c r="E1377" s="233" t="s">
        <v>2179</v>
      </c>
      <c r="F1377" s="234" t="s">
        <v>2180</v>
      </c>
      <c r="G1377" s="235" t="s">
        <v>349</v>
      </c>
      <c r="H1377" s="236">
        <v>110.051</v>
      </c>
      <c r="I1377" s="237"/>
      <c r="J1377" s="238">
        <f>ROUND(I1377*H1377,2)</f>
        <v>0</v>
      </c>
      <c r="K1377" s="234" t="s">
        <v>170</v>
      </c>
      <c r="L1377" s="43"/>
      <c r="M1377" s="239" t="s">
        <v>1</v>
      </c>
      <c r="N1377" s="240" t="s">
        <v>43</v>
      </c>
      <c r="O1377" s="86"/>
      <c r="P1377" s="241">
        <f>O1377*H1377</f>
        <v>0</v>
      </c>
      <c r="Q1377" s="241">
        <v>0.00021</v>
      </c>
      <c r="R1377" s="241">
        <f>Q1377*H1377</f>
        <v>0.023110710000000003</v>
      </c>
      <c r="S1377" s="241">
        <v>0</v>
      </c>
      <c r="T1377" s="242">
        <f>S1377*H1377</f>
        <v>0</v>
      </c>
      <c r="AR1377" s="243" t="s">
        <v>395</v>
      </c>
      <c r="AT1377" s="243" t="s">
        <v>166</v>
      </c>
      <c r="AU1377" s="243" t="s">
        <v>88</v>
      </c>
      <c r="AY1377" s="17" t="s">
        <v>163</v>
      </c>
      <c r="BE1377" s="244">
        <f>IF(N1377="základní",J1377,0)</f>
        <v>0</v>
      </c>
      <c r="BF1377" s="244">
        <f>IF(N1377="snížená",J1377,0)</f>
        <v>0</v>
      </c>
      <c r="BG1377" s="244">
        <f>IF(N1377="zákl. přenesená",J1377,0)</f>
        <v>0</v>
      </c>
      <c r="BH1377" s="244">
        <f>IF(N1377="sníž. přenesená",J1377,0)</f>
        <v>0</v>
      </c>
      <c r="BI1377" s="244">
        <f>IF(N1377="nulová",J1377,0)</f>
        <v>0</v>
      </c>
      <c r="BJ1377" s="17" t="s">
        <v>86</v>
      </c>
      <c r="BK1377" s="244">
        <f>ROUND(I1377*H1377,2)</f>
        <v>0</v>
      </c>
      <c r="BL1377" s="17" t="s">
        <v>395</v>
      </c>
      <c r="BM1377" s="243" t="s">
        <v>2181</v>
      </c>
    </row>
    <row r="1378" spans="2:51" s="12" customFormat="1" ht="12">
      <c r="B1378" s="255"/>
      <c r="C1378" s="256"/>
      <c r="D1378" s="245" t="s">
        <v>309</v>
      </c>
      <c r="E1378" s="257" t="s">
        <v>1</v>
      </c>
      <c r="F1378" s="258" t="s">
        <v>200</v>
      </c>
      <c r="G1378" s="256"/>
      <c r="H1378" s="259">
        <v>110.051</v>
      </c>
      <c r="I1378" s="260"/>
      <c r="J1378" s="256"/>
      <c r="K1378" s="256"/>
      <c r="L1378" s="261"/>
      <c r="M1378" s="262"/>
      <c r="N1378" s="263"/>
      <c r="O1378" s="263"/>
      <c r="P1378" s="263"/>
      <c r="Q1378" s="263"/>
      <c r="R1378" s="263"/>
      <c r="S1378" s="263"/>
      <c r="T1378" s="264"/>
      <c r="AT1378" s="265" t="s">
        <v>309</v>
      </c>
      <c r="AU1378" s="265" t="s">
        <v>88</v>
      </c>
      <c r="AV1378" s="12" t="s">
        <v>88</v>
      </c>
      <c r="AW1378" s="12" t="s">
        <v>33</v>
      </c>
      <c r="AX1378" s="12" t="s">
        <v>86</v>
      </c>
      <c r="AY1378" s="265" t="s">
        <v>163</v>
      </c>
    </row>
    <row r="1379" spans="2:65" s="1" customFormat="1" ht="24" customHeight="1">
      <c r="B1379" s="38"/>
      <c r="C1379" s="232" t="s">
        <v>2182</v>
      </c>
      <c r="D1379" s="232" t="s">
        <v>166</v>
      </c>
      <c r="E1379" s="233" t="s">
        <v>2183</v>
      </c>
      <c r="F1379" s="234" t="s">
        <v>2184</v>
      </c>
      <c r="G1379" s="235" t="s">
        <v>349</v>
      </c>
      <c r="H1379" s="236">
        <v>110.051</v>
      </c>
      <c r="I1379" s="237"/>
      <c r="J1379" s="238">
        <f>ROUND(I1379*H1379,2)</f>
        <v>0</v>
      </c>
      <c r="K1379" s="234" t="s">
        <v>170</v>
      </c>
      <c r="L1379" s="43"/>
      <c r="M1379" s="239" t="s">
        <v>1</v>
      </c>
      <c r="N1379" s="240" t="s">
        <v>43</v>
      </c>
      <c r="O1379" s="86"/>
      <c r="P1379" s="241">
        <f>O1379*H1379</f>
        <v>0</v>
      </c>
      <c r="Q1379" s="241">
        <v>0.00083</v>
      </c>
      <c r="R1379" s="241">
        <f>Q1379*H1379</f>
        <v>0.09134233</v>
      </c>
      <c r="S1379" s="241">
        <v>0</v>
      </c>
      <c r="T1379" s="242">
        <f>S1379*H1379</f>
        <v>0</v>
      </c>
      <c r="AR1379" s="243" t="s">
        <v>395</v>
      </c>
      <c r="AT1379" s="243" t="s">
        <v>166</v>
      </c>
      <c r="AU1379" s="243" t="s">
        <v>88</v>
      </c>
      <c r="AY1379" s="17" t="s">
        <v>163</v>
      </c>
      <c r="BE1379" s="244">
        <f>IF(N1379="základní",J1379,0)</f>
        <v>0</v>
      </c>
      <c r="BF1379" s="244">
        <f>IF(N1379="snížená",J1379,0)</f>
        <v>0</v>
      </c>
      <c r="BG1379" s="244">
        <f>IF(N1379="zákl. přenesená",J1379,0)</f>
        <v>0</v>
      </c>
      <c r="BH1379" s="244">
        <f>IF(N1379="sníž. přenesená",J1379,0)</f>
        <v>0</v>
      </c>
      <c r="BI1379" s="244">
        <f>IF(N1379="nulová",J1379,0)</f>
        <v>0</v>
      </c>
      <c r="BJ1379" s="17" t="s">
        <v>86</v>
      </c>
      <c r="BK1379" s="244">
        <f>ROUND(I1379*H1379,2)</f>
        <v>0</v>
      </c>
      <c r="BL1379" s="17" t="s">
        <v>395</v>
      </c>
      <c r="BM1379" s="243" t="s">
        <v>2185</v>
      </c>
    </row>
    <row r="1380" spans="2:51" s="12" customFormat="1" ht="12">
      <c r="B1380" s="255"/>
      <c r="C1380" s="256"/>
      <c r="D1380" s="245" t="s">
        <v>309</v>
      </c>
      <c r="E1380" s="257" t="s">
        <v>1</v>
      </c>
      <c r="F1380" s="258" t="s">
        <v>200</v>
      </c>
      <c r="G1380" s="256"/>
      <c r="H1380" s="259">
        <v>110.051</v>
      </c>
      <c r="I1380" s="260"/>
      <c r="J1380" s="256"/>
      <c r="K1380" s="256"/>
      <c r="L1380" s="261"/>
      <c r="M1380" s="262"/>
      <c r="N1380" s="263"/>
      <c r="O1380" s="263"/>
      <c r="P1380" s="263"/>
      <c r="Q1380" s="263"/>
      <c r="R1380" s="263"/>
      <c r="S1380" s="263"/>
      <c r="T1380" s="264"/>
      <c r="AT1380" s="265" t="s">
        <v>309</v>
      </c>
      <c r="AU1380" s="265" t="s">
        <v>88</v>
      </c>
      <c r="AV1380" s="12" t="s">
        <v>88</v>
      </c>
      <c r="AW1380" s="12" t="s">
        <v>33</v>
      </c>
      <c r="AX1380" s="12" t="s">
        <v>86</v>
      </c>
      <c r="AY1380" s="265" t="s">
        <v>163</v>
      </c>
    </row>
    <row r="1381" spans="2:65" s="1" customFormat="1" ht="24" customHeight="1">
      <c r="B1381" s="38"/>
      <c r="C1381" s="232" t="s">
        <v>2186</v>
      </c>
      <c r="D1381" s="232" t="s">
        <v>166</v>
      </c>
      <c r="E1381" s="233" t="s">
        <v>2187</v>
      </c>
      <c r="F1381" s="234" t="s">
        <v>2188</v>
      </c>
      <c r="G1381" s="235" t="s">
        <v>349</v>
      </c>
      <c r="H1381" s="236">
        <v>110.051</v>
      </c>
      <c r="I1381" s="237"/>
      <c r="J1381" s="238">
        <f>ROUND(I1381*H1381,2)</f>
        <v>0</v>
      </c>
      <c r="K1381" s="234" t="s">
        <v>170</v>
      </c>
      <c r="L1381" s="43"/>
      <c r="M1381" s="239" t="s">
        <v>1</v>
      </c>
      <c r="N1381" s="240" t="s">
        <v>43</v>
      </c>
      <c r="O1381" s="86"/>
      <c r="P1381" s="241">
        <f>O1381*H1381</f>
        <v>0</v>
      </c>
      <c r="Q1381" s="241">
        <v>0</v>
      </c>
      <c r="R1381" s="241">
        <f>Q1381*H1381</f>
        <v>0</v>
      </c>
      <c r="S1381" s="241">
        <v>0</v>
      </c>
      <c r="T1381" s="242">
        <f>S1381*H1381</f>
        <v>0</v>
      </c>
      <c r="AR1381" s="243" t="s">
        <v>395</v>
      </c>
      <c r="AT1381" s="243" t="s">
        <v>166</v>
      </c>
      <c r="AU1381" s="243" t="s">
        <v>88</v>
      </c>
      <c r="AY1381" s="17" t="s">
        <v>163</v>
      </c>
      <c r="BE1381" s="244">
        <f>IF(N1381="základní",J1381,0)</f>
        <v>0</v>
      </c>
      <c r="BF1381" s="244">
        <f>IF(N1381="snížená",J1381,0)</f>
        <v>0</v>
      </c>
      <c r="BG1381" s="244">
        <f>IF(N1381="zákl. přenesená",J1381,0)</f>
        <v>0</v>
      </c>
      <c r="BH1381" s="244">
        <f>IF(N1381="sníž. přenesená",J1381,0)</f>
        <v>0</v>
      </c>
      <c r="BI1381" s="244">
        <f>IF(N1381="nulová",J1381,0)</f>
        <v>0</v>
      </c>
      <c r="BJ1381" s="17" t="s">
        <v>86</v>
      </c>
      <c r="BK1381" s="244">
        <f>ROUND(I1381*H1381,2)</f>
        <v>0</v>
      </c>
      <c r="BL1381" s="17" t="s">
        <v>395</v>
      </c>
      <c r="BM1381" s="243" t="s">
        <v>2189</v>
      </c>
    </row>
    <row r="1382" spans="2:51" s="12" customFormat="1" ht="12">
      <c r="B1382" s="255"/>
      <c r="C1382" s="256"/>
      <c r="D1382" s="245" t="s">
        <v>309</v>
      </c>
      <c r="E1382" s="257" t="s">
        <v>1</v>
      </c>
      <c r="F1382" s="258" t="s">
        <v>200</v>
      </c>
      <c r="G1382" s="256"/>
      <c r="H1382" s="259">
        <v>110.051</v>
      </c>
      <c r="I1382" s="260"/>
      <c r="J1382" s="256"/>
      <c r="K1382" s="256"/>
      <c r="L1382" s="261"/>
      <c r="M1382" s="262"/>
      <c r="N1382" s="263"/>
      <c r="O1382" s="263"/>
      <c r="P1382" s="263"/>
      <c r="Q1382" s="263"/>
      <c r="R1382" s="263"/>
      <c r="S1382" s="263"/>
      <c r="T1382" s="264"/>
      <c r="AT1382" s="265" t="s">
        <v>309</v>
      </c>
      <c r="AU1382" s="265" t="s">
        <v>88</v>
      </c>
      <c r="AV1382" s="12" t="s">
        <v>88</v>
      </c>
      <c r="AW1382" s="12" t="s">
        <v>33</v>
      </c>
      <c r="AX1382" s="12" t="s">
        <v>86</v>
      </c>
      <c r="AY1382" s="265" t="s">
        <v>163</v>
      </c>
    </row>
    <row r="1383" spans="2:65" s="1" customFormat="1" ht="24" customHeight="1">
      <c r="B1383" s="38"/>
      <c r="C1383" s="232" t="s">
        <v>2190</v>
      </c>
      <c r="D1383" s="232" t="s">
        <v>166</v>
      </c>
      <c r="E1383" s="233" t="s">
        <v>2191</v>
      </c>
      <c r="F1383" s="234" t="s">
        <v>2192</v>
      </c>
      <c r="G1383" s="235" t="s">
        <v>349</v>
      </c>
      <c r="H1383" s="236">
        <v>110.051</v>
      </c>
      <c r="I1383" s="237"/>
      <c r="J1383" s="238">
        <f>ROUND(I1383*H1383,2)</f>
        <v>0</v>
      </c>
      <c r="K1383" s="234" t="s">
        <v>170</v>
      </c>
      <c r="L1383" s="43"/>
      <c r="M1383" s="239" t="s">
        <v>1</v>
      </c>
      <c r="N1383" s="240" t="s">
        <v>43</v>
      </c>
      <c r="O1383" s="86"/>
      <c r="P1383" s="241">
        <f>O1383*H1383</f>
        <v>0</v>
      </c>
      <c r="Q1383" s="241">
        <v>2E-05</v>
      </c>
      <c r="R1383" s="241">
        <f>Q1383*H1383</f>
        <v>0.00220102</v>
      </c>
      <c r="S1383" s="241">
        <v>0</v>
      </c>
      <c r="T1383" s="242">
        <f>S1383*H1383</f>
        <v>0</v>
      </c>
      <c r="AR1383" s="243" t="s">
        <v>395</v>
      </c>
      <c r="AT1383" s="243" t="s">
        <v>166</v>
      </c>
      <c r="AU1383" s="243" t="s">
        <v>88</v>
      </c>
      <c r="AY1383" s="17" t="s">
        <v>163</v>
      </c>
      <c r="BE1383" s="244">
        <f>IF(N1383="základní",J1383,0)</f>
        <v>0</v>
      </c>
      <c r="BF1383" s="244">
        <f>IF(N1383="snížená",J1383,0)</f>
        <v>0</v>
      </c>
      <c r="BG1383" s="244">
        <f>IF(N1383="zákl. přenesená",J1383,0)</f>
        <v>0</v>
      </c>
      <c r="BH1383" s="244">
        <f>IF(N1383="sníž. přenesená",J1383,0)</f>
        <v>0</v>
      </c>
      <c r="BI1383" s="244">
        <f>IF(N1383="nulová",J1383,0)</f>
        <v>0</v>
      </c>
      <c r="BJ1383" s="17" t="s">
        <v>86</v>
      </c>
      <c r="BK1383" s="244">
        <f>ROUND(I1383*H1383,2)</f>
        <v>0</v>
      </c>
      <c r="BL1383" s="17" t="s">
        <v>395</v>
      </c>
      <c r="BM1383" s="243" t="s">
        <v>2193</v>
      </c>
    </row>
    <row r="1384" spans="2:51" s="12" customFormat="1" ht="12">
      <c r="B1384" s="255"/>
      <c r="C1384" s="256"/>
      <c r="D1384" s="245" t="s">
        <v>309</v>
      </c>
      <c r="E1384" s="257" t="s">
        <v>1</v>
      </c>
      <c r="F1384" s="258" t="s">
        <v>200</v>
      </c>
      <c r="G1384" s="256"/>
      <c r="H1384" s="259">
        <v>110.051</v>
      </c>
      <c r="I1384" s="260"/>
      <c r="J1384" s="256"/>
      <c r="K1384" s="256"/>
      <c r="L1384" s="261"/>
      <c r="M1384" s="262"/>
      <c r="N1384" s="263"/>
      <c r="O1384" s="263"/>
      <c r="P1384" s="263"/>
      <c r="Q1384" s="263"/>
      <c r="R1384" s="263"/>
      <c r="S1384" s="263"/>
      <c r="T1384" s="264"/>
      <c r="AT1384" s="265" t="s">
        <v>309</v>
      </c>
      <c r="AU1384" s="265" t="s">
        <v>88</v>
      </c>
      <c r="AV1384" s="12" t="s">
        <v>88</v>
      </c>
      <c r="AW1384" s="12" t="s">
        <v>33</v>
      </c>
      <c r="AX1384" s="12" t="s">
        <v>86</v>
      </c>
      <c r="AY1384" s="265" t="s">
        <v>163</v>
      </c>
    </row>
    <row r="1385" spans="2:63" s="11" customFormat="1" ht="22.8" customHeight="1">
      <c r="B1385" s="216"/>
      <c r="C1385" s="217"/>
      <c r="D1385" s="218" t="s">
        <v>77</v>
      </c>
      <c r="E1385" s="230" t="s">
        <v>2194</v>
      </c>
      <c r="F1385" s="230" t="s">
        <v>2195</v>
      </c>
      <c r="G1385" s="217"/>
      <c r="H1385" s="217"/>
      <c r="I1385" s="220"/>
      <c r="J1385" s="231">
        <f>BK1385</f>
        <v>0</v>
      </c>
      <c r="K1385" s="217"/>
      <c r="L1385" s="222"/>
      <c r="M1385" s="223"/>
      <c r="N1385" s="224"/>
      <c r="O1385" s="224"/>
      <c r="P1385" s="225">
        <f>SUM(P1386:P1400)</f>
        <v>0</v>
      </c>
      <c r="Q1385" s="224"/>
      <c r="R1385" s="225">
        <f>SUM(R1386:R1400)</f>
        <v>0.69753607</v>
      </c>
      <c r="S1385" s="224"/>
      <c r="T1385" s="226">
        <f>SUM(T1386:T1400)</f>
        <v>0</v>
      </c>
      <c r="AR1385" s="227" t="s">
        <v>88</v>
      </c>
      <c r="AT1385" s="228" t="s">
        <v>77</v>
      </c>
      <c r="AU1385" s="228" t="s">
        <v>86</v>
      </c>
      <c r="AY1385" s="227" t="s">
        <v>163</v>
      </c>
      <c r="BK1385" s="229">
        <f>SUM(BK1386:BK1400)</f>
        <v>0</v>
      </c>
    </row>
    <row r="1386" spans="2:65" s="1" customFormat="1" ht="24" customHeight="1">
      <c r="B1386" s="38"/>
      <c r="C1386" s="232" t="s">
        <v>2196</v>
      </c>
      <c r="D1386" s="232" t="s">
        <v>166</v>
      </c>
      <c r="E1386" s="233" t="s">
        <v>2197</v>
      </c>
      <c r="F1386" s="234" t="s">
        <v>2198</v>
      </c>
      <c r="G1386" s="235" t="s">
        <v>349</v>
      </c>
      <c r="H1386" s="236">
        <v>1423.543</v>
      </c>
      <c r="I1386" s="237"/>
      <c r="J1386" s="238">
        <f>ROUND(I1386*H1386,2)</f>
        <v>0</v>
      </c>
      <c r="K1386" s="234" t="s">
        <v>170</v>
      </c>
      <c r="L1386" s="43"/>
      <c r="M1386" s="239" t="s">
        <v>1</v>
      </c>
      <c r="N1386" s="240" t="s">
        <v>43</v>
      </c>
      <c r="O1386" s="86"/>
      <c r="P1386" s="241">
        <f>O1386*H1386</f>
        <v>0</v>
      </c>
      <c r="Q1386" s="241">
        <v>0.0002</v>
      </c>
      <c r="R1386" s="241">
        <f>Q1386*H1386</f>
        <v>0.2847086</v>
      </c>
      <c r="S1386" s="241">
        <v>0</v>
      </c>
      <c r="T1386" s="242">
        <f>S1386*H1386</f>
        <v>0</v>
      </c>
      <c r="AR1386" s="243" t="s">
        <v>395</v>
      </c>
      <c r="AT1386" s="243" t="s">
        <v>166</v>
      </c>
      <c r="AU1386" s="243" t="s">
        <v>88</v>
      </c>
      <c r="AY1386" s="17" t="s">
        <v>163</v>
      </c>
      <c r="BE1386" s="244">
        <f>IF(N1386="základní",J1386,0)</f>
        <v>0</v>
      </c>
      <c r="BF1386" s="244">
        <f>IF(N1386="snížená",J1386,0)</f>
        <v>0</v>
      </c>
      <c r="BG1386" s="244">
        <f>IF(N1386="zákl. přenesená",J1386,0)</f>
        <v>0</v>
      </c>
      <c r="BH1386" s="244">
        <f>IF(N1386="sníž. přenesená",J1386,0)</f>
        <v>0</v>
      </c>
      <c r="BI1386" s="244">
        <f>IF(N1386="nulová",J1386,0)</f>
        <v>0</v>
      </c>
      <c r="BJ1386" s="17" t="s">
        <v>86</v>
      </c>
      <c r="BK1386" s="244">
        <f>ROUND(I1386*H1386,2)</f>
        <v>0</v>
      </c>
      <c r="BL1386" s="17" t="s">
        <v>395</v>
      </c>
      <c r="BM1386" s="243" t="s">
        <v>2199</v>
      </c>
    </row>
    <row r="1387" spans="2:51" s="12" customFormat="1" ht="12">
      <c r="B1387" s="255"/>
      <c r="C1387" s="256"/>
      <c r="D1387" s="245" t="s">
        <v>309</v>
      </c>
      <c r="E1387" s="257" t="s">
        <v>1</v>
      </c>
      <c r="F1387" s="258" t="s">
        <v>221</v>
      </c>
      <c r="G1387" s="256"/>
      <c r="H1387" s="259">
        <v>1423.543</v>
      </c>
      <c r="I1387" s="260"/>
      <c r="J1387" s="256"/>
      <c r="K1387" s="256"/>
      <c r="L1387" s="261"/>
      <c r="M1387" s="262"/>
      <c r="N1387" s="263"/>
      <c r="O1387" s="263"/>
      <c r="P1387" s="263"/>
      <c r="Q1387" s="263"/>
      <c r="R1387" s="263"/>
      <c r="S1387" s="263"/>
      <c r="T1387" s="264"/>
      <c r="AT1387" s="265" t="s">
        <v>309</v>
      </c>
      <c r="AU1387" s="265" t="s">
        <v>88</v>
      </c>
      <c r="AV1387" s="12" t="s">
        <v>88</v>
      </c>
      <c r="AW1387" s="12" t="s">
        <v>33</v>
      </c>
      <c r="AX1387" s="12" t="s">
        <v>86</v>
      </c>
      <c r="AY1387" s="265" t="s">
        <v>163</v>
      </c>
    </row>
    <row r="1388" spans="2:65" s="1" customFormat="1" ht="24" customHeight="1">
      <c r="B1388" s="38"/>
      <c r="C1388" s="232" t="s">
        <v>2200</v>
      </c>
      <c r="D1388" s="232" t="s">
        <v>166</v>
      </c>
      <c r="E1388" s="233" t="s">
        <v>2201</v>
      </c>
      <c r="F1388" s="234" t="s">
        <v>2202</v>
      </c>
      <c r="G1388" s="235" t="s">
        <v>349</v>
      </c>
      <c r="H1388" s="236">
        <v>1423.543</v>
      </c>
      <c r="I1388" s="237"/>
      <c r="J1388" s="238">
        <f>ROUND(I1388*H1388,2)</f>
        <v>0</v>
      </c>
      <c r="K1388" s="234" t="s">
        <v>170</v>
      </c>
      <c r="L1388" s="43"/>
      <c r="M1388" s="239" t="s">
        <v>1</v>
      </c>
      <c r="N1388" s="240" t="s">
        <v>43</v>
      </c>
      <c r="O1388" s="86"/>
      <c r="P1388" s="241">
        <f>O1388*H1388</f>
        <v>0</v>
      </c>
      <c r="Q1388" s="241">
        <v>0.00029</v>
      </c>
      <c r="R1388" s="241">
        <f>Q1388*H1388</f>
        <v>0.41282747</v>
      </c>
      <c r="S1388" s="241">
        <v>0</v>
      </c>
      <c r="T1388" s="242">
        <f>S1388*H1388</f>
        <v>0</v>
      </c>
      <c r="AR1388" s="243" t="s">
        <v>395</v>
      </c>
      <c r="AT1388" s="243" t="s">
        <v>166</v>
      </c>
      <c r="AU1388" s="243" t="s">
        <v>88</v>
      </c>
      <c r="AY1388" s="17" t="s">
        <v>163</v>
      </c>
      <c r="BE1388" s="244">
        <f>IF(N1388="základní",J1388,0)</f>
        <v>0</v>
      </c>
      <c r="BF1388" s="244">
        <f>IF(N1388="snížená",J1388,0)</f>
        <v>0</v>
      </c>
      <c r="BG1388" s="244">
        <f>IF(N1388="zákl. přenesená",J1388,0)</f>
        <v>0</v>
      </c>
      <c r="BH1388" s="244">
        <f>IF(N1388="sníž. přenesená",J1388,0)</f>
        <v>0</v>
      </c>
      <c r="BI1388" s="244">
        <f>IF(N1388="nulová",J1388,0)</f>
        <v>0</v>
      </c>
      <c r="BJ1388" s="17" t="s">
        <v>86</v>
      </c>
      <c r="BK1388" s="244">
        <f>ROUND(I1388*H1388,2)</f>
        <v>0</v>
      </c>
      <c r="BL1388" s="17" t="s">
        <v>395</v>
      </c>
      <c r="BM1388" s="243" t="s">
        <v>2203</v>
      </c>
    </row>
    <row r="1389" spans="2:51" s="12" customFormat="1" ht="12">
      <c r="B1389" s="255"/>
      <c r="C1389" s="256"/>
      <c r="D1389" s="245" t="s">
        <v>309</v>
      </c>
      <c r="E1389" s="257" t="s">
        <v>1</v>
      </c>
      <c r="F1389" s="258" t="s">
        <v>2204</v>
      </c>
      <c r="G1389" s="256"/>
      <c r="H1389" s="259">
        <v>452.81</v>
      </c>
      <c r="I1389" s="260"/>
      <c r="J1389" s="256"/>
      <c r="K1389" s="256"/>
      <c r="L1389" s="261"/>
      <c r="M1389" s="262"/>
      <c r="N1389" s="263"/>
      <c r="O1389" s="263"/>
      <c r="P1389" s="263"/>
      <c r="Q1389" s="263"/>
      <c r="R1389" s="263"/>
      <c r="S1389" s="263"/>
      <c r="T1389" s="264"/>
      <c r="AT1389" s="265" t="s">
        <v>309</v>
      </c>
      <c r="AU1389" s="265" t="s">
        <v>88</v>
      </c>
      <c r="AV1389" s="12" t="s">
        <v>88</v>
      </c>
      <c r="AW1389" s="12" t="s">
        <v>33</v>
      </c>
      <c r="AX1389" s="12" t="s">
        <v>78</v>
      </c>
      <c r="AY1389" s="265" t="s">
        <v>163</v>
      </c>
    </row>
    <row r="1390" spans="2:51" s="12" customFormat="1" ht="12">
      <c r="B1390" s="255"/>
      <c r="C1390" s="256"/>
      <c r="D1390" s="245" t="s">
        <v>309</v>
      </c>
      <c r="E1390" s="257" t="s">
        <v>1</v>
      </c>
      <c r="F1390" s="258" t="s">
        <v>2205</v>
      </c>
      <c r="G1390" s="256"/>
      <c r="H1390" s="259">
        <v>859.2</v>
      </c>
      <c r="I1390" s="260"/>
      <c r="J1390" s="256"/>
      <c r="K1390" s="256"/>
      <c r="L1390" s="261"/>
      <c r="M1390" s="262"/>
      <c r="N1390" s="263"/>
      <c r="O1390" s="263"/>
      <c r="P1390" s="263"/>
      <c r="Q1390" s="263"/>
      <c r="R1390" s="263"/>
      <c r="S1390" s="263"/>
      <c r="T1390" s="264"/>
      <c r="AT1390" s="265" t="s">
        <v>309</v>
      </c>
      <c r="AU1390" s="265" t="s">
        <v>88</v>
      </c>
      <c r="AV1390" s="12" t="s">
        <v>88</v>
      </c>
      <c r="AW1390" s="12" t="s">
        <v>33</v>
      </c>
      <c r="AX1390" s="12" t="s">
        <v>78</v>
      </c>
      <c r="AY1390" s="265" t="s">
        <v>163</v>
      </c>
    </row>
    <row r="1391" spans="2:51" s="14" customFormat="1" ht="12">
      <c r="B1391" s="277"/>
      <c r="C1391" s="278"/>
      <c r="D1391" s="245" t="s">
        <v>309</v>
      </c>
      <c r="E1391" s="279" t="s">
        <v>1</v>
      </c>
      <c r="F1391" s="280" t="s">
        <v>2206</v>
      </c>
      <c r="G1391" s="278"/>
      <c r="H1391" s="279" t="s">
        <v>1</v>
      </c>
      <c r="I1391" s="281"/>
      <c r="J1391" s="278"/>
      <c r="K1391" s="278"/>
      <c r="L1391" s="282"/>
      <c r="M1391" s="283"/>
      <c r="N1391" s="284"/>
      <c r="O1391" s="284"/>
      <c r="P1391" s="284"/>
      <c r="Q1391" s="284"/>
      <c r="R1391" s="284"/>
      <c r="S1391" s="284"/>
      <c r="T1391" s="285"/>
      <c r="AT1391" s="286" t="s">
        <v>309</v>
      </c>
      <c r="AU1391" s="286" t="s">
        <v>88</v>
      </c>
      <c r="AV1391" s="14" t="s">
        <v>86</v>
      </c>
      <c r="AW1391" s="14" t="s">
        <v>33</v>
      </c>
      <c r="AX1391" s="14" t="s">
        <v>78</v>
      </c>
      <c r="AY1391" s="286" t="s">
        <v>163</v>
      </c>
    </row>
    <row r="1392" spans="2:51" s="14" customFormat="1" ht="12">
      <c r="B1392" s="277"/>
      <c r="C1392" s="278"/>
      <c r="D1392" s="245" t="s">
        <v>309</v>
      </c>
      <c r="E1392" s="279" t="s">
        <v>1</v>
      </c>
      <c r="F1392" s="280" t="s">
        <v>455</v>
      </c>
      <c r="G1392" s="278"/>
      <c r="H1392" s="279" t="s">
        <v>1</v>
      </c>
      <c r="I1392" s="281"/>
      <c r="J1392" s="278"/>
      <c r="K1392" s="278"/>
      <c r="L1392" s="282"/>
      <c r="M1392" s="283"/>
      <c r="N1392" s="284"/>
      <c r="O1392" s="284"/>
      <c r="P1392" s="284"/>
      <c r="Q1392" s="284"/>
      <c r="R1392" s="284"/>
      <c r="S1392" s="284"/>
      <c r="T1392" s="285"/>
      <c r="AT1392" s="286" t="s">
        <v>309</v>
      </c>
      <c r="AU1392" s="286" t="s">
        <v>88</v>
      </c>
      <c r="AV1392" s="14" t="s">
        <v>86</v>
      </c>
      <c r="AW1392" s="14" t="s">
        <v>33</v>
      </c>
      <c r="AX1392" s="14" t="s">
        <v>78</v>
      </c>
      <c r="AY1392" s="286" t="s">
        <v>163</v>
      </c>
    </row>
    <row r="1393" spans="2:51" s="12" customFormat="1" ht="12">
      <c r="B1393" s="255"/>
      <c r="C1393" s="256"/>
      <c r="D1393" s="245" t="s">
        <v>309</v>
      </c>
      <c r="E1393" s="257" t="s">
        <v>1</v>
      </c>
      <c r="F1393" s="258" t="s">
        <v>2207</v>
      </c>
      <c r="G1393" s="256"/>
      <c r="H1393" s="259">
        <v>11.8</v>
      </c>
      <c r="I1393" s="260"/>
      <c r="J1393" s="256"/>
      <c r="K1393" s="256"/>
      <c r="L1393" s="261"/>
      <c r="M1393" s="262"/>
      <c r="N1393" s="263"/>
      <c r="O1393" s="263"/>
      <c r="P1393" s="263"/>
      <c r="Q1393" s="263"/>
      <c r="R1393" s="263"/>
      <c r="S1393" s="263"/>
      <c r="T1393" s="264"/>
      <c r="AT1393" s="265" t="s">
        <v>309</v>
      </c>
      <c r="AU1393" s="265" t="s">
        <v>88</v>
      </c>
      <c r="AV1393" s="12" t="s">
        <v>88</v>
      </c>
      <c r="AW1393" s="12" t="s">
        <v>33</v>
      </c>
      <c r="AX1393" s="12" t="s">
        <v>78</v>
      </c>
      <c r="AY1393" s="265" t="s">
        <v>163</v>
      </c>
    </row>
    <row r="1394" spans="2:51" s="12" customFormat="1" ht="12">
      <c r="B1394" s="255"/>
      <c r="C1394" s="256"/>
      <c r="D1394" s="245" t="s">
        <v>309</v>
      </c>
      <c r="E1394" s="257" t="s">
        <v>1</v>
      </c>
      <c r="F1394" s="258" t="s">
        <v>2208</v>
      </c>
      <c r="G1394" s="256"/>
      <c r="H1394" s="259">
        <v>14.789</v>
      </c>
      <c r="I1394" s="260"/>
      <c r="J1394" s="256"/>
      <c r="K1394" s="256"/>
      <c r="L1394" s="261"/>
      <c r="M1394" s="262"/>
      <c r="N1394" s="263"/>
      <c r="O1394" s="263"/>
      <c r="P1394" s="263"/>
      <c r="Q1394" s="263"/>
      <c r="R1394" s="263"/>
      <c r="S1394" s="263"/>
      <c r="T1394" s="264"/>
      <c r="AT1394" s="265" t="s">
        <v>309</v>
      </c>
      <c r="AU1394" s="265" t="s">
        <v>88</v>
      </c>
      <c r="AV1394" s="12" t="s">
        <v>88</v>
      </c>
      <c r="AW1394" s="12" t="s">
        <v>33</v>
      </c>
      <c r="AX1394" s="12" t="s">
        <v>78</v>
      </c>
      <c r="AY1394" s="265" t="s">
        <v>163</v>
      </c>
    </row>
    <row r="1395" spans="2:51" s="12" customFormat="1" ht="12">
      <c r="B1395" s="255"/>
      <c r="C1395" s="256"/>
      <c r="D1395" s="245" t="s">
        <v>309</v>
      </c>
      <c r="E1395" s="257" t="s">
        <v>1</v>
      </c>
      <c r="F1395" s="258" t="s">
        <v>1135</v>
      </c>
      <c r="G1395" s="256"/>
      <c r="H1395" s="259">
        <v>16.934</v>
      </c>
      <c r="I1395" s="260"/>
      <c r="J1395" s="256"/>
      <c r="K1395" s="256"/>
      <c r="L1395" s="261"/>
      <c r="M1395" s="262"/>
      <c r="N1395" s="263"/>
      <c r="O1395" s="263"/>
      <c r="P1395" s="263"/>
      <c r="Q1395" s="263"/>
      <c r="R1395" s="263"/>
      <c r="S1395" s="263"/>
      <c r="T1395" s="264"/>
      <c r="AT1395" s="265" t="s">
        <v>309</v>
      </c>
      <c r="AU1395" s="265" t="s">
        <v>88</v>
      </c>
      <c r="AV1395" s="12" t="s">
        <v>88</v>
      </c>
      <c r="AW1395" s="12" t="s">
        <v>33</v>
      </c>
      <c r="AX1395" s="12" t="s">
        <v>78</v>
      </c>
      <c r="AY1395" s="265" t="s">
        <v>163</v>
      </c>
    </row>
    <row r="1396" spans="2:51" s="14" customFormat="1" ht="12">
      <c r="B1396" s="277"/>
      <c r="C1396" s="278"/>
      <c r="D1396" s="245" t="s">
        <v>309</v>
      </c>
      <c r="E1396" s="279" t="s">
        <v>1</v>
      </c>
      <c r="F1396" s="280" t="s">
        <v>588</v>
      </c>
      <c r="G1396" s="278"/>
      <c r="H1396" s="279" t="s">
        <v>1</v>
      </c>
      <c r="I1396" s="281"/>
      <c r="J1396" s="278"/>
      <c r="K1396" s="278"/>
      <c r="L1396" s="282"/>
      <c r="M1396" s="283"/>
      <c r="N1396" s="284"/>
      <c r="O1396" s="284"/>
      <c r="P1396" s="284"/>
      <c r="Q1396" s="284"/>
      <c r="R1396" s="284"/>
      <c r="S1396" s="284"/>
      <c r="T1396" s="285"/>
      <c r="AT1396" s="286" t="s">
        <v>309</v>
      </c>
      <c r="AU1396" s="286" t="s">
        <v>88</v>
      </c>
      <c r="AV1396" s="14" t="s">
        <v>86</v>
      </c>
      <c r="AW1396" s="14" t="s">
        <v>33</v>
      </c>
      <c r="AX1396" s="14" t="s">
        <v>78</v>
      </c>
      <c r="AY1396" s="286" t="s">
        <v>163</v>
      </c>
    </row>
    <row r="1397" spans="2:51" s="12" customFormat="1" ht="12">
      <c r="B1397" s="255"/>
      <c r="C1397" s="256"/>
      <c r="D1397" s="245" t="s">
        <v>309</v>
      </c>
      <c r="E1397" s="257" t="s">
        <v>1</v>
      </c>
      <c r="F1397" s="258" t="s">
        <v>2209</v>
      </c>
      <c r="G1397" s="256"/>
      <c r="H1397" s="259">
        <v>11.7</v>
      </c>
      <c r="I1397" s="260"/>
      <c r="J1397" s="256"/>
      <c r="K1397" s="256"/>
      <c r="L1397" s="261"/>
      <c r="M1397" s="262"/>
      <c r="N1397" s="263"/>
      <c r="O1397" s="263"/>
      <c r="P1397" s="263"/>
      <c r="Q1397" s="263"/>
      <c r="R1397" s="263"/>
      <c r="S1397" s="263"/>
      <c r="T1397" s="264"/>
      <c r="AT1397" s="265" t="s">
        <v>309</v>
      </c>
      <c r="AU1397" s="265" t="s">
        <v>88</v>
      </c>
      <c r="AV1397" s="12" t="s">
        <v>88</v>
      </c>
      <c r="AW1397" s="12" t="s">
        <v>33</v>
      </c>
      <c r="AX1397" s="12" t="s">
        <v>78</v>
      </c>
      <c r="AY1397" s="265" t="s">
        <v>163</v>
      </c>
    </row>
    <row r="1398" spans="2:51" s="12" customFormat="1" ht="12">
      <c r="B1398" s="255"/>
      <c r="C1398" s="256"/>
      <c r="D1398" s="245" t="s">
        <v>309</v>
      </c>
      <c r="E1398" s="257" t="s">
        <v>1</v>
      </c>
      <c r="F1398" s="258" t="s">
        <v>2210</v>
      </c>
      <c r="G1398" s="256"/>
      <c r="H1398" s="259">
        <v>26.28</v>
      </c>
      <c r="I1398" s="260"/>
      <c r="J1398" s="256"/>
      <c r="K1398" s="256"/>
      <c r="L1398" s="261"/>
      <c r="M1398" s="262"/>
      <c r="N1398" s="263"/>
      <c r="O1398" s="263"/>
      <c r="P1398" s="263"/>
      <c r="Q1398" s="263"/>
      <c r="R1398" s="263"/>
      <c r="S1398" s="263"/>
      <c r="T1398" s="264"/>
      <c r="AT1398" s="265" t="s">
        <v>309</v>
      </c>
      <c r="AU1398" s="265" t="s">
        <v>88</v>
      </c>
      <c r="AV1398" s="12" t="s">
        <v>88</v>
      </c>
      <c r="AW1398" s="12" t="s">
        <v>33</v>
      </c>
      <c r="AX1398" s="12" t="s">
        <v>78</v>
      </c>
      <c r="AY1398" s="265" t="s">
        <v>163</v>
      </c>
    </row>
    <row r="1399" spans="2:51" s="12" customFormat="1" ht="12">
      <c r="B1399" s="255"/>
      <c r="C1399" s="256"/>
      <c r="D1399" s="245" t="s">
        <v>309</v>
      </c>
      <c r="E1399" s="257" t="s">
        <v>1</v>
      </c>
      <c r="F1399" s="258" t="s">
        <v>2211</v>
      </c>
      <c r="G1399" s="256"/>
      <c r="H1399" s="259">
        <v>30.03</v>
      </c>
      <c r="I1399" s="260"/>
      <c r="J1399" s="256"/>
      <c r="K1399" s="256"/>
      <c r="L1399" s="261"/>
      <c r="M1399" s="262"/>
      <c r="N1399" s="263"/>
      <c r="O1399" s="263"/>
      <c r="P1399" s="263"/>
      <c r="Q1399" s="263"/>
      <c r="R1399" s="263"/>
      <c r="S1399" s="263"/>
      <c r="T1399" s="264"/>
      <c r="AT1399" s="265" t="s">
        <v>309</v>
      </c>
      <c r="AU1399" s="265" t="s">
        <v>88</v>
      </c>
      <c r="AV1399" s="12" t="s">
        <v>88</v>
      </c>
      <c r="AW1399" s="12" t="s">
        <v>33</v>
      </c>
      <c r="AX1399" s="12" t="s">
        <v>78</v>
      </c>
      <c r="AY1399" s="265" t="s">
        <v>163</v>
      </c>
    </row>
    <row r="1400" spans="2:51" s="13" customFormat="1" ht="12">
      <c r="B1400" s="266"/>
      <c r="C1400" s="267"/>
      <c r="D1400" s="245" t="s">
        <v>309</v>
      </c>
      <c r="E1400" s="268" t="s">
        <v>221</v>
      </c>
      <c r="F1400" s="269" t="s">
        <v>311</v>
      </c>
      <c r="G1400" s="267"/>
      <c r="H1400" s="270">
        <v>1423.543</v>
      </c>
      <c r="I1400" s="271"/>
      <c r="J1400" s="267"/>
      <c r="K1400" s="267"/>
      <c r="L1400" s="272"/>
      <c r="M1400" s="273"/>
      <c r="N1400" s="274"/>
      <c r="O1400" s="274"/>
      <c r="P1400" s="274"/>
      <c r="Q1400" s="274"/>
      <c r="R1400" s="274"/>
      <c r="S1400" s="274"/>
      <c r="T1400" s="275"/>
      <c r="AT1400" s="276" t="s">
        <v>309</v>
      </c>
      <c r="AU1400" s="276" t="s">
        <v>88</v>
      </c>
      <c r="AV1400" s="13" t="s">
        <v>181</v>
      </c>
      <c r="AW1400" s="13" t="s">
        <v>33</v>
      </c>
      <c r="AX1400" s="13" t="s">
        <v>86</v>
      </c>
      <c r="AY1400" s="276" t="s">
        <v>163</v>
      </c>
    </row>
    <row r="1401" spans="2:63" s="11" customFormat="1" ht="25.9" customHeight="1">
      <c r="B1401" s="216"/>
      <c r="C1401" s="217"/>
      <c r="D1401" s="218" t="s">
        <v>77</v>
      </c>
      <c r="E1401" s="219" t="s">
        <v>2212</v>
      </c>
      <c r="F1401" s="219" t="s">
        <v>111</v>
      </c>
      <c r="G1401" s="217"/>
      <c r="H1401" s="217"/>
      <c r="I1401" s="220"/>
      <c r="J1401" s="221">
        <f>BK1401</f>
        <v>0</v>
      </c>
      <c r="K1401" s="217"/>
      <c r="L1401" s="222"/>
      <c r="M1401" s="223"/>
      <c r="N1401" s="224"/>
      <c r="O1401" s="224"/>
      <c r="P1401" s="225">
        <f>SUM(P1402:P1404)</f>
        <v>0</v>
      </c>
      <c r="Q1401" s="224"/>
      <c r="R1401" s="225">
        <f>SUM(R1402:R1404)</f>
        <v>0</v>
      </c>
      <c r="S1401" s="224"/>
      <c r="T1401" s="226">
        <f>SUM(T1402:T1404)</f>
        <v>0</v>
      </c>
      <c r="AR1401" s="227" t="s">
        <v>181</v>
      </c>
      <c r="AT1401" s="228" t="s">
        <v>77</v>
      </c>
      <c r="AU1401" s="228" t="s">
        <v>78</v>
      </c>
      <c r="AY1401" s="227" t="s">
        <v>163</v>
      </c>
      <c r="BK1401" s="229">
        <f>SUM(BK1402:BK1404)</f>
        <v>0</v>
      </c>
    </row>
    <row r="1402" spans="2:65" s="1" customFormat="1" ht="16.5" customHeight="1">
      <c r="B1402" s="38"/>
      <c r="C1402" s="232" t="s">
        <v>2213</v>
      </c>
      <c r="D1402" s="232" t="s">
        <v>166</v>
      </c>
      <c r="E1402" s="233" t="s">
        <v>97</v>
      </c>
      <c r="F1402" s="234" t="s">
        <v>2214</v>
      </c>
      <c r="G1402" s="235" t="s">
        <v>1168</v>
      </c>
      <c r="H1402" s="236">
        <v>7</v>
      </c>
      <c r="I1402" s="237"/>
      <c r="J1402" s="238">
        <f>ROUND(I1402*H1402,2)</f>
        <v>0</v>
      </c>
      <c r="K1402" s="234" t="s">
        <v>1</v>
      </c>
      <c r="L1402" s="43"/>
      <c r="M1402" s="239" t="s">
        <v>1</v>
      </c>
      <c r="N1402" s="240" t="s">
        <v>43</v>
      </c>
      <c r="O1402" s="86"/>
      <c r="P1402" s="241">
        <f>O1402*H1402</f>
        <v>0</v>
      </c>
      <c r="Q1402" s="241">
        <v>0</v>
      </c>
      <c r="R1402" s="241">
        <f>Q1402*H1402</f>
        <v>0</v>
      </c>
      <c r="S1402" s="241">
        <v>0</v>
      </c>
      <c r="T1402" s="242">
        <f>S1402*H1402</f>
        <v>0</v>
      </c>
      <c r="AR1402" s="243" t="s">
        <v>2215</v>
      </c>
      <c r="AT1402" s="243" t="s">
        <v>166</v>
      </c>
      <c r="AU1402" s="243" t="s">
        <v>86</v>
      </c>
      <c r="AY1402" s="17" t="s">
        <v>163</v>
      </c>
      <c r="BE1402" s="244">
        <f>IF(N1402="základní",J1402,0)</f>
        <v>0</v>
      </c>
      <c r="BF1402" s="244">
        <f>IF(N1402="snížená",J1402,0)</f>
        <v>0</v>
      </c>
      <c r="BG1402" s="244">
        <f>IF(N1402="zákl. přenesená",J1402,0)</f>
        <v>0</v>
      </c>
      <c r="BH1402" s="244">
        <f>IF(N1402="sníž. přenesená",J1402,0)</f>
        <v>0</v>
      </c>
      <c r="BI1402" s="244">
        <f>IF(N1402="nulová",J1402,0)</f>
        <v>0</v>
      </c>
      <c r="BJ1402" s="17" t="s">
        <v>86</v>
      </c>
      <c r="BK1402" s="244">
        <f>ROUND(I1402*H1402,2)</f>
        <v>0</v>
      </c>
      <c r="BL1402" s="17" t="s">
        <v>2215</v>
      </c>
      <c r="BM1402" s="243" t="s">
        <v>2216</v>
      </c>
    </row>
    <row r="1403" spans="2:65" s="1" customFormat="1" ht="24" customHeight="1">
      <c r="B1403" s="38"/>
      <c r="C1403" s="232" t="s">
        <v>2217</v>
      </c>
      <c r="D1403" s="232" t="s">
        <v>166</v>
      </c>
      <c r="E1403" s="233" t="s">
        <v>100</v>
      </c>
      <c r="F1403" s="234" t="s">
        <v>2218</v>
      </c>
      <c r="G1403" s="235" t="s">
        <v>723</v>
      </c>
      <c r="H1403" s="236">
        <v>1</v>
      </c>
      <c r="I1403" s="237"/>
      <c r="J1403" s="238">
        <f>ROUND(I1403*H1403,2)</f>
        <v>0</v>
      </c>
      <c r="K1403" s="234" t="s">
        <v>1</v>
      </c>
      <c r="L1403" s="43"/>
      <c r="M1403" s="239" t="s">
        <v>1</v>
      </c>
      <c r="N1403" s="240" t="s">
        <v>43</v>
      </c>
      <c r="O1403" s="86"/>
      <c r="P1403" s="241">
        <f>O1403*H1403</f>
        <v>0</v>
      </c>
      <c r="Q1403" s="241">
        <v>0</v>
      </c>
      <c r="R1403" s="241">
        <f>Q1403*H1403</f>
        <v>0</v>
      </c>
      <c r="S1403" s="241">
        <v>0</v>
      </c>
      <c r="T1403" s="242">
        <f>S1403*H1403</f>
        <v>0</v>
      </c>
      <c r="AR1403" s="243" t="s">
        <v>2215</v>
      </c>
      <c r="AT1403" s="243" t="s">
        <v>166</v>
      </c>
      <c r="AU1403" s="243" t="s">
        <v>86</v>
      </c>
      <c r="AY1403" s="17" t="s">
        <v>163</v>
      </c>
      <c r="BE1403" s="244">
        <f>IF(N1403="základní",J1403,0)</f>
        <v>0</v>
      </c>
      <c r="BF1403" s="244">
        <f>IF(N1403="snížená",J1403,0)</f>
        <v>0</v>
      </c>
      <c r="BG1403" s="244">
        <f>IF(N1403="zákl. přenesená",J1403,0)</f>
        <v>0</v>
      </c>
      <c r="BH1403" s="244">
        <f>IF(N1403="sníž. přenesená",J1403,0)</f>
        <v>0</v>
      </c>
      <c r="BI1403" s="244">
        <f>IF(N1403="nulová",J1403,0)</f>
        <v>0</v>
      </c>
      <c r="BJ1403" s="17" t="s">
        <v>86</v>
      </c>
      <c r="BK1403" s="244">
        <f>ROUND(I1403*H1403,2)</f>
        <v>0</v>
      </c>
      <c r="BL1403" s="17" t="s">
        <v>2215</v>
      </c>
      <c r="BM1403" s="243" t="s">
        <v>2219</v>
      </c>
    </row>
    <row r="1404" spans="2:65" s="1" customFormat="1" ht="16.5" customHeight="1">
      <c r="B1404" s="38"/>
      <c r="C1404" s="232" t="s">
        <v>2220</v>
      </c>
      <c r="D1404" s="232" t="s">
        <v>166</v>
      </c>
      <c r="E1404" s="233" t="s">
        <v>113</v>
      </c>
      <c r="F1404" s="234" t="s">
        <v>2221</v>
      </c>
      <c r="G1404" s="235" t="s">
        <v>723</v>
      </c>
      <c r="H1404" s="236">
        <v>1</v>
      </c>
      <c r="I1404" s="237"/>
      <c r="J1404" s="238">
        <f>ROUND(I1404*H1404,2)</f>
        <v>0</v>
      </c>
      <c r="K1404" s="234" t="s">
        <v>1</v>
      </c>
      <c r="L1404" s="43"/>
      <c r="M1404" s="248" t="s">
        <v>1</v>
      </c>
      <c r="N1404" s="249" t="s">
        <v>43</v>
      </c>
      <c r="O1404" s="250"/>
      <c r="P1404" s="251">
        <f>O1404*H1404</f>
        <v>0</v>
      </c>
      <c r="Q1404" s="251">
        <v>0</v>
      </c>
      <c r="R1404" s="251">
        <f>Q1404*H1404</f>
        <v>0</v>
      </c>
      <c r="S1404" s="251">
        <v>0</v>
      </c>
      <c r="T1404" s="252">
        <f>S1404*H1404</f>
        <v>0</v>
      </c>
      <c r="AR1404" s="243" t="s">
        <v>2215</v>
      </c>
      <c r="AT1404" s="243" t="s">
        <v>166</v>
      </c>
      <c r="AU1404" s="243" t="s">
        <v>86</v>
      </c>
      <c r="AY1404" s="17" t="s">
        <v>163</v>
      </c>
      <c r="BE1404" s="244">
        <f>IF(N1404="základní",J1404,0)</f>
        <v>0</v>
      </c>
      <c r="BF1404" s="244">
        <f>IF(N1404="snížená",J1404,0)</f>
        <v>0</v>
      </c>
      <c r="BG1404" s="244">
        <f>IF(N1404="zákl. přenesená",J1404,0)</f>
        <v>0</v>
      </c>
      <c r="BH1404" s="244">
        <f>IF(N1404="sníž. přenesená",J1404,0)</f>
        <v>0</v>
      </c>
      <c r="BI1404" s="244">
        <f>IF(N1404="nulová",J1404,0)</f>
        <v>0</v>
      </c>
      <c r="BJ1404" s="17" t="s">
        <v>86</v>
      </c>
      <c r="BK1404" s="244">
        <f>ROUND(I1404*H1404,2)</f>
        <v>0</v>
      </c>
      <c r="BL1404" s="17" t="s">
        <v>2215</v>
      </c>
      <c r="BM1404" s="243" t="s">
        <v>2222</v>
      </c>
    </row>
    <row r="1405" spans="2:12" s="1" customFormat="1" ht="6.95" customHeight="1">
      <c r="B1405" s="61"/>
      <c r="C1405" s="62"/>
      <c r="D1405" s="62"/>
      <c r="E1405" s="62"/>
      <c r="F1405" s="62"/>
      <c r="G1405" s="62"/>
      <c r="H1405" s="62"/>
      <c r="I1405" s="183"/>
      <c r="J1405" s="62"/>
      <c r="K1405" s="62"/>
      <c r="L1405" s="43"/>
    </row>
  </sheetData>
  <sheetProtection password="CC35" sheet="1" objects="1" scenarios="1" formatColumns="0" formatRows="0" autoFilter="0"/>
  <autoFilter ref="C144:K140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3:H133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7" t="s">
        <v>99</v>
      </c>
      <c r="AZ2" s="253" t="s">
        <v>2223</v>
      </c>
      <c r="BA2" s="253" t="s">
        <v>1</v>
      </c>
      <c r="BB2" s="253" t="s">
        <v>1</v>
      </c>
      <c r="BC2" s="253" t="s">
        <v>181</v>
      </c>
      <c r="BD2" s="253" t="s">
        <v>88</v>
      </c>
    </row>
    <row r="3" spans="2:5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  <c r="AZ3" s="253" t="s">
        <v>2224</v>
      </c>
      <c r="BA3" s="253" t="s">
        <v>1</v>
      </c>
      <c r="BB3" s="253" t="s">
        <v>1</v>
      </c>
      <c r="BC3" s="253" t="s">
        <v>2225</v>
      </c>
      <c r="BD3" s="253" t="s">
        <v>88</v>
      </c>
    </row>
    <row r="4" spans="2:56" ht="24.95" customHeight="1" hidden="1">
      <c r="B4" s="20"/>
      <c r="D4" s="146" t="s">
        <v>134</v>
      </c>
      <c r="L4" s="20"/>
      <c r="M4" s="147" t="s">
        <v>10</v>
      </c>
      <c r="AT4" s="17" t="s">
        <v>4</v>
      </c>
      <c r="AZ4" s="253" t="s">
        <v>229</v>
      </c>
      <c r="BA4" s="253" t="s">
        <v>1</v>
      </c>
      <c r="BB4" s="253" t="s">
        <v>1</v>
      </c>
      <c r="BC4" s="253" t="s">
        <v>2225</v>
      </c>
      <c r="BD4" s="253" t="s">
        <v>88</v>
      </c>
    </row>
    <row r="5" spans="2:56" ht="6.95" customHeight="1" hidden="1">
      <c r="B5" s="20"/>
      <c r="L5" s="20"/>
      <c r="AZ5" s="253" t="s">
        <v>245</v>
      </c>
      <c r="BA5" s="253" t="s">
        <v>1</v>
      </c>
      <c r="BB5" s="253" t="s">
        <v>1</v>
      </c>
      <c r="BC5" s="253" t="s">
        <v>2226</v>
      </c>
      <c r="BD5" s="253" t="s">
        <v>88</v>
      </c>
    </row>
    <row r="6" spans="2:56" ht="12" customHeight="1" hidden="1">
      <c r="B6" s="20"/>
      <c r="D6" s="148" t="s">
        <v>16</v>
      </c>
      <c r="L6" s="20"/>
      <c r="AZ6" s="253" t="s">
        <v>2227</v>
      </c>
      <c r="BA6" s="253" t="s">
        <v>1</v>
      </c>
      <c r="BB6" s="253" t="s">
        <v>1</v>
      </c>
      <c r="BC6" s="253" t="s">
        <v>2228</v>
      </c>
      <c r="BD6" s="253" t="s">
        <v>88</v>
      </c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customHeight="1" hidden="1">
      <c r="B8" s="20"/>
      <c r="D8" s="148" t="s">
        <v>135</v>
      </c>
      <c r="L8" s="20"/>
    </row>
    <row r="9" spans="2:12" s="1" customFormat="1" ht="16.5" customHeight="1" hidden="1">
      <c r="B9" s="43"/>
      <c r="E9" s="149" t="s">
        <v>212</v>
      </c>
      <c r="F9" s="1"/>
      <c r="G9" s="1"/>
      <c r="H9" s="1"/>
      <c r="I9" s="150"/>
      <c r="L9" s="43"/>
    </row>
    <row r="10" spans="2:12" s="1" customFormat="1" ht="12" customHeight="1" hidden="1">
      <c r="B10" s="43"/>
      <c r="D10" s="148" t="s">
        <v>215</v>
      </c>
      <c r="I10" s="150"/>
      <c r="L10" s="43"/>
    </row>
    <row r="11" spans="2:12" s="1" customFormat="1" ht="36.95" customHeight="1" hidden="1">
      <c r="B11" s="43"/>
      <c r="E11" s="151" t="s">
        <v>2229</v>
      </c>
      <c r="F11" s="1"/>
      <c r="G11" s="1"/>
      <c r="H11" s="1"/>
      <c r="I11" s="150"/>
      <c r="L11" s="43"/>
    </row>
    <row r="12" spans="2:12" s="1" customFormat="1" ht="12" hidden="1">
      <c r="B12" s="43"/>
      <c r="I12" s="150"/>
      <c r="L12" s="43"/>
    </row>
    <row r="13" spans="2:12" s="1" customFormat="1" ht="12" customHeight="1" hidden="1">
      <c r="B13" s="43"/>
      <c r="D13" s="148" t="s">
        <v>18</v>
      </c>
      <c r="F13" s="136" t="s">
        <v>19</v>
      </c>
      <c r="I13" s="152" t="s">
        <v>20</v>
      </c>
      <c r="J13" s="136" t="s">
        <v>1</v>
      </c>
      <c r="L13" s="43"/>
    </row>
    <row r="14" spans="2:12" s="1" customFormat="1" ht="12" customHeight="1" hidden="1">
      <c r="B14" s="43"/>
      <c r="D14" s="148" t="s">
        <v>21</v>
      </c>
      <c r="F14" s="136" t="s">
        <v>22</v>
      </c>
      <c r="I14" s="152" t="s">
        <v>23</v>
      </c>
      <c r="J14" s="153" t="str">
        <f>'Rekapitulace stavby'!AN8</f>
        <v>10. 1. 2019</v>
      </c>
      <c r="L14" s="43"/>
    </row>
    <row r="15" spans="2:12" s="1" customFormat="1" ht="10.8" customHeight="1" hidden="1">
      <c r="B15" s="43"/>
      <c r="I15" s="150"/>
      <c r="L15" s="43"/>
    </row>
    <row r="16" spans="2:12" s="1" customFormat="1" ht="12" customHeight="1" hidden="1">
      <c r="B16" s="43"/>
      <c r="D16" s="148" t="s">
        <v>25</v>
      </c>
      <c r="I16" s="152" t="s">
        <v>26</v>
      </c>
      <c r="J16" s="136" t="s">
        <v>1</v>
      </c>
      <c r="L16" s="43"/>
    </row>
    <row r="17" spans="2:12" s="1" customFormat="1" ht="18" customHeight="1" hidden="1">
      <c r="B17" s="43"/>
      <c r="E17" s="136" t="s">
        <v>27</v>
      </c>
      <c r="I17" s="152" t="s">
        <v>28</v>
      </c>
      <c r="J17" s="136" t="s">
        <v>1</v>
      </c>
      <c r="L17" s="43"/>
    </row>
    <row r="18" spans="2:12" s="1" customFormat="1" ht="6.95" customHeight="1" hidden="1">
      <c r="B18" s="43"/>
      <c r="I18" s="150"/>
      <c r="L18" s="43"/>
    </row>
    <row r="19" spans="2:12" s="1" customFormat="1" ht="12" customHeight="1" hidden="1">
      <c r="B19" s="43"/>
      <c r="D19" s="148" t="s">
        <v>29</v>
      </c>
      <c r="I19" s="152" t="s">
        <v>26</v>
      </c>
      <c r="J19" s="33" t="str">
        <f>'Rekapitulace stavby'!AN13</f>
        <v>Vyplň údaj</v>
      </c>
      <c r="L19" s="43"/>
    </row>
    <row r="20" spans="2:12" s="1" customFormat="1" ht="18" customHeight="1" hidden="1">
      <c r="B20" s="43"/>
      <c r="E20" s="33" t="str">
        <f>'Rekapitulace stavby'!E14</f>
        <v>Vyplň údaj</v>
      </c>
      <c r="F20" s="136"/>
      <c r="G20" s="136"/>
      <c r="H20" s="136"/>
      <c r="I20" s="152" t="s">
        <v>28</v>
      </c>
      <c r="J20" s="33" t="str">
        <f>'Rekapitulace stavby'!AN14</f>
        <v>Vyplň údaj</v>
      </c>
      <c r="L20" s="43"/>
    </row>
    <row r="21" spans="2:12" s="1" customFormat="1" ht="6.95" customHeight="1" hidden="1">
      <c r="B21" s="43"/>
      <c r="I21" s="150"/>
      <c r="L21" s="43"/>
    </row>
    <row r="22" spans="2:12" s="1" customFormat="1" ht="12" customHeight="1" hidden="1">
      <c r="B22" s="43"/>
      <c r="D22" s="148" t="s">
        <v>31</v>
      </c>
      <c r="I22" s="152" t="s">
        <v>26</v>
      </c>
      <c r="J22" s="136" t="s">
        <v>1</v>
      </c>
      <c r="L22" s="43"/>
    </row>
    <row r="23" spans="2:12" s="1" customFormat="1" ht="18" customHeight="1" hidden="1">
      <c r="B23" s="43"/>
      <c r="E23" s="136" t="s">
        <v>32</v>
      </c>
      <c r="I23" s="152" t="s">
        <v>28</v>
      </c>
      <c r="J23" s="136" t="s">
        <v>1</v>
      </c>
      <c r="L23" s="43"/>
    </row>
    <row r="24" spans="2:12" s="1" customFormat="1" ht="6.95" customHeight="1" hidden="1">
      <c r="B24" s="43"/>
      <c r="I24" s="150"/>
      <c r="L24" s="43"/>
    </row>
    <row r="25" spans="2:12" s="1" customFormat="1" ht="12" customHeight="1" hidden="1">
      <c r="B25" s="43"/>
      <c r="D25" s="148" t="s">
        <v>34</v>
      </c>
      <c r="I25" s="152" t="s">
        <v>26</v>
      </c>
      <c r="J25" s="136" t="s">
        <v>1</v>
      </c>
      <c r="L25" s="43"/>
    </row>
    <row r="26" spans="2:12" s="1" customFormat="1" ht="18" customHeight="1" hidden="1">
      <c r="B26" s="43"/>
      <c r="E26" s="136" t="s">
        <v>35</v>
      </c>
      <c r="I26" s="152" t="s">
        <v>28</v>
      </c>
      <c r="J26" s="136" t="s">
        <v>1</v>
      </c>
      <c r="L26" s="43"/>
    </row>
    <row r="27" spans="2:12" s="1" customFormat="1" ht="6.95" customHeight="1" hidden="1">
      <c r="B27" s="43"/>
      <c r="I27" s="150"/>
      <c r="L27" s="43"/>
    </row>
    <row r="28" spans="2:12" s="1" customFormat="1" ht="12" customHeight="1" hidden="1">
      <c r="B28" s="43"/>
      <c r="D28" s="148" t="s">
        <v>36</v>
      </c>
      <c r="I28" s="150"/>
      <c r="L28" s="43"/>
    </row>
    <row r="29" spans="2:12" s="7" customFormat="1" ht="16.5" customHeight="1" hidden="1">
      <c r="B29" s="154"/>
      <c r="E29" s="155" t="s">
        <v>1</v>
      </c>
      <c r="F29" s="155"/>
      <c r="G29" s="155"/>
      <c r="H29" s="155"/>
      <c r="I29" s="156"/>
      <c r="L29" s="154"/>
    </row>
    <row r="30" spans="2:12" s="1" customFormat="1" ht="6.95" customHeight="1" hidden="1">
      <c r="B30" s="43"/>
      <c r="I30" s="150"/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57"/>
      <c r="J31" s="78"/>
      <c r="K31" s="78"/>
      <c r="L31" s="43"/>
    </row>
    <row r="32" spans="2:12" s="1" customFormat="1" ht="25.4" customHeight="1" hidden="1">
      <c r="B32" s="43"/>
      <c r="D32" s="158" t="s">
        <v>38</v>
      </c>
      <c r="I32" s="150"/>
      <c r="J32" s="159">
        <f>ROUND(J134,2)</f>
        <v>0</v>
      </c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14.4" customHeight="1" hidden="1">
      <c r="B34" s="43"/>
      <c r="F34" s="160" t="s">
        <v>40</v>
      </c>
      <c r="I34" s="161" t="s">
        <v>39</v>
      </c>
      <c r="J34" s="160" t="s">
        <v>41</v>
      </c>
      <c r="L34" s="43"/>
    </row>
    <row r="35" spans="2:12" s="1" customFormat="1" ht="14.4" customHeight="1" hidden="1">
      <c r="B35" s="43"/>
      <c r="D35" s="162" t="s">
        <v>42</v>
      </c>
      <c r="E35" s="148" t="s">
        <v>43</v>
      </c>
      <c r="F35" s="163">
        <f>ROUND((SUM(BE134:BE303)),2)</f>
        <v>0</v>
      </c>
      <c r="I35" s="164">
        <v>0.21</v>
      </c>
      <c r="J35" s="163">
        <f>ROUND(((SUM(BE134:BE303))*I35),2)</f>
        <v>0</v>
      </c>
      <c r="L35" s="43"/>
    </row>
    <row r="36" spans="2:12" s="1" customFormat="1" ht="14.4" customHeight="1" hidden="1">
      <c r="B36" s="43"/>
      <c r="E36" s="148" t="s">
        <v>44</v>
      </c>
      <c r="F36" s="163">
        <f>ROUND((SUM(BF134:BF303)),2)</f>
        <v>0</v>
      </c>
      <c r="I36" s="164">
        <v>0.15</v>
      </c>
      <c r="J36" s="163">
        <f>ROUND(((SUM(BF134:BF303))*I36),2)</f>
        <v>0</v>
      </c>
      <c r="L36" s="43"/>
    </row>
    <row r="37" spans="2:12" s="1" customFormat="1" ht="14.4" customHeight="1" hidden="1">
      <c r="B37" s="43"/>
      <c r="E37" s="148" t="s">
        <v>45</v>
      </c>
      <c r="F37" s="163">
        <f>ROUND((SUM(BG134:BG303)),2)</f>
        <v>0</v>
      </c>
      <c r="I37" s="164">
        <v>0.21</v>
      </c>
      <c r="J37" s="163">
        <f>0</f>
        <v>0</v>
      </c>
      <c r="L37" s="43"/>
    </row>
    <row r="38" spans="2:12" s="1" customFormat="1" ht="14.4" customHeight="1" hidden="1">
      <c r="B38" s="43"/>
      <c r="E38" s="148" t="s">
        <v>46</v>
      </c>
      <c r="F38" s="163">
        <f>ROUND((SUM(BH134:BH303)),2)</f>
        <v>0</v>
      </c>
      <c r="I38" s="164">
        <v>0.15</v>
      </c>
      <c r="J38" s="163">
        <f>0</f>
        <v>0</v>
      </c>
      <c r="L38" s="43"/>
    </row>
    <row r="39" spans="2:12" s="1" customFormat="1" ht="14.4" customHeight="1" hidden="1">
      <c r="B39" s="43"/>
      <c r="E39" s="148" t="s">
        <v>47</v>
      </c>
      <c r="F39" s="163">
        <f>ROUND((SUM(BI134:BI303)),2)</f>
        <v>0</v>
      </c>
      <c r="I39" s="164">
        <v>0</v>
      </c>
      <c r="J39" s="163">
        <f>0</f>
        <v>0</v>
      </c>
      <c r="L39" s="43"/>
    </row>
    <row r="40" spans="2:12" s="1" customFormat="1" ht="6.95" customHeight="1" hidden="1">
      <c r="B40" s="43"/>
      <c r="I40" s="150"/>
      <c r="L40" s="43"/>
    </row>
    <row r="41" spans="2:12" s="1" customFormat="1" ht="25.4" customHeight="1" hidden="1">
      <c r="B41" s="43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70"/>
      <c r="J41" s="171">
        <f>SUM(J32:J39)</f>
        <v>0</v>
      </c>
      <c r="K41" s="172"/>
      <c r="L41" s="43"/>
    </row>
    <row r="42" spans="2:12" s="1" customFormat="1" ht="14.4" customHeight="1" hidden="1">
      <c r="B42" s="43"/>
      <c r="I42" s="150"/>
      <c r="L42" s="43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s="1" customFormat="1" ht="16.5" customHeight="1">
      <c r="B87" s="38"/>
      <c r="C87" s="39"/>
      <c r="D87" s="39"/>
      <c r="E87" s="187" t="s">
        <v>212</v>
      </c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2" t="s">
        <v>215</v>
      </c>
      <c r="D88" s="39"/>
      <c r="E88" s="39"/>
      <c r="F88" s="39"/>
      <c r="G88" s="39"/>
      <c r="H88" s="39"/>
      <c r="I88" s="150"/>
      <c r="J88" s="39"/>
      <c r="K88" s="39"/>
      <c r="L88" s="43"/>
    </row>
    <row r="89" spans="2:12" s="1" customFormat="1" ht="16.5" customHeight="1">
      <c r="B89" s="38"/>
      <c r="C89" s="39"/>
      <c r="D89" s="39"/>
      <c r="E89" s="71" t="str">
        <f>E11</f>
        <v>002 - Zdravotní technika</v>
      </c>
      <c r="F89" s="39"/>
      <c r="G89" s="39"/>
      <c r="H89" s="39"/>
      <c r="I89" s="150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F14</f>
        <v>Trutnov</v>
      </c>
      <c r="G91" s="39"/>
      <c r="H91" s="39"/>
      <c r="I91" s="152" t="s">
        <v>23</v>
      </c>
      <c r="J91" s="74" t="str">
        <f>IF(J14="","",J14)</f>
        <v>10. 1. 2019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7.9" customHeight="1">
      <c r="B93" s="38"/>
      <c r="C93" s="32" t="s">
        <v>25</v>
      </c>
      <c r="D93" s="39"/>
      <c r="E93" s="39"/>
      <c r="F93" s="27" t="str">
        <f>E17</f>
        <v>Město Trutnov</v>
      </c>
      <c r="G93" s="39"/>
      <c r="H93" s="39"/>
      <c r="I93" s="152" t="s">
        <v>31</v>
      </c>
      <c r="J93" s="36" t="str">
        <f>E23</f>
        <v>Ing. Arch. Zdeněk Gottwald</v>
      </c>
      <c r="K93" s="39"/>
      <c r="L93" s="43"/>
    </row>
    <row r="94" spans="2:12" s="1" customFormat="1" ht="27.9" customHeight="1">
      <c r="B94" s="38"/>
      <c r="C94" s="32" t="s">
        <v>29</v>
      </c>
      <c r="D94" s="39"/>
      <c r="E94" s="39"/>
      <c r="F94" s="27" t="str">
        <f>IF(E20="","",E20)</f>
        <v>Vyplň údaj</v>
      </c>
      <c r="G94" s="39"/>
      <c r="H94" s="39"/>
      <c r="I94" s="152" t="s">
        <v>34</v>
      </c>
      <c r="J94" s="36" t="str">
        <f>E26</f>
        <v>Ing. Lenka Kasperová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3"/>
    </row>
    <row r="96" spans="2:12" s="1" customFormat="1" ht="29.25" customHeight="1">
      <c r="B96" s="38"/>
      <c r="C96" s="188" t="s">
        <v>138</v>
      </c>
      <c r="D96" s="189"/>
      <c r="E96" s="189"/>
      <c r="F96" s="189"/>
      <c r="G96" s="189"/>
      <c r="H96" s="189"/>
      <c r="I96" s="190"/>
      <c r="J96" s="191" t="s">
        <v>139</v>
      </c>
      <c r="K96" s="18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47" s="1" customFormat="1" ht="22.8" customHeight="1">
      <c r="B98" s="38"/>
      <c r="C98" s="192" t="s">
        <v>140</v>
      </c>
      <c r="D98" s="39"/>
      <c r="E98" s="39"/>
      <c r="F98" s="39"/>
      <c r="G98" s="39"/>
      <c r="H98" s="39"/>
      <c r="I98" s="150"/>
      <c r="J98" s="105">
        <f>J134</f>
        <v>0</v>
      </c>
      <c r="K98" s="39"/>
      <c r="L98" s="43"/>
      <c r="AU98" s="17" t="s">
        <v>141</v>
      </c>
    </row>
    <row r="99" spans="2:12" s="8" customFormat="1" ht="24.95" customHeight="1">
      <c r="B99" s="193"/>
      <c r="C99" s="194"/>
      <c r="D99" s="195" t="s">
        <v>277</v>
      </c>
      <c r="E99" s="196"/>
      <c r="F99" s="196"/>
      <c r="G99" s="196"/>
      <c r="H99" s="196"/>
      <c r="I99" s="197"/>
      <c r="J99" s="198">
        <f>J135</f>
        <v>0</v>
      </c>
      <c r="K99" s="194"/>
      <c r="L99" s="199"/>
    </row>
    <row r="100" spans="2:12" s="9" customFormat="1" ht="19.9" customHeight="1">
      <c r="B100" s="200"/>
      <c r="C100" s="128"/>
      <c r="D100" s="201" t="s">
        <v>278</v>
      </c>
      <c r="E100" s="202"/>
      <c r="F100" s="202"/>
      <c r="G100" s="202"/>
      <c r="H100" s="202"/>
      <c r="I100" s="203"/>
      <c r="J100" s="204">
        <f>J136</f>
        <v>0</v>
      </c>
      <c r="K100" s="128"/>
      <c r="L100" s="205"/>
    </row>
    <row r="101" spans="2:12" s="9" customFormat="1" ht="19.9" customHeight="1">
      <c r="B101" s="200"/>
      <c r="C101" s="128"/>
      <c r="D101" s="201" t="s">
        <v>279</v>
      </c>
      <c r="E101" s="202"/>
      <c r="F101" s="202"/>
      <c r="G101" s="202"/>
      <c r="H101" s="202"/>
      <c r="I101" s="203"/>
      <c r="J101" s="204">
        <f>J159</f>
        <v>0</v>
      </c>
      <c r="K101" s="128"/>
      <c r="L101" s="205"/>
    </row>
    <row r="102" spans="2:12" s="9" customFormat="1" ht="19.9" customHeight="1">
      <c r="B102" s="200"/>
      <c r="C102" s="128"/>
      <c r="D102" s="201" t="s">
        <v>281</v>
      </c>
      <c r="E102" s="202"/>
      <c r="F102" s="202"/>
      <c r="G102" s="202"/>
      <c r="H102" s="202"/>
      <c r="I102" s="203"/>
      <c r="J102" s="204">
        <f>J162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282</v>
      </c>
      <c r="E103" s="202"/>
      <c r="F103" s="202"/>
      <c r="G103" s="202"/>
      <c r="H103" s="202"/>
      <c r="I103" s="203"/>
      <c r="J103" s="204">
        <f>J171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2230</v>
      </c>
      <c r="E104" s="202"/>
      <c r="F104" s="202"/>
      <c r="G104" s="202"/>
      <c r="H104" s="202"/>
      <c r="I104" s="203"/>
      <c r="J104" s="204">
        <f>J177</f>
        <v>0</v>
      </c>
      <c r="K104" s="128"/>
      <c r="L104" s="205"/>
    </row>
    <row r="105" spans="2:12" s="8" customFormat="1" ht="24.95" customHeight="1">
      <c r="B105" s="193"/>
      <c r="C105" s="194"/>
      <c r="D105" s="195" t="s">
        <v>287</v>
      </c>
      <c r="E105" s="196"/>
      <c r="F105" s="196"/>
      <c r="G105" s="196"/>
      <c r="H105" s="196"/>
      <c r="I105" s="197"/>
      <c r="J105" s="198">
        <f>J188</f>
        <v>0</v>
      </c>
      <c r="K105" s="194"/>
      <c r="L105" s="199"/>
    </row>
    <row r="106" spans="2:12" s="9" customFormat="1" ht="19.9" customHeight="1">
      <c r="B106" s="200"/>
      <c r="C106" s="128"/>
      <c r="D106" s="201" t="s">
        <v>289</v>
      </c>
      <c r="E106" s="202"/>
      <c r="F106" s="202"/>
      <c r="G106" s="202"/>
      <c r="H106" s="202"/>
      <c r="I106" s="203"/>
      <c r="J106" s="204">
        <f>J189</f>
        <v>0</v>
      </c>
      <c r="K106" s="128"/>
      <c r="L106" s="205"/>
    </row>
    <row r="107" spans="2:12" s="9" customFormat="1" ht="19.9" customHeight="1">
      <c r="B107" s="200"/>
      <c r="C107" s="128"/>
      <c r="D107" s="201" t="s">
        <v>2231</v>
      </c>
      <c r="E107" s="202"/>
      <c r="F107" s="202"/>
      <c r="G107" s="202"/>
      <c r="H107" s="202"/>
      <c r="I107" s="203"/>
      <c r="J107" s="204">
        <f>J194</f>
        <v>0</v>
      </c>
      <c r="K107" s="128"/>
      <c r="L107" s="205"/>
    </row>
    <row r="108" spans="2:12" s="9" customFormat="1" ht="19.9" customHeight="1">
      <c r="B108" s="200"/>
      <c r="C108" s="128"/>
      <c r="D108" s="201" t="s">
        <v>2232</v>
      </c>
      <c r="E108" s="202"/>
      <c r="F108" s="202"/>
      <c r="G108" s="202"/>
      <c r="H108" s="202"/>
      <c r="I108" s="203"/>
      <c r="J108" s="204">
        <f>J227</f>
        <v>0</v>
      </c>
      <c r="K108" s="128"/>
      <c r="L108" s="205"/>
    </row>
    <row r="109" spans="2:12" s="9" customFormat="1" ht="19.9" customHeight="1">
      <c r="B109" s="200"/>
      <c r="C109" s="128"/>
      <c r="D109" s="201" t="s">
        <v>2233</v>
      </c>
      <c r="E109" s="202"/>
      <c r="F109" s="202"/>
      <c r="G109" s="202"/>
      <c r="H109" s="202"/>
      <c r="I109" s="203"/>
      <c r="J109" s="204">
        <f>J263</f>
        <v>0</v>
      </c>
      <c r="K109" s="128"/>
      <c r="L109" s="205"/>
    </row>
    <row r="110" spans="2:12" s="9" customFormat="1" ht="19.9" customHeight="1">
      <c r="B110" s="200"/>
      <c r="C110" s="128"/>
      <c r="D110" s="201" t="s">
        <v>2234</v>
      </c>
      <c r="E110" s="202"/>
      <c r="F110" s="202"/>
      <c r="G110" s="202"/>
      <c r="H110" s="202"/>
      <c r="I110" s="203"/>
      <c r="J110" s="204">
        <f>J265</f>
        <v>0</v>
      </c>
      <c r="K110" s="128"/>
      <c r="L110" s="205"/>
    </row>
    <row r="111" spans="2:12" s="9" customFormat="1" ht="19.9" customHeight="1">
      <c r="B111" s="200"/>
      <c r="C111" s="128"/>
      <c r="D111" s="201" t="s">
        <v>2235</v>
      </c>
      <c r="E111" s="202"/>
      <c r="F111" s="202"/>
      <c r="G111" s="202"/>
      <c r="H111" s="202"/>
      <c r="I111" s="203"/>
      <c r="J111" s="204">
        <f>J296</f>
        <v>0</v>
      </c>
      <c r="K111" s="128"/>
      <c r="L111" s="205"/>
    </row>
    <row r="112" spans="2:12" s="8" customFormat="1" ht="24.95" customHeight="1">
      <c r="B112" s="193"/>
      <c r="C112" s="194"/>
      <c r="D112" s="195" t="s">
        <v>301</v>
      </c>
      <c r="E112" s="196"/>
      <c r="F112" s="196"/>
      <c r="G112" s="196"/>
      <c r="H112" s="196"/>
      <c r="I112" s="197"/>
      <c r="J112" s="198">
        <f>J301</f>
        <v>0</v>
      </c>
      <c r="K112" s="194"/>
      <c r="L112" s="199"/>
    </row>
    <row r="113" spans="2:12" s="1" customFormat="1" ht="21.8" customHeight="1">
      <c r="B113" s="38"/>
      <c r="C113" s="39"/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61"/>
      <c r="C114" s="62"/>
      <c r="D114" s="62"/>
      <c r="E114" s="62"/>
      <c r="F114" s="62"/>
      <c r="G114" s="62"/>
      <c r="H114" s="62"/>
      <c r="I114" s="183"/>
      <c r="J114" s="62"/>
      <c r="K114" s="62"/>
      <c r="L114" s="43"/>
    </row>
    <row r="118" spans="2:12" s="1" customFormat="1" ht="6.95" customHeight="1">
      <c r="B118" s="63"/>
      <c r="C118" s="64"/>
      <c r="D118" s="64"/>
      <c r="E118" s="64"/>
      <c r="F118" s="64"/>
      <c r="G118" s="64"/>
      <c r="H118" s="64"/>
      <c r="I118" s="186"/>
      <c r="J118" s="64"/>
      <c r="K118" s="64"/>
      <c r="L118" s="43"/>
    </row>
    <row r="119" spans="2:12" s="1" customFormat="1" ht="24.95" customHeight="1">
      <c r="B119" s="38"/>
      <c r="C119" s="23" t="s">
        <v>147</v>
      </c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2" t="s">
        <v>16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6.5" customHeight="1">
      <c r="B122" s="38"/>
      <c r="C122" s="39"/>
      <c r="D122" s="39"/>
      <c r="E122" s="187" t="str">
        <f>E7</f>
        <v>Rekonstrukce čp. 73 Horská ul. Trutnov</v>
      </c>
      <c r="F122" s="32"/>
      <c r="G122" s="32"/>
      <c r="H122" s="32"/>
      <c r="I122" s="150"/>
      <c r="J122" s="39"/>
      <c r="K122" s="39"/>
      <c r="L122" s="43"/>
    </row>
    <row r="123" spans="2:12" ht="12" customHeight="1">
      <c r="B123" s="21"/>
      <c r="C123" s="32" t="s">
        <v>135</v>
      </c>
      <c r="D123" s="22"/>
      <c r="E123" s="22"/>
      <c r="F123" s="22"/>
      <c r="G123" s="22"/>
      <c r="H123" s="22"/>
      <c r="I123" s="142"/>
      <c r="J123" s="22"/>
      <c r="K123" s="22"/>
      <c r="L123" s="20"/>
    </row>
    <row r="124" spans="2:12" s="1" customFormat="1" ht="16.5" customHeight="1">
      <c r="B124" s="38"/>
      <c r="C124" s="39"/>
      <c r="D124" s="39"/>
      <c r="E124" s="187" t="s">
        <v>212</v>
      </c>
      <c r="F124" s="39"/>
      <c r="G124" s="39"/>
      <c r="H124" s="39"/>
      <c r="I124" s="150"/>
      <c r="J124" s="39"/>
      <c r="K124" s="39"/>
      <c r="L124" s="43"/>
    </row>
    <row r="125" spans="2:12" s="1" customFormat="1" ht="12" customHeight="1">
      <c r="B125" s="38"/>
      <c r="C125" s="32" t="s">
        <v>215</v>
      </c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E11</f>
        <v>002 - Zdravotní technika</v>
      </c>
      <c r="F126" s="39"/>
      <c r="G126" s="39"/>
      <c r="H126" s="39"/>
      <c r="I126" s="150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50"/>
      <c r="J127" s="39"/>
      <c r="K127" s="39"/>
      <c r="L127" s="43"/>
    </row>
    <row r="128" spans="2:12" s="1" customFormat="1" ht="12" customHeight="1">
      <c r="B128" s="38"/>
      <c r="C128" s="32" t="s">
        <v>21</v>
      </c>
      <c r="D128" s="39"/>
      <c r="E128" s="39"/>
      <c r="F128" s="27" t="str">
        <f>F14</f>
        <v>Trutnov</v>
      </c>
      <c r="G128" s="39"/>
      <c r="H128" s="39"/>
      <c r="I128" s="152" t="s">
        <v>23</v>
      </c>
      <c r="J128" s="74" t="str">
        <f>IF(J14="","",J14)</f>
        <v>10. 1. 2019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50"/>
      <c r="J129" s="39"/>
      <c r="K129" s="39"/>
      <c r="L129" s="43"/>
    </row>
    <row r="130" spans="2:12" s="1" customFormat="1" ht="27.9" customHeight="1">
      <c r="B130" s="38"/>
      <c r="C130" s="32" t="s">
        <v>25</v>
      </c>
      <c r="D130" s="39"/>
      <c r="E130" s="39"/>
      <c r="F130" s="27" t="str">
        <f>E17</f>
        <v>Město Trutnov</v>
      </c>
      <c r="G130" s="39"/>
      <c r="H130" s="39"/>
      <c r="I130" s="152" t="s">
        <v>31</v>
      </c>
      <c r="J130" s="36" t="str">
        <f>E23</f>
        <v>Ing. Arch. Zdeněk Gottwald</v>
      </c>
      <c r="K130" s="39"/>
      <c r="L130" s="43"/>
    </row>
    <row r="131" spans="2:12" s="1" customFormat="1" ht="27.9" customHeight="1">
      <c r="B131" s="38"/>
      <c r="C131" s="32" t="s">
        <v>29</v>
      </c>
      <c r="D131" s="39"/>
      <c r="E131" s="39"/>
      <c r="F131" s="27" t="str">
        <f>IF(E20="","",E20)</f>
        <v>Vyplň údaj</v>
      </c>
      <c r="G131" s="39"/>
      <c r="H131" s="39"/>
      <c r="I131" s="152" t="s">
        <v>34</v>
      </c>
      <c r="J131" s="36" t="str">
        <f>E26</f>
        <v>Ing. Lenka Kasperová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50"/>
      <c r="J132" s="39"/>
      <c r="K132" s="39"/>
      <c r="L132" s="43"/>
    </row>
    <row r="133" spans="2:20" s="10" customFormat="1" ht="29.25" customHeight="1">
      <c r="B133" s="206"/>
      <c r="C133" s="207" t="s">
        <v>148</v>
      </c>
      <c r="D133" s="208" t="s">
        <v>63</v>
      </c>
      <c r="E133" s="208" t="s">
        <v>59</v>
      </c>
      <c r="F133" s="208" t="s">
        <v>60</v>
      </c>
      <c r="G133" s="208" t="s">
        <v>149</v>
      </c>
      <c r="H133" s="208" t="s">
        <v>150</v>
      </c>
      <c r="I133" s="209" t="s">
        <v>151</v>
      </c>
      <c r="J133" s="208" t="s">
        <v>139</v>
      </c>
      <c r="K133" s="210" t="s">
        <v>152</v>
      </c>
      <c r="L133" s="211"/>
      <c r="M133" s="95" t="s">
        <v>1</v>
      </c>
      <c r="N133" s="96" t="s">
        <v>42</v>
      </c>
      <c r="O133" s="96" t="s">
        <v>153</v>
      </c>
      <c r="P133" s="96" t="s">
        <v>154</v>
      </c>
      <c r="Q133" s="96" t="s">
        <v>155</v>
      </c>
      <c r="R133" s="96" t="s">
        <v>156</v>
      </c>
      <c r="S133" s="96" t="s">
        <v>157</v>
      </c>
      <c r="T133" s="97" t="s">
        <v>158</v>
      </c>
    </row>
    <row r="134" spans="2:63" s="1" customFormat="1" ht="22.8" customHeight="1">
      <c r="B134" s="38"/>
      <c r="C134" s="102" t="s">
        <v>159</v>
      </c>
      <c r="D134" s="39"/>
      <c r="E134" s="39"/>
      <c r="F134" s="39"/>
      <c r="G134" s="39"/>
      <c r="H134" s="39"/>
      <c r="I134" s="150"/>
      <c r="J134" s="212">
        <f>BK134</f>
        <v>0</v>
      </c>
      <c r="K134" s="39"/>
      <c r="L134" s="43"/>
      <c r="M134" s="98"/>
      <c r="N134" s="99"/>
      <c r="O134" s="99"/>
      <c r="P134" s="213">
        <f>P135+P188+P301</f>
        <v>0</v>
      </c>
      <c r="Q134" s="99"/>
      <c r="R134" s="213">
        <f>R135+R188+R301</f>
        <v>4.767595</v>
      </c>
      <c r="S134" s="99"/>
      <c r="T134" s="214">
        <f>T135+T188+T301</f>
        <v>1.1074300000000001</v>
      </c>
      <c r="AT134" s="17" t="s">
        <v>77</v>
      </c>
      <c r="AU134" s="17" t="s">
        <v>141</v>
      </c>
      <c r="BK134" s="215">
        <f>BK135+BK188+BK301</f>
        <v>0</v>
      </c>
    </row>
    <row r="135" spans="2:63" s="11" customFormat="1" ht="25.9" customHeight="1">
      <c r="B135" s="216"/>
      <c r="C135" s="217"/>
      <c r="D135" s="218" t="s">
        <v>77</v>
      </c>
      <c r="E135" s="219" t="s">
        <v>302</v>
      </c>
      <c r="F135" s="219" t="s">
        <v>303</v>
      </c>
      <c r="G135" s="217"/>
      <c r="H135" s="217"/>
      <c r="I135" s="220"/>
      <c r="J135" s="221">
        <f>BK135</f>
        <v>0</v>
      </c>
      <c r="K135" s="217"/>
      <c r="L135" s="222"/>
      <c r="M135" s="223"/>
      <c r="N135" s="224"/>
      <c r="O135" s="224"/>
      <c r="P135" s="225">
        <f>P136+P159+P162+P171+P177</f>
        <v>0</v>
      </c>
      <c r="Q135" s="224"/>
      <c r="R135" s="225">
        <f>R136+R159+R162+R171+R177</f>
        <v>3.4539850000000003</v>
      </c>
      <c r="S135" s="224"/>
      <c r="T135" s="226">
        <f>T136+T159+T162+T171+T177</f>
        <v>1.04</v>
      </c>
      <c r="AR135" s="227" t="s">
        <v>86</v>
      </c>
      <c r="AT135" s="228" t="s">
        <v>77</v>
      </c>
      <c r="AU135" s="228" t="s">
        <v>78</v>
      </c>
      <c r="AY135" s="227" t="s">
        <v>163</v>
      </c>
      <c r="BK135" s="229">
        <f>BK136+BK159+BK162+BK171+BK177</f>
        <v>0</v>
      </c>
    </row>
    <row r="136" spans="2:63" s="11" customFormat="1" ht="22.8" customHeight="1">
      <c r="B136" s="216"/>
      <c r="C136" s="217"/>
      <c r="D136" s="218" t="s">
        <v>77</v>
      </c>
      <c r="E136" s="230" t="s">
        <v>86</v>
      </c>
      <c r="F136" s="230" t="s">
        <v>304</v>
      </c>
      <c r="G136" s="217"/>
      <c r="H136" s="217"/>
      <c r="I136" s="220"/>
      <c r="J136" s="231">
        <f>BK136</f>
        <v>0</v>
      </c>
      <c r="K136" s="217"/>
      <c r="L136" s="222"/>
      <c r="M136" s="223"/>
      <c r="N136" s="224"/>
      <c r="O136" s="224"/>
      <c r="P136" s="225">
        <f>SUM(P137:P158)</f>
        <v>0</v>
      </c>
      <c r="Q136" s="224"/>
      <c r="R136" s="225">
        <f>SUM(R137:R158)</f>
        <v>0</v>
      </c>
      <c r="S136" s="224"/>
      <c r="T136" s="226">
        <f>SUM(T137:T158)</f>
        <v>1.04</v>
      </c>
      <c r="AR136" s="227" t="s">
        <v>86</v>
      </c>
      <c r="AT136" s="228" t="s">
        <v>77</v>
      </c>
      <c r="AU136" s="228" t="s">
        <v>86</v>
      </c>
      <c r="AY136" s="227" t="s">
        <v>163</v>
      </c>
      <c r="BK136" s="229">
        <f>SUM(BK137:BK158)</f>
        <v>0</v>
      </c>
    </row>
    <row r="137" spans="2:65" s="1" customFormat="1" ht="24" customHeight="1">
      <c r="B137" s="38"/>
      <c r="C137" s="232" t="s">
        <v>86</v>
      </c>
      <c r="D137" s="232" t="s">
        <v>166</v>
      </c>
      <c r="E137" s="233" t="s">
        <v>2236</v>
      </c>
      <c r="F137" s="234" t="s">
        <v>2237</v>
      </c>
      <c r="G137" s="235" t="s">
        <v>349</v>
      </c>
      <c r="H137" s="236">
        <v>4</v>
      </c>
      <c r="I137" s="237"/>
      <c r="J137" s="238">
        <f>ROUND(I137*H137,2)</f>
        <v>0</v>
      </c>
      <c r="K137" s="234" t="s">
        <v>170</v>
      </c>
      <c r="L137" s="43"/>
      <c r="M137" s="239" t="s">
        <v>1</v>
      </c>
      <c r="N137" s="240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0.26</v>
      </c>
      <c r="T137" s="242">
        <f>S137*H137</f>
        <v>1.04</v>
      </c>
      <c r="AR137" s="243" t="s">
        <v>181</v>
      </c>
      <c r="AT137" s="243" t="s">
        <v>166</v>
      </c>
      <c r="AU137" s="243" t="s">
        <v>88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181</v>
      </c>
      <c r="BM137" s="243" t="s">
        <v>2238</v>
      </c>
    </row>
    <row r="138" spans="2:51" s="12" customFormat="1" ht="12">
      <c r="B138" s="255"/>
      <c r="C138" s="256"/>
      <c r="D138" s="245" t="s">
        <v>309</v>
      </c>
      <c r="E138" s="257" t="s">
        <v>1</v>
      </c>
      <c r="F138" s="258" t="s">
        <v>2239</v>
      </c>
      <c r="G138" s="256"/>
      <c r="H138" s="259">
        <v>4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AT138" s="265" t="s">
        <v>309</v>
      </c>
      <c r="AU138" s="265" t="s">
        <v>88</v>
      </c>
      <c r="AV138" s="12" t="s">
        <v>88</v>
      </c>
      <c r="AW138" s="12" t="s">
        <v>33</v>
      </c>
      <c r="AX138" s="12" t="s">
        <v>78</v>
      </c>
      <c r="AY138" s="265" t="s">
        <v>163</v>
      </c>
    </row>
    <row r="139" spans="2:51" s="13" customFormat="1" ht="12">
      <c r="B139" s="266"/>
      <c r="C139" s="267"/>
      <c r="D139" s="245" t="s">
        <v>309</v>
      </c>
      <c r="E139" s="268" t="s">
        <v>2223</v>
      </c>
      <c r="F139" s="269" t="s">
        <v>311</v>
      </c>
      <c r="G139" s="267"/>
      <c r="H139" s="270">
        <v>4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AT139" s="276" t="s">
        <v>309</v>
      </c>
      <c r="AU139" s="276" t="s">
        <v>88</v>
      </c>
      <c r="AV139" s="13" t="s">
        <v>181</v>
      </c>
      <c r="AW139" s="13" t="s">
        <v>33</v>
      </c>
      <c r="AX139" s="13" t="s">
        <v>86</v>
      </c>
      <c r="AY139" s="276" t="s">
        <v>163</v>
      </c>
    </row>
    <row r="140" spans="2:65" s="1" customFormat="1" ht="24" customHeight="1">
      <c r="B140" s="38"/>
      <c r="C140" s="232" t="s">
        <v>88</v>
      </c>
      <c r="D140" s="232" t="s">
        <v>166</v>
      </c>
      <c r="E140" s="233" t="s">
        <v>312</v>
      </c>
      <c r="F140" s="234" t="s">
        <v>313</v>
      </c>
      <c r="G140" s="235" t="s">
        <v>307</v>
      </c>
      <c r="H140" s="236">
        <v>56.82</v>
      </c>
      <c r="I140" s="237"/>
      <c r="J140" s="238">
        <f>ROUND(I140*H140,2)</f>
        <v>0</v>
      </c>
      <c r="K140" s="234" t="s">
        <v>170</v>
      </c>
      <c r="L140" s="43"/>
      <c r="M140" s="239" t="s">
        <v>1</v>
      </c>
      <c r="N140" s="240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181</v>
      </c>
      <c r="AT140" s="243" t="s">
        <v>166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181</v>
      </c>
      <c r="BM140" s="243" t="s">
        <v>2240</v>
      </c>
    </row>
    <row r="141" spans="2:51" s="14" customFormat="1" ht="12">
      <c r="B141" s="277"/>
      <c r="C141" s="278"/>
      <c r="D141" s="245" t="s">
        <v>309</v>
      </c>
      <c r="E141" s="279" t="s">
        <v>1</v>
      </c>
      <c r="F141" s="280" t="s">
        <v>2241</v>
      </c>
      <c r="G141" s="278"/>
      <c r="H141" s="279" t="s">
        <v>1</v>
      </c>
      <c r="I141" s="281"/>
      <c r="J141" s="278"/>
      <c r="K141" s="278"/>
      <c r="L141" s="282"/>
      <c r="M141" s="283"/>
      <c r="N141" s="284"/>
      <c r="O141" s="284"/>
      <c r="P141" s="284"/>
      <c r="Q141" s="284"/>
      <c r="R141" s="284"/>
      <c r="S141" s="284"/>
      <c r="T141" s="285"/>
      <c r="AT141" s="286" t="s">
        <v>309</v>
      </c>
      <c r="AU141" s="286" t="s">
        <v>88</v>
      </c>
      <c r="AV141" s="14" t="s">
        <v>86</v>
      </c>
      <c r="AW141" s="14" t="s">
        <v>33</v>
      </c>
      <c r="AX141" s="14" t="s">
        <v>78</v>
      </c>
      <c r="AY141" s="286" t="s">
        <v>163</v>
      </c>
    </row>
    <row r="142" spans="2:51" s="12" customFormat="1" ht="12">
      <c r="B142" s="255"/>
      <c r="C142" s="256"/>
      <c r="D142" s="245" t="s">
        <v>309</v>
      </c>
      <c r="E142" s="257" t="s">
        <v>1</v>
      </c>
      <c r="F142" s="258" t="s">
        <v>2242</v>
      </c>
      <c r="G142" s="256"/>
      <c r="H142" s="259">
        <v>22.08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AT142" s="265" t="s">
        <v>309</v>
      </c>
      <c r="AU142" s="265" t="s">
        <v>88</v>
      </c>
      <c r="AV142" s="12" t="s">
        <v>88</v>
      </c>
      <c r="AW142" s="12" t="s">
        <v>33</v>
      </c>
      <c r="AX142" s="12" t="s">
        <v>78</v>
      </c>
      <c r="AY142" s="265" t="s">
        <v>163</v>
      </c>
    </row>
    <row r="143" spans="2:51" s="12" customFormat="1" ht="12">
      <c r="B143" s="255"/>
      <c r="C143" s="256"/>
      <c r="D143" s="245" t="s">
        <v>309</v>
      </c>
      <c r="E143" s="257" t="s">
        <v>1</v>
      </c>
      <c r="F143" s="258" t="s">
        <v>2243</v>
      </c>
      <c r="G143" s="256"/>
      <c r="H143" s="259">
        <v>11.7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AT143" s="265" t="s">
        <v>309</v>
      </c>
      <c r="AU143" s="265" t="s">
        <v>88</v>
      </c>
      <c r="AV143" s="12" t="s">
        <v>88</v>
      </c>
      <c r="AW143" s="12" t="s">
        <v>33</v>
      </c>
      <c r="AX143" s="12" t="s">
        <v>78</v>
      </c>
      <c r="AY143" s="265" t="s">
        <v>163</v>
      </c>
    </row>
    <row r="144" spans="2:51" s="14" customFormat="1" ht="12">
      <c r="B144" s="277"/>
      <c r="C144" s="278"/>
      <c r="D144" s="245" t="s">
        <v>309</v>
      </c>
      <c r="E144" s="279" t="s">
        <v>1</v>
      </c>
      <c r="F144" s="280" t="s">
        <v>2244</v>
      </c>
      <c r="G144" s="278"/>
      <c r="H144" s="279" t="s">
        <v>1</v>
      </c>
      <c r="I144" s="281"/>
      <c r="J144" s="278"/>
      <c r="K144" s="278"/>
      <c r="L144" s="282"/>
      <c r="M144" s="283"/>
      <c r="N144" s="284"/>
      <c r="O144" s="284"/>
      <c r="P144" s="284"/>
      <c r="Q144" s="284"/>
      <c r="R144" s="284"/>
      <c r="S144" s="284"/>
      <c r="T144" s="285"/>
      <c r="AT144" s="286" t="s">
        <v>309</v>
      </c>
      <c r="AU144" s="286" t="s">
        <v>88</v>
      </c>
      <c r="AV144" s="14" t="s">
        <v>86</v>
      </c>
      <c r="AW144" s="14" t="s">
        <v>33</v>
      </c>
      <c r="AX144" s="14" t="s">
        <v>78</v>
      </c>
      <c r="AY144" s="286" t="s">
        <v>163</v>
      </c>
    </row>
    <row r="145" spans="2:51" s="12" customFormat="1" ht="12">
      <c r="B145" s="255"/>
      <c r="C145" s="256"/>
      <c r="D145" s="245" t="s">
        <v>309</v>
      </c>
      <c r="E145" s="257" t="s">
        <v>1</v>
      </c>
      <c r="F145" s="258" t="s">
        <v>2245</v>
      </c>
      <c r="G145" s="256"/>
      <c r="H145" s="259">
        <v>15.84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AT145" s="265" t="s">
        <v>309</v>
      </c>
      <c r="AU145" s="265" t="s">
        <v>88</v>
      </c>
      <c r="AV145" s="12" t="s">
        <v>88</v>
      </c>
      <c r="AW145" s="12" t="s">
        <v>33</v>
      </c>
      <c r="AX145" s="12" t="s">
        <v>78</v>
      </c>
      <c r="AY145" s="265" t="s">
        <v>163</v>
      </c>
    </row>
    <row r="146" spans="2:51" s="12" customFormat="1" ht="12">
      <c r="B146" s="255"/>
      <c r="C146" s="256"/>
      <c r="D146" s="245" t="s">
        <v>309</v>
      </c>
      <c r="E146" s="257" t="s">
        <v>1</v>
      </c>
      <c r="F146" s="258" t="s">
        <v>2246</v>
      </c>
      <c r="G146" s="256"/>
      <c r="H146" s="259">
        <v>7.2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309</v>
      </c>
      <c r="AU146" s="265" t="s">
        <v>88</v>
      </c>
      <c r="AV146" s="12" t="s">
        <v>88</v>
      </c>
      <c r="AW146" s="12" t="s">
        <v>33</v>
      </c>
      <c r="AX146" s="12" t="s">
        <v>78</v>
      </c>
      <c r="AY146" s="265" t="s">
        <v>163</v>
      </c>
    </row>
    <row r="147" spans="2:51" s="13" customFormat="1" ht="12">
      <c r="B147" s="266"/>
      <c r="C147" s="267"/>
      <c r="D147" s="245" t="s">
        <v>309</v>
      </c>
      <c r="E147" s="268" t="s">
        <v>245</v>
      </c>
      <c r="F147" s="269" t="s">
        <v>311</v>
      </c>
      <c r="G147" s="267"/>
      <c r="H147" s="270">
        <v>56.82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AT147" s="276" t="s">
        <v>309</v>
      </c>
      <c r="AU147" s="276" t="s">
        <v>88</v>
      </c>
      <c r="AV147" s="13" t="s">
        <v>181</v>
      </c>
      <c r="AW147" s="13" t="s">
        <v>33</v>
      </c>
      <c r="AX147" s="13" t="s">
        <v>86</v>
      </c>
      <c r="AY147" s="276" t="s">
        <v>163</v>
      </c>
    </row>
    <row r="148" spans="2:65" s="1" customFormat="1" ht="24" customHeight="1">
      <c r="B148" s="38"/>
      <c r="C148" s="232" t="s">
        <v>105</v>
      </c>
      <c r="D148" s="232" t="s">
        <v>166</v>
      </c>
      <c r="E148" s="233" t="s">
        <v>330</v>
      </c>
      <c r="F148" s="234" t="s">
        <v>331</v>
      </c>
      <c r="G148" s="235" t="s">
        <v>307</v>
      </c>
      <c r="H148" s="236">
        <v>22.882</v>
      </c>
      <c r="I148" s="237"/>
      <c r="J148" s="238">
        <f>ROUND(I148*H148,2)</f>
        <v>0</v>
      </c>
      <c r="K148" s="234" t="s">
        <v>170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181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181</v>
      </c>
      <c r="BM148" s="243" t="s">
        <v>2247</v>
      </c>
    </row>
    <row r="149" spans="2:51" s="12" customFormat="1" ht="12">
      <c r="B149" s="255"/>
      <c r="C149" s="256"/>
      <c r="D149" s="245" t="s">
        <v>309</v>
      </c>
      <c r="E149" s="257" t="s">
        <v>1</v>
      </c>
      <c r="F149" s="258" t="s">
        <v>245</v>
      </c>
      <c r="G149" s="256"/>
      <c r="H149" s="259">
        <v>56.82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AT149" s="265" t="s">
        <v>309</v>
      </c>
      <c r="AU149" s="265" t="s">
        <v>88</v>
      </c>
      <c r="AV149" s="12" t="s">
        <v>88</v>
      </c>
      <c r="AW149" s="12" t="s">
        <v>33</v>
      </c>
      <c r="AX149" s="12" t="s">
        <v>78</v>
      </c>
      <c r="AY149" s="265" t="s">
        <v>163</v>
      </c>
    </row>
    <row r="150" spans="2:51" s="12" customFormat="1" ht="12">
      <c r="B150" s="255"/>
      <c r="C150" s="256"/>
      <c r="D150" s="245" t="s">
        <v>309</v>
      </c>
      <c r="E150" s="257" t="s">
        <v>1</v>
      </c>
      <c r="F150" s="258" t="s">
        <v>2248</v>
      </c>
      <c r="G150" s="256"/>
      <c r="H150" s="259">
        <v>-33.938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AT150" s="265" t="s">
        <v>309</v>
      </c>
      <c r="AU150" s="265" t="s">
        <v>88</v>
      </c>
      <c r="AV150" s="12" t="s">
        <v>88</v>
      </c>
      <c r="AW150" s="12" t="s">
        <v>33</v>
      </c>
      <c r="AX150" s="12" t="s">
        <v>78</v>
      </c>
      <c r="AY150" s="265" t="s">
        <v>163</v>
      </c>
    </row>
    <row r="151" spans="2:51" s="13" customFormat="1" ht="12">
      <c r="B151" s="266"/>
      <c r="C151" s="267"/>
      <c r="D151" s="245" t="s">
        <v>309</v>
      </c>
      <c r="E151" s="268" t="s">
        <v>229</v>
      </c>
      <c r="F151" s="269" t="s">
        <v>311</v>
      </c>
      <c r="G151" s="267"/>
      <c r="H151" s="270">
        <v>22.882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AT151" s="276" t="s">
        <v>309</v>
      </c>
      <c r="AU151" s="276" t="s">
        <v>88</v>
      </c>
      <c r="AV151" s="13" t="s">
        <v>181</v>
      </c>
      <c r="AW151" s="13" t="s">
        <v>33</v>
      </c>
      <c r="AX151" s="13" t="s">
        <v>86</v>
      </c>
      <c r="AY151" s="276" t="s">
        <v>163</v>
      </c>
    </row>
    <row r="152" spans="2:65" s="1" customFormat="1" ht="16.5" customHeight="1">
      <c r="B152" s="38"/>
      <c r="C152" s="232" t="s">
        <v>181</v>
      </c>
      <c r="D152" s="232" t="s">
        <v>166</v>
      </c>
      <c r="E152" s="233" t="s">
        <v>334</v>
      </c>
      <c r="F152" s="234" t="s">
        <v>335</v>
      </c>
      <c r="G152" s="235" t="s">
        <v>307</v>
      </c>
      <c r="H152" s="236">
        <v>22.882</v>
      </c>
      <c r="I152" s="237"/>
      <c r="J152" s="238">
        <f>ROUND(I152*H152,2)</f>
        <v>0</v>
      </c>
      <c r="K152" s="234" t="s">
        <v>170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181</v>
      </c>
      <c r="AT152" s="243" t="s">
        <v>166</v>
      </c>
      <c r="AU152" s="243" t="s">
        <v>88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181</v>
      </c>
      <c r="BM152" s="243" t="s">
        <v>2249</v>
      </c>
    </row>
    <row r="153" spans="2:51" s="12" customFormat="1" ht="12">
      <c r="B153" s="255"/>
      <c r="C153" s="256"/>
      <c r="D153" s="245" t="s">
        <v>309</v>
      </c>
      <c r="E153" s="257" t="s">
        <v>1</v>
      </c>
      <c r="F153" s="258" t="s">
        <v>229</v>
      </c>
      <c r="G153" s="256"/>
      <c r="H153" s="259">
        <v>22.882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309</v>
      </c>
      <c r="AU153" s="265" t="s">
        <v>88</v>
      </c>
      <c r="AV153" s="12" t="s">
        <v>88</v>
      </c>
      <c r="AW153" s="12" t="s">
        <v>33</v>
      </c>
      <c r="AX153" s="12" t="s">
        <v>86</v>
      </c>
      <c r="AY153" s="265" t="s">
        <v>163</v>
      </c>
    </row>
    <row r="154" spans="2:65" s="1" customFormat="1" ht="24" customHeight="1">
      <c r="B154" s="38"/>
      <c r="C154" s="232" t="s">
        <v>162</v>
      </c>
      <c r="D154" s="232" t="s">
        <v>166</v>
      </c>
      <c r="E154" s="233" t="s">
        <v>337</v>
      </c>
      <c r="F154" s="234" t="s">
        <v>338</v>
      </c>
      <c r="G154" s="235" t="s">
        <v>339</v>
      </c>
      <c r="H154" s="236">
        <v>41.188</v>
      </c>
      <c r="I154" s="237"/>
      <c r="J154" s="238">
        <f>ROUND(I154*H154,2)</f>
        <v>0</v>
      </c>
      <c r="K154" s="234" t="s">
        <v>170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181</v>
      </c>
      <c r="AT154" s="243" t="s">
        <v>166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181</v>
      </c>
      <c r="BM154" s="243" t="s">
        <v>2250</v>
      </c>
    </row>
    <row r="155" spans="2:51" s="12" customFormat="1" ht="12">
      <c r="B155" s="255"/>
      <c r="C155" s="256"/>
      <c r="D155" s="245" t="s">
        <v>309</v>
      </c>
      <c r="E155" s="257" t="s">
        <v>1</v>
      </c>
      <c r="F155" s="258" t="s">
        <v>341</v>
      </c>
      <c r="G155" s="256"/>
      <c r="H155" s="259">
        <v>41.188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AT155" s="265" t="s">
        <v>309</v>
      </c>
      <c r="AU155" s="265" t="s">
        <v>88</v>
      </c>
      <c r="AV155" s="12" t="s">
        <v>88</v>
      </c>
      <c r="AW155" s="12" t="s">
        <v>33</v>
      </c>
      <c r="AX155" s="12" t="s">
        <v>86</v>
      </c>
      <c r="AY155" s="265" t="s">
        <v>163</v>
      </c>
    </row>
    <row r="156" spans="2:65" s="1" customFormat="1" ht="24" customHeight="1">
      <c r="B156" s="38"/>
      <c r="C156" s="232" t="s">
        <v>194</v>
      </c>
      <c r="D156" s="232" t="s">
        <v>166</v>
      </c>
      <c r="E156" s="233" t="s">
        <v>343</v>
      </c>
      <c r="F156" s="234" t="s">
        <v>344</v>
      </c>
      <c r="G156" s="235" t="s">
        <v>307</v>
      </c>
      <c r="H156" s="236">
        <v>33.938</v>
      </c>
      <c r="I156" s="237"/>
      <c r="J156" s="238">
        <f>ROUND(I156*H156,2)</f>
        <v>0</v>
      </c>
      <c r="K156" s="234" t="s">
        <v>170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181</v>
      </c>
      <c r="AT156" s="243" t="s">
        <v>166</v>
      </c>
      <c r="AU156" s="243" t="s">
        <v>88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181</v>
      </c>
      <c r="BM156" s="243" t="s">
        <v>2251</v>
      </c>
    </row>
    <row r="157" spans="2:51" s="12" customFormat="1" ht="12">
      <c r="B157" s="255"/>
      <c r="C157" s="256"/>
      <c r="D157" s="245" t="s">
        <v>309</v>
      </c>
      <c r="E157" s="257" t="s">
        <v>1</v>
      </c>
      <c r="F157" s="258" t="s">
        <v>2252</v>
      </c>
      <c r="G157" s="256"/>
      <c r="H157" s="259">
        <v>33.938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AT157" s="265" t="s">
        <v>309</v>
      </c>
      <c r="AU157" s="265" t="s">
        <v>88</v>
      </c>
      <c r="AV157" s="12" t="s">
        <v>88</v>
      </c>
      <c r="AW157" s="12" t="s">
        <v>33</v>
      </c>
      <c r="AX157" s="12" t="s">
        <v>78</v>
      </c>
      <c r="AY157" s="265" t="s">
        <v>163</v>
      </c>
    </row>
    <row r="158" spans="2:51" s="13" customFormat="1" ht="12">
      <c r="B158" s="266"/>
      <c r="C158" s="267"/>
      <c r="D158" s="245" t="s">
        <v>309</v>
      </c>
      <c r="E158" s="268" t="s">
        <v>2227</v>
      </c>
      <c r="F158" s="269" t="s">
        <v>311</v>
      </c>
      <c r="G158" s="267"/>
      <c r="H158" s="270">
        <v>33.938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AT158" s="276" t="s">
        <v>309</v>
      </c>
      <c r="AU158" s="276" t="s">
        <v>88</v>
      </c>
      <c r="AV158" s="13" t="s">
        <v>181</v>
      </c>
      <c r="AW158" s="13" t="s">
        <v>33</v>
      </c>
      <c r="AX158" s="13" t="s">
        <v>86</v>
      </c>
      <c r="AY158" s="276" t="s">
        <v>163</v>
      </c>
    </row>
    <row r="159" spans="2:63" s="11" customFormat="1" ht="22.8" customHeight="1">
      <c r="B159" s="216"/>
      <c r="C159" s="217"/>
      <c r="D159" s="218" t="s">
        <v>77</v>
      </c>
      <c r="E159" s="230" t="s">
        <v>88</v>
      </c>
      <c r="F159" s="230" t="s">
        <v>351</v>
      </c>
      <c r="G159" s="217"/>
      <c r="H159" s="217"/>
      <c r="I159" s="220"/>
      <c r="J159" s="231">
        <f>BK159</f>
        <v>0</v>
      </c>
      <c r="K159" s="217"/>
      <c r="L159" s="222"/>
      <c r="M159" s="223"/>
      <c r="N159" s="224"/>
      <c r="O159" s="224"/>
      <c r="P159" s="225">
        <f>SUM(P160:P161)</f>
        <v>0</v>
      </c>
      <c r="Q159" s="224"/>
      <c r="R159" s="225">
        <f>SUM(R160:R161)</f>
        <v>1.472705</v>
      </c>
      <c r="S159" s="224"/>
      <c r="T159" s="226">
        <f>SUM(T160:T161)</f>
        <v>0</v>
      </c>
      <c r="AR159" s="227" t="s">
        <v>86</v>
      </c>
      <c r="AT159" s="228" t="s">
        <v>77</v>
      </c>
      <c r="AU159" s="228" t="s">
        <v>86</v>
      </c>
      <c r="AY159" s="227" t="s">
        <v>163</v>
      </c>
      <c r="BK159" s="229">
        <f>SUM(BK160:BK161)</f>
        <v>0</v>
      </c>
    </row>
    <row r="160" spans="2:65" s="1" customFormat="1" ht="24" customHeight="1">
      <c r="B160" s="38"/>
      <c r="C160" s="232" t="s">
        <v>342</v>
      </c>
      <c r="D160" s="232" t="s">
        <v>166</v>
      </c>
      <c r="E160" s="233" t="s">
        <v>2253</v>
      </c>
      <c r="F160" s="234" t="s">
        <v>2254</v>
      </c>
      <c r="G160" s="235" t="s">
        <v>413</v>
      </c>
      <c r="H160" s="236">
        <v>6.5</v>
      </c>
      <c r="I160" s="237"/>
      <c r="J160" s="238">
        <f>ROUND(I160*H160,2)</f>
        <v>0</v>
      </c>
      <c r="K160" s="234" t="s">
        <v>170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0.22657</v>
      </c>
      <c r="R160" s="241">
        <f>Q160*H160</f>
        <v>1.472705</v>
      </c>
      <c r="S160" s="241">
        <v>0</v>
      </c>
      <c r="T160" s="242">
        <f>S160*H160</f>
        <v>0</v>
      </c>
      <c r="AR160" s="243" t="s">
        <v>181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181</v>
      </c>
      <c r="BM160" s="243" t="s">
        <v>2255</v>
      </c>
    </row>
    <row r="161" spans="2:51" s="12" customFormat="1" ht="12">
      <c r="B161" s="255"/>
      <c r="C161" s="256"/>
      <c r="D161" s="245" t="s">
        <v>309</v>
      </c>
      <c r="E161" s="257" t="s">
        <v>1</v>
      </c>
      <c r="F161" s="258" t="s">
        <v>2256</v>
      </c>
      <c r="G161" s="256"/>
      <c r="H161" s="259">
        <v>6.5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309</v>
      </c>
      <c r="AU161" s="265" t="s">
        <v>88</v>
      </c>
      <c r="AV161" s="12" t="s">
        <v>88</v>
      </c>
      <c r="AW161" s="12" t="s">
        <v>33</v>
      </c>
      <c r="AX161" s="12" t="s">
        <v>86</v>
      </c>
      <c r="AY161" s="265" t="s">
        <v>163</v>
      </c>
    </row>
    <row r="162" spans="2:63" s="11" customFormat="1" ht="22.8" customHeight="1">
      <c r="B162" s="216"/>
      <c r="C162" s="217"/>
      <c r="D162" s="218" t="s">
        <v>77</v>
      </c>
      <c r="E162" s="230" t="s">
        <v>181</v>
      </c>
      <c r="F162" s="230" t="s">
        <v>500</v>
      </c>
      <c r="G162" s="217"/>
      <c r="H162" s="217"/>
      <c r="I162" s="220"/>
      <c r="J162" s="231">
        <f>BK162</f>
        <v>0</v>
      </c>
      <c r="K162" s="217"/>
      <c r="L162" s="222"/>
      <c r="M162" s="223"/>
      <c r="N162" s="224"/>
      <c r="O162" s="224"/>
      <c r="P162" s="225">
        <f>SUM(P163:P170)</f>
        <v>0</v>
      </c>
      <c r="Q162" s="224"/>
      <c r="R162" s="225">
        <f>SUM(R163:R170)</f>
        <v>0</v>
      </c>
      <c r="S162" s="224"/>
      <c r="T162" s="226">
        <f>SUM(T163:T170)</f>
        <v>0</v>
      </c>
      <c r="AR162" s="227" t="s">
        <v>86</v>
      </c>
      <c r="AT162" s="228" t="s">
        <v>77</v>
      </c>
      <c r="AU162" s="228" t="s">
        <v>86</v>
      </c>
      <c r="AY162" s="227" t="s">
        <v>163</v>
      </c>
      <c r="BK162" s="229">
        <f>SUM(BK163:BK170)</f>
        <v>0</v>
      </c>
    </row>
    <row r="163" spans="2:65" s="1" customFormat="1" ht="16.5" customHeight="1">
      <c r="B163" s="38"/>
      <c r="C163" s="232" t="s">
        <v>346</v>
      </c>
      <c r="D163" s="232" t="s">
        <v>166</v>
      </c>
      <c r="E163" s="233" t="s">
        <v>2257</v>
      </c>
      <c r="F163" s="234" t="s">
        <v>2258</v>
      </c>
      <c r="G163" s="235" t="s">
        <v>307</v>
      </c>
      <c r="H163" s="236">
        <v>22.882</v>
      </c>
      <c r="I163" s="237"/>
      <c r="J163" s="238">
        <f>ROUND(I163*H163,2)</f>
        <v>0</v>
      </c>
      <c r="K163" s="234" t="s">
        <v>170</v>
      </c>
      <c r="L163" s="43"/>
      <c r="M163" s="239" t="s">
        <v>1</v>
      </c>
      <c r="N163" s="240" t="s">
        <v>43</v>
      </c>
      <c r="O163" s="86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AR163" s="243" t="s">
        <v>181</v>
      </c>
      <c r="AT163" s="243" t="s">
        <v>166</v>
      </c>
      <c r="AU163" s="243" t="s">
        <v>88</v>
      </c>
      <c r="AY163" s="17" t="s">
        <v>163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7" t="s">
        <v>86</v>
      </c>
      <c r="BK163" s="244">
        <f>ROUND(I163*H163,2)</f>
        <v>0</v>
      </c>
      <c r="BL163" s="17" t="s">
        <v>181</v>
      </c>
      <c r="BM163" s="243" t="s">
        <v>2259</v>
      </c>
    </row>
    <row r="164" spans="2:51" s="14" customFormat="1" ht="12">
      <c r="B164" s="277"/>
      <c r="C164" s="278"/>
      <c r="D164" s="245" t="s">
        <v>309</v>
      </c>
      <c r="E164" s="279" t="s">
        <v>1</v>
      </c>
      <c r="F164" s="280" t="s">
        <v>2241</v>
      </c>
      <c r="G164" s="278"/>
      <c r="H164" s="279" t="s">
        <v>1</v>
      </c>
      <c r="I164" s="281"/>
      <c r="J164" s="278"/>
      <c r="K164" s="278"/>
      <c r="L164" s="282"/>
      <c r="M164" s="283"/>
      <c r="N164" s="284"/>
      <c r="O164" s="284"/>
      <c r="P164" s="284"/>
      <c r="Q164" s="284"/>
      <c r="R164" s="284"/>
      <c r="S164" s="284"/>
      <c r="T164" s="285"/>
      <c r="AT164" s="286" t="s">
        <v>309</v>
      </c>
      <c r="AU164" s="286" t="s">
        <v>88</v>
      </c>
      <c r="AV164" s="14" t="s">
        <v>86</v>
      </c>
      <c r="AW164" s="14" t="s">
        <v>33</v>
      </c>
      <c r="AX164" s="14" t="s">
        <v>78</v>
      </c>
      <c r="AY164" s="286" t="s">
        <v>163</v>
      </c>
    </row>
    <row r="165" spans="2:51" s="12" customFormat="1" ht="12">
      <c r="B165" s="255"/>
      <c r="C165" s="256"/>
      <c r="D165" s="245" t="s">
        <v>309</v>
      </c>
      <c r="E165" s="257" t="s">
        <v>1</v>
      </c>
      <c r="F165" s="258" t="s">
        <v>2260</v>
      </c>
      <c r="G165" s="256"/>
      <c r="H165" s="259">
        <v>9.838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AT165" s="265" t="s">
        <v>309</v>
      </c>
      <c r="AU165" s="265" t="s">
        <v>88</v>
      </c>
      <c r="AV165" s="12" t="s">
        <v>88</v>
      </c>
      <c r="AW165" s="12" t="s">
        <v>33</v>
      </c>
      <c r="AX165" s="12" t="s">
        <v>78</v>
      </c>
      <c r="AY165" s="265" t="s">
        <v>163</v>
      </c>
    </row>
    <row r="166" spans="2:51" s="12" customFormat="1" ht="12">
      <c r="B166" s="255"/>
      <c r="C166" s="256"/>
      <c r="D166" s="245" t="s">
        <v>309</v>
      </c>
      <c r="E166" s="257" t="s">
        <v>1</v>
      </c>
      <c r="F166" s="258" t="s">
        <v>2261</v>
      </c>
      <c r="G166" s="256"/>
      <c r="H166" s="259">
        <v>3.395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AT166" s="265" t="s">
        <v>309</v>
      </c>
      <c r="AU166" s="265" t="s">
        <v>88</v>
      </c>
      <c r="AV166" s="12" t="s">
        <v>88</v>
      </c>
      <c r="AW166" s="12" t="s">
        <v>33</v>
      </c>
      <c r="AX166" s="12" t="s">
        <v>78</v>
      </c>
      <c r="AY166" s="265" t="s">
        <v>163</v>
      </c>
    </row>
    <row r="167" spans="2:51" s="14" customFormat="1" ht="12">
      <c r="B167" s="277"/>
      <c r="C167" s="278"/>
      <c r="D167" s="245" t="s">
        <v>309</v>
      </c>
      <c r="E167" s="279" t="s">
        <v>1</v>
      </c>
      <c r="F167" s="280" t="s">
        <v>2244</v>
      </c>
      <c r="G167" s="278"/>
      <c r="H167" s="279" t="s">
        <v>1</v>
      </c>
      <c r="I167" s="281"/>
      <c r="J167" s="278"/>
      <c r="K167" s="278"/>
      <c r="L167" s="282"/>
      <c r="M167" s="283"/>
      <c r="N167" s="284"/>
      <c r="O167" s="284"/>
      <c r="P167" s="284"/>
      <c r="Q167" s="284"/>
      <c r="R167" s="284"/>
      <c r="S167" s="284"/>
      <c r="T167" s="285"/>
      <c r="AT167" s="286" t="s">
        <v>309</v>
      </c>
      <c r="AU167" s="286" t="s">
        <v>88</v>
      </c>
      <c r="AV167" s="14" t="s">
        <v>86</v>
      </c>
      <c r="AW167" s="14" t="s">
        <v>33</v>
      </c>
      <c r="AX167" s="14" t="s">
        <v>78</v>
      </c>
      <c r="AY167" s="286" t="s">
        <v>163</v>
      </c>
    </row>
    <row r="168" spans="2:51" s="12" customFormat="1" ht="12">
      <c r="B168" s="255"/>
      <c r="C168" s="256"/>
      <c r="D168" s="245" t="s">
        <v>309</v>
      </c>
      <c r="E168" s="257" t="s">
        <v>1</v>
      </c>
      <c r="F168" s="258" t="s">
        <v>2262</v>
      </c>
      <c r="G168" s="256"/>
      <c r="H168" s="259">
        <v>7.718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309</v>
      </c>
      <c r="AU168" s="265" t="s">
        <v>88</v>
      </c>
      <c r="AV168" s="12" t="s">
        <v>88</v>
      </c>
      <c r="AW168" s="12" t="s">
        <v>33</v>
      </c>
      <c r="AX168" s="12" t="s">
        <v>78</v>
      </c>
      <c r="AY168" s="265" t="s">
        <v>163</v>
      </c>
    </row>
    <row r="169" spans="2:51" s="12" customFormat="1" ht="12">
      <c r="B169" s="255"/>
      <c r="C169" s="256"/>
      <c r="D169" s="245" t="s">
        <v>309</v>
      </c>
      <c r="E169" s="257" t="s">
        <v>1</v>
      </c>
      <c r="F169" s="258" t="s">
        <v>2263</v>
      </c>
      <c r="G169" s="256"/>
      <c r="H169" s="259">
        <v>1.931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309</v>
      </c>
      <c r="AU169" s="265" t="s">
        <v>88</v>
      </c>
      <c r="AV169" s="12" t="s">
        <v>88</v>
      </c>
      <c r="AW169" s="12" t="s">
        <v>33</v>
      </c>
      <c r="AX169" s="12" t="s">
        <v>78</v>
      </c>
      <c r="AY169" s="265" t="s">
        <v>163</v>
      </c>
    </row>
    <row r="170" spans="2:51" s="13" customFormat="1" ht="12">
      <c r="B170" s="266"/>
      <c r="C170" s="267"/>
      <c r="D170" s="245" t="s">
        <v>309</v>
      </c>
      <c r="E170" s="268" t="s">
        <v>2224</v>
      </c>
      <c r="F170" s="269" t="s">
        <v>311</v>
      </c>
      <c r="G170" s="267"/>
      <c r="H170" s="270">
        <v>22.882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AT170" s="276" t="s">
        <v>309</v>
      </c>
      <c r="AU170" s="276" t="s">
        <v>88</v>
      </c>
      <c r="AV170" s="13" t="s">
        <v>181</v>
      </c>
      <c r="AW170" s="13" t="s">
        <v>33</v>
      </c>
      <c r="AX170" s="13" t="s">
        <v>86</v>
      </c>
      <c r="AY170" s="276" t="s">
        <v>163</v>
      </c>
    </row>
    <row r="171" spans="2:63" s="11" customFormat="1" ht="22.8" customHeight="1">
      <c r="B171" s="216"/>
      <c r="C171" s="217"/>
      <c r="D171" s="218" t="s">
        <v>77</v>
      </c>
      <c r="E171" s="230" t="s">
        <v>162</v>
      </c>
      <c r="F171" s="230" t="s">
        <v>527</v>
      </c>
      <c r="G171" s="217"/>
      <c r="H171" s="217"/>
      <c r="I171" s="220"/>
      <c r="J171" s="231">
        <f>BK171</f>
        <v>0</v>
      </c>
      <c r="K171" s="217"/>
      <c r="L171" s="222"/>
      <c r="M171" s="223"/>
      <c r="N171" s="224"/>
      <c r="O171" s="224"/>
      <c r="P171" s="225">
        <f>SUM(P172:P176)</f>
        <v>0</v>
      </c>
      <c r="Q171" s="224"/>
      <c r="R171" s="225">
        <f>SUM(R172:R176)</f>
        <v>1.8202</v>
      </c>
      <c r="S171" s="224"/>
      <c r="T171" s="226">
        <f>SUM(T172:T176)</f>
        <v>0</v>
      </c>
      <c r="AR171" s="227" t="s">
        <v>86</v>
      </c>
      <c r="AT171" s="228" t="s">
        <v>77</v>
      </c>
      <c r="AU171" s="228" t="s">
        <v>86</v>
      </c>
      <c r="AY171" s="227" t="s">
        <v>163</v>
      </c>
      <c r="BK171" s="229">
        <f>SUM(BK172:BK176)</f>
        <v>0</v>
      </c>
    </row>
    <row r="172" spans="2:65" s="1" customFormat="1" ht="24" customHeight="1">
      <c r="B172" s="38"/>
      <c r="C172" s="232" t="s">
        <v>352</v>
      </c>
      <c r="D172" s="232" t="s">
        <v>166</v>
      </c>
      <c r="E172" s="233" t="s">
        <v>2264</v>
      </c>
      <c r="F172" s="234" t="s">
        <v>2265</v>
      </c>
      <c r="G172" s="235" t="s">
        <v>349</v>
      </c>
      <c r="H172" s="236">
        <v>4</v>
      </c>
      <c r="I172" s="237"/>
      <c r="J172" s="238">
        <f>ROUND(I172*H172,2)</f>
        <v>0</v>
      </c>
      <c r="K172" s="234" t="s">
        <v>170</v>
      </c>
      <c r="L172" s="43"/>
      <c r="M172" s="239" t="s">
        <v>1</v>
      </c>
      <c r="N172" s="240" t="s">
        <v>43</v>
      </c>
      <c r="O172" s="86"/>
      <c r="P172" s="241">
        <f>O172*H172</f>
        <v>0</v>
      </c>
      <c r="Q172" s="241">
        <v>0.3708</v>
      </c>
      <c r="R172" s="241">
        <f>Q172*H172</f>
        <v>1.4832</v>
      </c>
      <c r="S172" s="241">
        <v>0</v>
      </c>
      <c r="T172" s="242">
        <f>S172*H172</f>
        <v>0</v>
      </c>
      <c r="AR172" s="243" t="s">
        <v>181</v>
      </c>
      <c r="AT172" s="243" t="s">
        <v>166</v>
      </c>
      <c r="AU172" s="243" t="s">
        <v>88</v>
      </c>
      <c r="AY172" s="17" t="s">
        <v>163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7" t="s">
        <v>86</v>
      </c>
      <c r="BK172" s="244">
        <f>ROUND(I172*H172,2)</f>
        <v>0</v>
      </c>
      <c r="BL172" s="17" t="s">
        <v>181</v>
      </c>
      <c r="BM172" s="243" t="s">
        <v>2266</v>
      </c>
    </row>
    <row r="173" spans="2:51" s="12" customFormat="1" ht="12">
      <c r="B173" s="255"/>
      <c r="C173" s="256"/>
      <c r="D173" s="245" t="s">
        <v>309</v>
      </c>
      <c r="E173" s="257" t="s">
        <v>1</v>
      </c>
      <c r="F173" s="258" t="s">
        <v>2223</v>
      </c>
      <c r="G173" s="256"/>
      <c r="H173" s="259">
        <v>4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AT173" s="265" t="s">
        <v>309</v>
      </c>
      <c r="AU173" s="265" t="s">
        <v>88</v>
      </c>
      <c r="AV173" s="12" t="s">
        <v>88</v>
      </c>
      <c r="AW173" s="12" t="s">
        <v>33</v>
      </c>
      <c r="AX173" s="12" t="s">
        <v>86</v>
      </c>
      <c r="AY173" s="265" t="s">
        <v>163</v>
      </c>
    </row>
    <row r="174" spans="2:65" s="1" customFormat="1" ht="24" customHeight="1">
      <c r="B174" s="38"/>
      <c r="C174" s="232" t="s">
        <v>360</v>
      </c>
      <c r="D174" s="232" t="s">
        <v>166</v>
      </c>
      <c r="E174" s="233" t="s">
        <v>2267</v>
      </c>
      <c r="F174" s="234" t="s">
        <v>2268</v>
      </c>
      <c r="G174" s="235" t="s">
        <v>349</v>
      </c>
      <c r="H174" s="236">
        <v>4</v>
      </c>
      <c r="I174" s="237"/>
      <c r="J174" s="238">
        <f>ROUND(I174*H174,2)</f>
        <v>0</v>
      </c>
      <c r="K174" s="234" t="s">
        <v>170</v>
      </c>
      <c r="L174" s="43"/>
      <c r="M174" s="239" t="s">
        <v>1</v>
      </c>
      <c r="N174" s="240" t="s">
        <v>43</v>
      </c>
      <c r="O174" s="86"/>
      <c r="P174" s="241">
        <f>O174*H174</f>
        <v>0</v>
      </c>
      <c r="Q174" s="241">
        <v>0.08425</v>
      </c>
      <c r="R174" s="241">
        <f>Q174*H174</f>
        <v>0.337</v>
      </c>
      <c r="S174" s="241">
        <v>0</v>
      </c>
      <c r="T174" s="242">
        <f>S174*H174</f>
        <v>0</v>
      </c>
      <c r="AR174" s="243" t="s">
        <v>181</v>
      </c>
      <c r="AT174" s="243" t="s">
        <v>166</v>
      </c>
      <c r="AU174" s="243" t="s">
        <v>88</v>
      </c>
      <c r="AY174" s="17" t="s">
        <v>163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7" t="s">
        <v>86</v>
      </c>
      <c r="BK174" s="244">
        <f>ROUND(I174*H174,2)</f>
        <v>0</v>
      </c>
      <c r="BL174" s="17" t="s">
        <v>181</v>
      </c>
      <c r="BM174" s="243" t="s">
        <v>2269</v>
      </c>
    </row>
    <row r="175" spans="2:51" s="14" customFormat="1" ht="12">
      <c r="B175" s="277"/>
      <c r="C175" s="278"/>
      <c r="D175" s="245" t="s">
        <v>309</v>
      </c>
      <c r="E175" s="279" t="s">
        <v>1</v>
      </c>
      <c r="F175" s="280" t="s">
        <v>2270</v>
      </c>
      <c r="G175" s="278"/>
      <c r="H175" s="279" t="s">
        <v>1</v>
      </c>
      <c r="I175" s="281"/>
      <c r="J175" s="278"/>
      <c r="K175" s="278"/>
      <c r="L175" s="282"/>
      <c r="M175" s="283"/>
      <c r="N175" s="284"/>
      <c r="O175" s="284"/>
      <c r="P175" s="284"/>
      <c r="Q175" s="284"/>
      <c r="R175" s="284"/>
      <c r="S175" s="284"/>
      <c r="T175" s="285"/>
      <c r="AT175" s="286" t="s">
        <v>309</v>
      </c>
      <c r="AU175" s="286" t="s">
        <v>88</v>
      </c>
      <c r="AV175" s="14" t="s">
        <v>86</v>
      </c>
      <c r="AW175" s="14" t="s">
        <v>33</v>
      </c>
      <c r="AX175" s="14" t="s">
        <v>78</v>
      </c>
      <c r="AY175" s="286" t="s">
        <v>163</v>
      </c>
    </row>
    <row r="176" spans="2:51" s="12" customFormat="1" ht="12">
      <c r="B176" s="255"/>
      <c r="C176" s="256"/>
      <c r="D176" s="245" t="s">
        <v>309</v>
      </c>
      <c r="E176" s="257" t="s">
        <v>1</v>
      </c>
      <c r="F176" s="258" t="s">
        <v>2223</v>
      </c>
      <c r="G176" s="256"/>
      <c r="H176" s="259">
        <v>4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AT176" s="265" t="s">
        <v>309</v>
      </c>
      <c r="AU176" s="265" t="s">
        <v>88</v>
      </c>
      <c r="AV176" s="12" t="s">
        <v>88</v>
      </c>
      <c r="AW176" s="12" t="s">
        <v>33</v>
      </c>
      <c r="AX176" s="12" t="s">
        <v>86</v>
      </c>
      <c r="AY176" s="265" t="s">
        <v>163</v>
      </c>
    </row>
    <row r="177" spans="2:63" s="11" customFormat="1" ht="22.8" customHeight="1">
      <c r="B177" s="216"/>
      <c r="C177" s="217"/>
      <c r="D177" s="218" t="s">
        <v>77</v>
      </c>
      <c r="E177" s="230" t="s">
        <v>346</v>
      </c>
      <c r="F177" s="230" t="s">
        <v>2271</v>
      </c>
      <c r="G177" s="217"/>
      <c r="H177" s="217"/>
      <c r="I177" s="220"/>
      <c r="J177" s="231">
        <f>BK177</f>
        <v>0</v>
      </c>
      <c r="K177" s="217"/>
      <c r="L177" s="222"/>
      <c r="M177" s="223"/>
      <c r="N177" s="224"/>
      <c r="O177" s="224"/>
      <c r="P177" s="225">
        <f>SUM(P178:P187)</f>
        <v>0</v>
      </c>
      <c r="Q177" s="224"/>
      <c r="R177" s="225">
        <f>SUM(R178:R187)</f>
        <v>0.16108</v>
      </c>
      <c r="S177" s="224"/>
      <c r="T177" s="226">
        <f>SUM(T178:T187)</f>
        <v>0</v>
      </c>
      <c r="AR177" s="227" t="s">
        <v>86</v>
      </c>
      <c r="AT177" s="228" t="s">
        <v>77</v>
      </c>
      <c r="AU177" s="228" t="s">
        <v>86</v>
      </c>
      <c r="AY177" s="227" t="s">
        <v>163</v>
      </c>
      <c r="BK177" s="229">
        <f>SUM(BK178:BK187)</f>
        <v>0</v>
      </c>
    </row>
    <row r="178" spans="2:65" s="1" customFormat="1" ht="24" customHeight="1">
      <c r="B178" s="38"/>
      <c r="C178" s="232" t="s">
        <v>365</v>
      </c>
      <c r="D178" s="232" t="s">
        <v>166</v>
      </c>
      <c r="E178" s="233" t="s">
        <v>2272</v>
      </c>
      <c r="F178" s="234" t="s">
        <v>2273</v>
      </c>
      <c r="G178" s="235" t="s">
        <v>413</v>
      </c>
      <c r="H178" s="236">
        <v>3</v>
      </c>
      <c r="I178" s="237"/>
      <c r="J178" s="238">
        <f>ROUND(I178*H178,2)</f>
        <v>0</v>
      </c>
      <c r="K178" s="234" t="s">
        <v>170</v>
      </c>
      <c r="L178" s="43"/>
      <c r="M178" s="239" t="s">
        <v>1</v>
      </c>
      <c r="N178" s="240" t="s">
        <v>43</v>
      </c>
      <c r="O178" s="86"/>
      <c r="P178" s="241">
        <f>O178*H178</f>
        <v>0</v>
      </c>
      <c r="Q178" s="241">
        <v>0.00128</v>
      </c>
      <c r="R178" s="241">
        <f>Q178*H178</f>
        <v>0.0038400000000000005</v>
      </c>
      <c r="S178" s="241">
        <v>0</v>
      </c>
      <c r="T178" s="242">
        <f>S178*H178</f>
        <v>0</v>
      </c>
      <c r="AR178" s="243" t="s">
        <v>181</v>
      </c>
      <c r="AT178" s="243" t="s">
        <v>166</v>
      </c>
      <c r="AU178" s="243" t="s">
        <v>88</v>
      </c>
      <c r="AY178" s="17" t="s">
        <v>163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7" t="s">
        <v>86</v>
      </c>
      <c r="BK178" s="244">
        <f>ROUND(I178*H178,2)</f>
        <v>0</v>
      </c>
      <c r="BL178" s="17" t="s">
        <v>181</v>
      </c>
      <c r="BM178" s="243" t="s">
        <v>2274</v>
      </c>
    </row>
    <row r="179" spans="2:65" s="1" customFormat="1" ht="24" customHeight="1">
      <c r="B179" s="38"/>
      <c r="C179" s="232" t="s">
        <v>374</v>
      </c>
      <c r="D179" s="232" t="s">
        <v>166</v>
      </c>
      <c r="E179" s="233" t="s">
        <v>2275</v>
      </c>
      <c r="F179" s="234" t="s">
        <v>2276</v>
      </c>
      <c r="G179" s="235" t="s">
        <v>413</v>
      </c>
      <c r="H179" s="236">
        <v>18</v>
      </c>
      <c r="I179" s="237"/>
      <c r="J179" s="238">
        <f>ROUND(I179*H179,2)</f>
        <v>0</v>
      </c>
      <c r="K179" s="234" t="s">
        <v>170</v>
      </c>
      <c r="L179" s="43"/>
      <c r="M179" s="239" t="s">
        <v>1</v>
      </c>
      <c r="N179" s="240" t="s">
        <v>43</v>
      </c>
      <c r="O179" s="86"/>
      <c r="P179" s="241">
        <f>O179*H179</f>
        <v>0</v>
      </c>
      <c r="Q179" s="241">
        <v>0.00178</v>
      </c>
      <c r="R179" s="241">
        <f>Q179*H179</f>
        <v>0.03204</v>
      </c>
      <c r="S179" s="241">
        <v>0</v>
      </c>
      <c r="T179" s="242">
        <f>S179*H179</f>
        <v>0</v>
      </c>
      <c r="AR179" s="243" t="s">
        <v>181</v>
      </c>
      <c r="AT179" s="243" t="s">
        <v>166</v>
      </c>
      <c r="AU179" s="243" t="s">
        <v>88</v>
      </c>
      <c r="AY179" s="17" t="s">
        <v>163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7" t="s">
        <v>86</v>
      </c>
      <c r="BK179" s="244">
        <f>ROUND(I179*H179,2)</f>
        <v>0</v>
      </c>
      <c r="BL179" s="17" t="s">
        <v>181</v>
      </c>
      <c r="BM179" s="243" t="s">
        <v>2277</v>
      </c>
    </row>
    <row r="180" spans="2:51" s="12" customFormat="1" ht="12">
      <c r="B180" s="255"/>
      <c r="C180" s="256"/>
      <c r="D180" s="245" t="s">
        <v>309</v>
      </c>
      <c r="E180" s="257" t="s">
        <v>1</v>
      </c>
      <c r="F180" s="258" t="s">
        <v>2278</v>
      </c>
      <c r="G180" s="256"/>
      <c r="H180" s="259">
        <v>18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AT180" s="265" t="s">
        <v>309</v>
      </c>
      <c r="AU180" s="265" t="s">
        <v>88</v>
      </c>
      <c r="AV180" s="12" t="s">
        <v>88</v>
      </c>
      <c r="AW180" s="12" t="s">
        <v>33</v>
      </c>
      <c r="AX180" s="12" t="s">
        <v>86</v>
      </c>
      <c r="AY180" s="265" t="s">
        <v>163</v>
      </c>
    </row>
    <row r="181" spans="2:65" s="1" customFormat="1" ht="24" customHeight="1">
      <c r="B181" s="38"/>
      <c r="C181" s="232" t="s">
        <v>380</v>
      </c>
      <c r="D181" s="232" t="s">
        <v>166</v>
      </c>
      <c r="E181" s="233" t="s">
        <v>2279</v>
      </c>
      <c r="F181" s="234" t="s">
        <v>2280</v>
      </c>
      <c r="G181" s="235" t="s">
        <v>413</v>
      </c>
      <c r="H181" s="236">
        <v>2.5</v>
      </c>
      <c r="I181" s="237"/>
      <c r="J181" s="238">
        <f>ROUND(I181*H181,2)</f>
        <v>0</v>
      </c>
      <c r="K181" s="234" t="s">
        <v>170</v>
      </c>
      <c r="L181" s="43"/>
      <c r="M181" s="239" t="s">
        <v>1</v>
      </c>
      <c r="N181" s="240" t="s">
        <v>43</v>
      </c>
      <c r="O181" s="86"/>
      <c r="P181" s="241">
        <f>O181*H181</f>
        <v>0</v>
      </c>
      <c r="Q181" s="241">
        <v>0.00274</v>
      </c>
      <c r="R181" s="241">
        <f>Q181*H181</f>
        <v>0.006849999999999999</v>
      </c>
      <c r="S181" s="241">
        <v>0</v>
      </c>
      <c r="T181" s="242">
        <f>S181*H181</f>
        <v>0</v>
      </c>
      <c r="AR181" s="243" t="s">
        <v>181</v>
      </c>
      <c r="AT181" s="243" t="s">
        <v>166</v>
      </c>
      <c r="AU181" s="243" t="s">
        <v>88</v>
      </c>
      <c r="AY181" s="17" t="s">
        <v>163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7" t="s">
        <v>86</v>
      </c>
      <c r="BK181" s="244">
        <f>ROUND(I181*H181,2)</f>
        <v>0</v>
      </c>
      <c r="BL181" s="17" t="s">
        <v>181</v>
      </c>
      <c r="BM181" s="243" t="s">
        <v>2281</v>
      </c>
    </row>
    <row r="182" spans="2:65" s="1" customFormat="1" ht="24" customHeight="1">
      <c r="B182" s="38"/>
      <c r="C182" s="232" t="s">
        <v>385</v>
      </c>
      <c r="D182" s="232" t="s">
        <v>166</v>
      </c>
      <c r="E182" s="233" t="s">
        <v>2282</v>
      </c>
      <c r="F182" s="234" t="s">
        <v>2283</v>
      </c>
      <c r="G182" s="235" t="s">
        <v>392</v>
      </c>
      <c r="H182" s="236">
        <v>1</v>
      </c>
      <c r="I182" s="237"/>
      <c r="J182" s="238">
        <f>ROUND(I182*H182,2)</f>
        <v>0</v>
      </c>
      <c r="K182" s="234" t="s">
        <v>170</v>
      </c>
      <c r="L182" s="43"/>
      <c r="M182" s="239" t="s">
        <v>1</v>
      </c>
      <c r="N182" s="240" t="s">
        <v>43</v>
      </c>
      <c r="O182" s="86"/>
      <c r="P182" s="241">
        <f>O182*H182</f>
        <v>0</v>
      </c>
      <c r="Q182" s="241">
        <v>7E-05</v>
      </c>
      <c r="R182" s="241">
        <f>Q182*H182</f>
        <v>7E-05</v>
      </c>
      <c r="S182" s="241">
        <v>0</v>
      </c>
      <c r="T182" s="242">
        <f>S182*H182</f>
        <v>0</v>
      </c>
      <c r="AR182" s="243" t="s">
        <v>181</v>
      </c>
      <c r="AT182" s="243" t="s">
        <v>166</v>
      </c>
      <c r="AU182" s="243" t="s">
        <v>88</v>
      </c>
      <c r="AY182" s="17" t="s">
        <v>163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7" t="s">
        <v>86</v>
      </c>
      <c r="BK182" s="244">
        <f>ROUND(I182*H182,2)</f>
        <v>0</v>
      </c>
      <c r="BL182" s="17" t="s">
        <v>181</v>
      </c>
      <c r="BM182" s="243" t="s">
        <v>2284</v>
      </c>
    </row>
    <row r="183" spans="2:65" s="1" customFormat="1" ht="16.5" customHeight="1">
      <c r="B183" s="38"/>
      <c r="C183" s="298" t="s">
        <v>8</v>
      </c>
      <c r="D183" s="298" t="s">
        <v>549</v>
      </c>
      <c r="E183" s="299" t="s">
        <v>2285</v>
      </c>
      <c r="F183" s="300" t="s">
        <v>2286</v>
      </c>
      <c r="G183" s="301" t="s">
        <v>392</v>
      </c>
      <c r="H183" s="302">
        <v>1</v>
      </c>
      <c r="I183" s="303"/>
      <c r="J183" s="304">
        <f>ROUND(I183*H183,2)</f>
        <v>0</v>
      </c>
      <c r="K183" s="300" t="s">
        <v>1</v>
      </c>
      <c r="L183" s="305"/>
      <c r="M183" s="306" t="s">
        <v>1</v>
      </c>
      <c r="N183" s="307" t="s">
        <v>43</v>
      </c>
      <c r="O183" s="86"/>
      <c r="P183" s="241">
        <f>O183*H183</f>
        <v>0</v>
      </c>
      <c r="Q183" s="241">
        <v>0.0028</v>
      </c>
      <c r="R183" s="241">
        <f>Q183*H183</f>
        <v>0.0028</v>
      </c>
      <c r="S183" s="241">
        <v>0</v>
      </c>
      <c r="T183" s="242">
        <f>S183*H183</f>
        <v>0</v>
      </c>
      <c r="AR183" s="243" t="s">
        <v>346</v>
      </c>
      <c r="AT183" s="243" t="s">
        <v>549</v>
      </c>
      <c r="AU183" s="243" t="s">
        <v>88</v>
      </c>
      <c r="AY183" s="17" t="s">
        <v>163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7" t="s">
        <v>86</v>
      </c>
      <c r="BK183" s="244">
        <f>ROUND(I183*H183,2)</f>
        <v>0</v>
      </c>
      <c r="BL183" s="17" t="s">
        <v>181</v>
      </c>
      <c r="BM183" s="243" t="s">
        <v>2287</v>
      </c>
    </row>
    <row r="184" spans="2:65" s="1" customFormat="1" ht="24" customHeight="1">
      <c r="B184" s="38"/>
      <c r="C184" s="232" t="s">
        <v>395</v>
      </c>
      <c r="D184" s="232" t="s">
        <v>166</v>
      </c>
      <c r="E184" s="233" t="s">
        <v>2288</v>
      </c>
      <c r="F184" s="234" t="s">
        <v>2289</v>
      </c>
      <c r="G184" s="235" t="s">
        <v>392</v>
      </c>
      <c r="H184" s="236">
        <v>1</v>
      </c>
      <c r="I184" s="237"/>
      <c r="J184" s="238">
        <f>ROUND(I184*H184,2)</f>
        <v>0</v>
      </c>
      <c r="K184" s="234" t="s">
        <v>170</v>
      </c>
      <c r="L184" s="43"/>
      <c r="M184" s="239" t="s">
        <v>1</v>
      </c>
      <c r="N184" s="240" t="s">
        <v>43</v>
      </c>
      <c r="O184" s="86"/>
      <c r="P184" s="241">
        <f>O184*H184</f>
        <v>0</v>
      </c>
      <c r="Q184" s="241">
        <v>0.06877</v>
      </c>
      <c r="R184" s="241">
        <f>Q184*H184</f>
        <v>0.06877</v>
      </c>
      <c r="S184" s="241">
        <v>0</v>
      </c>
      <c r="T184" s="242">
        <f>S184*H184</f>
        <v>0</v>
      </c>
      <c r="AR184" s="243" t="s">
        <v>181</v>
      </c>
      <c r="AT184" s="243" t="s">
        <v>166</v>
      </c>
      <c r="AU184" s="243" t="s">
        <v>88</v>
      </c>
      <c r="AY184" s="17" t="s">
        <v>163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7" t="s">
        <v>86</v>
      </c>
      <c r="BK184" s="244">
        <f>ROUND(I184*H184,2)</f>
        <v>0</v>
      </c>
      <c r="BL184" s="17" t="s">
        <v>181</v>
      </c>
      <c r="BM184" s="243" t="s">
        <v>2290</v>
      </c>
    </row>
    <row r="185" spans="2:65" s="1" customFormat="1" ht="24" customHeight="1">
      <c r="B185" s="38"/>
      <c r="C185" s="232" t="s">
        <v>400</v>
      </c>
      <c r="D185" s="232" t="s">
        <v>166</v>
      </c>
      <c r="E185" s="233" t="s">
        <v>2291</v>
      </c>
      <c r="F185" s="234" t="s">
        <v>2292</v>
      </c>
      <c r="G185" s="235" t="s">
        <v>392</v>
      </c>
      <c r="H185" s="236">
        <v>1</v>
      </c>
      <c r="I185" s="237"/>
      <c r="J185" s="238">
        <f>ROUND(I185*H185,2)</f>
        <v>0</v>
      </c>
      <c r="K185" s="234" t="s">
        <v>170</v>
      </c>
      <c r="L185" s="43"/>
      <c r="M185" s="239" t="s">
        <v>1</v>
      </c>
      <c r="N185" s="240" t="s">
        <v>43</v>
      </c>
      <c r="O185" s="86"/>
      <c r="P185" s="241">
        <f>O185*H185</f>
        <v>0</v>
      </c>
      <c r="Q185" s="241">
        <v>0.01136</v>
      </c>
      <c r="R185" s="241">
        <f>Q185*H185</f>
        <v>0.01136</v>
      </c>
      <c r="S185" s="241">
        <v>0</v>
      </c>
      <c r="T185" s="242">
        <f>S185*H185</f>
        <v>0</v>
      </c>
      <c r="AR185" s="243" t="s">
        <v>181</v>
      </c>
      <c r="AT185" s="243" t="s">
        <v>166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181</v>
      </c>
      <c r="BM185" s="243" t="s">
        <v>2293</v>
      </c>
    </row>
    <row r="186" spans="2:65" s="1" customFormat="1" ht="24" customHeight="1">
      <c r="B186" s="38"/>
      <c r="C186" s="232" t="s">
        <v>405</v>
      </c>
      <c r="D186" s="232" t="s">
        <v>166</v>
      </c>
      <c r="E186" s="233" t="s">
        <v>2294</v>
      </c>
      <c r="F186" s="234" t="s">
        <v>2295</v>
      </c>
      <c r="G186" s="235" t="s">
        <v>392</v>
      </c>
      <c r="H186" s="236">
        <v>1</v>
      </c>
      <c r="I186" s="237"/>
      <c r="J186" s="238">
        <f>ROUND(I186*H186,2)</f>
        <v>0</v>
      </c>
      <c r="K186" s="234" t="s">
        <v>170</v>
      </c>
      <c r="L186" s="43"/>
      <c r="M186" s="239" t="s">
        <v>1</v>
      </c>
      <c r="N186" s="240" t="s">
        <v>43</v>
      </c>
      <c r="O186" s="86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43" t="s">
        <v>181</v>
      </c>
      <c r="AT186" s="243" t="s">
        <v>166</v>
      </c>
      <c r="AU186" s="243" t="s">
        <v>88</v>
      </c>
      <c r="AY186" s="17" t="s">
        <v>163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7" t="s">
        <v>86</v>
      </c>
      <c r="BK186" s="244">
        <f>ROUND(I186*H186,2)</f>
        <v>0</v>
      </c>
      <c r="BL186" s="17" t="s">
        <v>181</v>
      </c>
      <c r="BM186" s="243" t="s">
        <v>2296</v>
      </c>
    </row>
    <row r="187" spans="2:65" s="1" customFormat="1" ht="24" customHeight="1">
      <c r="B187" s="38"/>
      <c r="C187" s="232" t="s">
        <v>410</v>
      </c>
      <c r="D187" s="232" t="s">
        <v>166</v>
      </c>
      <c r="E187" s="233" t="s">
        <v>2297</v>
      </c>
      <c r="F187" s="234" t="s">
        <v>2298</v>
      </c>
      <c r="G187" s="235" t="s">
        <v>392</v>
      </c>
      <c r="H187" s="236">
        <v>1</v>
      </c>
      <c r="I187" s="237"/>
      <c r="J187" s="238">
        <f>ROUND(I187*H187,2)</f>
        <v>0</v>
      </c>
      <c r="K187" s="234" t="s">
        <v>170</v>
      </c>
      <c r="L187" s="43"/>
      <c r="M187" s="239" t="s">
        <v>1</v>
      </c>
      <c r="N187" s="240" t="s">
        <v>43</v>
      </c>
      <c r="O187" s="86"/>
      <c r="P187" s="241">
        <f>O187*H187</f>
        <v>0</v>
      </c>
      <c r="Q187" s="241">
        <v>0.03535</v>
      </c>
      <c r="R187" s="241">
        <f>Q187*H187</f>
        <v>0.03535</v>
      </c>
      <c r="S187" s="241">
        <v>0</v>
      </c>
      <c r="T187" s="242">
        <f>S187*H187</f>
        <v>0</v>
      </c>
      <c r="AR187" s="243" t="s">
        <v>181</v>
      </c>
      <c r="AT187" s="243" t="s">
        <v>166</v>
      </c>
      <c r="AU187" s="243" t="s">
        <v>88</v>
      </c>
      <c r="AY187" s="17" t="s">
        <v>163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7" t="s">
        <v>86</v>
      </c>
      <c r="BK187" s="244">
        <f>ROUND(I187*H187,2)</f>
        <v>0</v>
      </c>
      <c r="BL187" s="17" t="s">
        <v>181</v>
      </c>
      <c r="BM187" s="243" t="s">
        <v>2299</v>
      </c>
    </row>
    <row r="188" spans="2:63" s="11" customFormat="1" ht="25.9" customHeight="1">
      <c r="B188" s="216"/>
      <c r="C188" s="217"/>
      <c r="D188" s="218" t="s">
        <v>77</v>
      </c>
      <c r="E188" s="219" t="s">
        <v>1228</v>
      </c>
      <c r="F188" s="219" t="s">
        <v>1229</v>
      </c>
      <c r="G188" s="217"/>
      <c r="H188" s="217"/>
      <c r="I188" s="220"/>
      <c r="J188" s="221">
        <f>BK188</f>
        <v>0</v>
      </c>
      <c r="K188" s="217"/>
      <c r="L188" s="222"/>
      <c r="M188" s="223"/>
      <c r="N188" s="224"/>
      <c r="O188" s="224"/>
      <c r="P188" s="225">
        <f>P189+P194+P227+P263+P265+P296</f>
        <v>0</v>
      </c>
      <c r="Q188" s="224"/>
      <c r="R188" s="225">
        <f>R189+R194+R227+R263+R265+R296</f>
        <v>1.3136099999999997</v>
      </c>
      <c r="S188" s="224"/>
      <c r="T188" s="226">
        <f>T189+T194+T227+T263+T265+T296</f>
        <v>0.06743</v>
      </c>
      <c r="AR188" s="227" t="s">
        <v>88</v>
      </c>
      <c r="AT188" s="228" t="s">
        <v>77</v>
      </c>
      <c r="AU188" s="228" t="s">
        <v>78</v>
      </c>
      <c r="AY188" s="227" t="s">
        <v>163</v>
      </c>
      <c r="BK188" s="229">
        <f>BK189+BK194+BK227+BK263+BK265+BK296</f>
        <v>0</v>
      </c>
    </row>
    <row r="189" spans="2:63" s="11" customFormat="1" ht="22.8" customHeight="1">
      <c r="B189" s="216"/>
      <c r="C189" s="217"/>
      <c r="D189" s="218" t="s">
        <v>77</v>
      </c>
      <c r="E189" s="230" t="s">
        <v>1302</v>
      </c>
      <c r="F189" s="230" t="s">
        <v>1303</v>
      </c>
      <c r="G189" s="217"/>
      <c r="H189" s="217"/>
      <c r="I189" s="220"/>
      <c r="J189" s="231">
        <f>BK189</f>
        <v>0</v>
      </c>
      <c r="K189" s="217"/>
      <c r="L189" s="222"/>
      <c r="M189" s="223"/>
      <c r="N189" s="224"/>
      <c r="O189" s="224"/>
      <c r="P189" s="225">
        <f>SUM(P190:P193)</f>
        <v>0</v>
      </c>
      <c r="Q189" s="224"/>
      <c r="R189" s="225">
        <f>SUM(R190:R193)</f>
        <v>0.0022</v>
      </c>
      <c r="S189" s="224"/>
      <c r="T189" s="226">
        <f>SUM(T190:T193)</f>
        <v>0</v>
      </c>
      <c r="AR189" s="227" t="s">
        <v>88</v>
      </c>
      <c r="AT189" s="228" t="s">
        <v>77</v>
      </c>
      <c r="AU189" s="228" t="s">
        <v>86</v>
      </c>
      <c r="AY189" s="227" t="s">
        <v>163</v>
      </c>
      <c r="BK189" s="229">
        <f>SUM(BK190:BK193)</f>
        <v>0</v>
      </c>
    </row>
    <row r="190" spans="2:65" s="1" customFormat="1" ht="24" customHeight="1">
      <c r="B190" s="38"/>
      <c r="C190" s="232" t="s">
        <v>421</v>
      </c>
      <c r="D190" s="232" t="s">
        <v>166</v>
      </c>
      <c r="E190" s="233" t="s">
        <v>2300</v>
      </c>
      <c r="F190" s="234" t="s">
        <v>2301</v>
      </c>
      <c r="G190" s="235" t="s">
        <v>413</v>
      </c>
      <c r="H190" s="236">
        <v>5</v>
      </c>
      <c r="I190" s="237"/>
      <c r="J190" s="238">
        <f>ROUND(I190*H190,2)</f>
        <v>0</v>
      </c>
      <c r="K190" s="234" t="s">
        <v>170</v>
      </c>
      <c r="L190" s="43"/>
      <c r="M190" s="239" t="s">
        <v>1</v>
      </c>
      <c r="N190" s="240" t="s">
        <v>43</v>
      </c>
      <c r="O190" s="86"/>
      <c r="P190" s="241">
        <f>O190*H190</f>
        <v>0</v>
      </c>
      <c r="Q190" s="241">
        <v>0.00017</v>
      </c>
      <c r="R190" s="241">
        <f>Q190*H190</f>
        <v>0.0008500000000000001</v>
      </c>
      <c r="S190" s="241">
        <v>0</v>
      </c>
      <c r="T190" s="242">
        <f>S190*H190</f>
        <v>0</v>
      </c>
      <c r="AR190" s="243" t="s">
        <v>395</v>
      </c>
      <c r="AT190" s="243" t="s">
        <v>166</v>
      </c>
      <c r="AU190" s="243" t="s">
        <v>88</v>
      </c>
      <c r="AY190" s="17" t="s">
        <v>163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7" t="s">
        <v>86</v>
      </c>
      <c r="BK190" s="244">
        <f>ROUND(I190*H190,2)</f>
        <v>0</v>
      </c>
      <c r="BL190" s="17" t="s">
        <v>395</v>
      </c>
      <c r="BM190" s="243" t="s">
        <v>2302</v>
      </c>
    </row>
    <row r="191" spans="2:51" s="12" customFormat="1" ht="12">
      <c r="B191" s="255"/>
      <c r="C191" s="256"/>
      <c r="D191" s="245" t="s">
        <v>309</v>
      </c>
      <c r="E191" s="257" t="s">
        <v>1</v>
      </c>
      <c r="F191" s="258" t="s">
        <v>2303</v>
      </c>
      <c r="G191" s="256"/>
      <c r="H191" s="259">
        <v>5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309</v>
      </c>
      <c r="AU191" s="265" t="s">
        <v>88</v>
      </c>
      <c r="AV191" s="12" t="s">
        <v>88</v>
      </c>
      <c r="AW191" s="12" t="s">
        <v>33</v>
      </c>
      <c r="AX191" s="12" t="s">
        <v>86</v>
      </c>
      <c r="AY191" s="265" t="s">
        <v>163</v>
      </c>
    </row>
    <row r="192" spans="2:65" s="1" customFormat="1" ht="24" customHeight="1">
      <c r="B192" s="38"/>
      <c r="C192" s="298" t="s">
        <v>7</v>
      </c>
      <c r="D192" s="298" t="s">
        <v>549</v>
      </c>
      <c r="E192" s="299" t="s">
        <v>2304</v>
      </c>
      <c r="F192" s="300" t="s">
        <v>2305</v>
      </c>
      <c r="G192" s="301" t="s">
        <v>413</v>
      </c>
      <c r="H192" s="302">
        <v>5</v>
      </c>
      <c r="I192" s="303"/>
      <c r="J192" s="304">
        <f>ROUND(I192*H192,2)</f>
        <v>0</v>
      </c>
      <c r="K192" s="300" t="s">
        <v>170</v>
      </c>
      <c r="L192" s="305"/>
      <c r="M192" s="306" t="s">
        <v>1</v>
      </c>
      <c r="N192" s="307" t="s">
        <v>43</v>
      </c>
      <c r="O192" s="86"/>
      <c r="P192" s="241">
        <f>O192*H192</f>
        <v>0</v>
      </c>
      <c r="Q192" s="241">
        <v>0.00027</v>
      </c>
      <c r="R192" s="241">
        <f>Q192*H192</f>
        <v>0.00135</v>
      </c>
      <c r="S192" s="241">
        <v>0</v>
      </c>
      <c r="T192" s="242">
        <f>S192*H192</f>
        <v>0</v>
      </c>
      <c r="AR192" s="243" t="s">
        <v>501</v>
      </c>
      <c r="AT192" s="243" t="s">
        <v>549</v>
      </c>
      <c r="AU192" s="243" t="s">
        <v>88</v>
      </c>
      <c r="AY192" s="17" t="s">
        <v>163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7" t="s">
        <v>86</v>
      </c>
      <c r="BK192" s="244">
        <f>ROUND(I192*H192,2)</f>
        <v>0</v>
      </c>
      <c r="BL192" s="17" t="s">
        <v>395</v>
      </c>
      <c r="BM192" s="243" t="s">
        <v>2306</v>
      </c>
    </row>
    <row r="193" spans="2:65" s="1" customFormat="1" ht="24" customHeight="1">
      <c r="B193" s="38"/>
      <c r="C193" s="232" t="s">
        <v>432</v>
      </c>
      <c r="D193" s="232" t="s">
        <v>166</v>
      </c>
      <c r="E193" s="233" t="s">
        <v>2307</v>
      </c>
      <c r="F193" s="234" t="s">
        <v>2308</v>
      </c>
      <c r="G193" s="235" t="s">
        <v>339</v>
      </c>
      <c r="H193" s="236">
        <v>0.002</v>
      </c>
      <c r="I193" s="237"/>
      <c r="J193" s="238">
        <f>ROUND(I193*H193,2)</f>
        <v>0</v>
      </c>
      <c r="K193" s="234" t="s">
        <v>170</v>
      </c>
      <c r="L193" s="43"/>
      <c r="M193" s="239" t="s">
        <v>1</v>
      </c>
      <c r="N193" s="240" t="s">
        <v>43</v>
      </c>
      <c r="O193" s="86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AR193" s="243" t="s">
        <v>395</v>
      </c>
      <c r="AT193" s="243" t="s">
        <v>166</v>
      </c>
      <c r="AU193" s="243" t="s">
        <v>88</v>
      </c>
      <c r="AY193" s="17" t="s">
        <v>163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7" t="s">
        <v>86</v>
      </c>
      <c r="BK193" s="244">
        <f>ROUND(I193*H193,2)</f>
        <v>0</v>
      </c>
      <c r="BL193" s="17" t="s">
        <v>395</v>
      </c>
      <c r="BM193" s="243" t="s">
        <v>2309</v>
      </c>
    </row>
    <row r="194" spans="2:63" s="11" customFormat="1" ht="22.8" customHeight="1">
      <c r="B194" s="216"/>
      <c r="C194" s="217"/>
      <c r="D194" s="218" t="s">
        <v>77</v>
      </c>
      <c r="E194" s="230" t="s">
        <v>2310</v>
      </c>
      <c r="F194" s="230" t="s">
        <v>2311</v>
      </c>
      <c r="G194" s="217"/>
      <c r="H194" s="217"/>
      <c r="I194" s="220"/>
      <c r="J194" s="231">
        <f>BK194</f>
        <v>0</v>
      </c>
      <c r="K194" s="217"/>
      <c r="L194" s="222"/>
      <c r="M194" s="223"/>
      <c r="N194" s="224"/>
      <c r="O194" s="224"/>
      <c r="P194" s="225">
        <f>SUM(P195:P226)</f>
        <v>0</v>
      </c>
      <c r="Q194" s="224"/>
      <c r="R194" s="225">
        <f>SUM(R195:R226)</f>
        <v>0.40345</v>
      </c>
      <c r="S194" s="224"/>
      <c r="T194" s="226">
        <f>SUM(T195:T226)</f>
        <v>0.06743</v>
      </c>
      <c r="AR194" s="227" t="s">
        <v>88</v>
      </c>
      <c r="AT194" s="228" t="s">
        <v>77</v>
      </c>
      <c r="AU194" s="228" t="s">
        <v>86</v>
      </c>
      <c r="AY194" s="227" t="s">
        <v>163</v>
      </c>
      <c r="BK194" s="229">
        <f>SUM(BK195:BK226)</f>
        <v>0</v>
      </c>
    </row>
    <row r="195" spans="2:65" s="1" customFormat="1" ht="16.5" customHeight="1">
      <c r="B195" s="38"/>
      <c r="C195" s="232" t="s">
        <v>438</v>
      </c>
      <c r="D195" s="232" t="s">
        <v>166</v>
      </c>
      <c r="E195" s="233" t="s">
        <v>2312</v>
      </c>
      <c r="F195" s="234" t="s">
        <v>2313</v>
      </c>
      <c r="G195" s="235" t="s">
        <v>392</v>
      </c>
      <c r="H195" s="236">
        <v>2</v>
      </c>
      <c r="I195" s="237"/>
      <c r="J195" s="238">
        <f>ROUND(I195*H195,2)</f>
        <v>0</v>
      </c>
      <c r="K195" s="234" t="s">
        <v>170</v>
      </c>
      <c r="L195" s="43"/>
      <c r="M195" s="239" t="s">
        <v>1</v>
      </c>
      <c r="N195" s="240" t="s">
        <v>43</v>
      </c>
      <c r="O195" s="86"/>
      <c r="P195" s="241">
        <f>O195*H195</f>
        <v>0</v>
      </c>
      <c r="Q195" s="241">
        <v>0.02403</v>
      </c>
      <c r="R195" s="241">
        <f>Q195*H195</f>
        <v>0.04806</v>
      </c>
      <c r="S195" s="241">
        <v>0</v>
      </c>
      <c r="T195" s="242">
        <f>S195*H195</f>
        <v>0</v>
      </c>
      <c r="AR195" s="243" t="s">
        <v>395</v>
      </c>
      <c r="AT195" s="243" t="s">
        <v>166</v>
      </c>
      <c r="AU195" s="243" t="s">
        <v>88</v>
      </c>
      <c r="AY195" s="17" t="s">
        <v>163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7" t="s">
        <v>86</v>
      </c>
      <c r="BK195" s="244">
        <f>ROUND(I195*H195,2)</f>
        <v>0</v>
      </c>
      <c r="BL195" s="17" t="s">
        <v>395</v>
      </c>
      <c r="BM195" s="243" t="s">
        <v>2314</v>
      </c>
    </row>
    <row r="196" spans="2:51" s="12" customFormat="1" ht="12">
      <c r="B196" s="255"/>
      <c r="C196" s="256"/>
      <c r="D196" s="245" t="s">
        <v>309</v>
      </c>
      <c r="E196" s="257" t="s">
        <v>1</v>
      </c>
      <c r="F196" s="258" t="s">
        <v>2315</v>
      </c>
      <c r="G196" s="256"/>
      <c r="H196" s="259">
        <v>2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AT196" s="265" t="s">
        <v>309</v>
      </c>
      <c r="AU196" s="265" t="s">
        <v>88</v>
      </c>
      <c r="AV196" s="12" t="s">
        <v>88</v>
      </c>
      <c r="AW196" s="12" t="s">
        <v>33</v>
      </c>
      <c r="AX196" s="12" t="s">
        <v>86</v>
      </c>
      <c r="AY196" s="265" t="s">
        <v>163</v>
      </c>
    </row>
    <row r="197" spans="2:65" s="1" customFormat="1" ht="16.5" customHeight="1">
      <c r="B197" s="38"/>
      <c r="C197" s="232" t="s">
        <v>443</v>
      </c>
      <c r="D197" s="232" t="s">
        <v>166</v>
      </c>
      <c r="E197" s="233" t="s">
        <v>2316</v>
      </c>
      <c r="F197" s="234" t="s">
        <v>2317</v>
      </c>
      <c r="G197" s="235" t="s">
        <v>413</v>
      </c>
      <c r="H197" s="236">
        <v>10</v>
      </c>
      <c r="I197" s="237"/>
      <c r="J197" s="238">
        <f>ROUND(I197*H197,2)</f>
        <v>0</v>
      </c>
      <c r="K197" s="234" t="s">
        <v>170</v>
      </c>
      <c r="L197" s="43"/>
      <c r="M197" s="239" t="s">
        <v>1</v>
      </c>
      <c r="N197" s="240" t="s">
        <v>43</v>
      </c>
      <c r="O197" s="86"/>
      <c r="P197" s="241">
        <f>O197*H197</f>
        <v>0</v>
      </c>
      <c r="Q197" s="241">
        <v>0.00126</v>
      </c>
      <c r="R197" s="241">
        <f>Q197*H197</f>
        <v>0.0126</v>
      </c>
      <c r="S197" s="241">
        <v>0</v>
      </c>
      <c r="T197" s="242">
        <f>S197*H197</f>
        <v>0</v>
      </c>
      <c r="AR197" s="243" t="s">
        <v>395</v>
      </c>
      <c r="AT197" s="243" t="s">
        <v>166</v>
      </c>
      <c r="AU197" s="243" t="s">
        <v>88</v>
      </c>
      <c r="AY197" s="17" t="s">
        <v>163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7" t="s">
        <v>86</v>
      </c>
      <c r="BK197" s="244">
        <f>ROUND(I197*H197,2)</f>
        <v>0</v>
      </c>
      <c r="BL197" s="17" t="s">
        <v>395</v>
      </c>
      <c r="BM197" s="243" t="s">
        <v>2318</v>
      </c>
    </row>
    <row r="198" spans="2:65" s="1" customFormat="1" ht="16.5" customHeight="1">
      <c r="B198" s="38"/>
      <c r="C198" s="232" t="s">
        <v>449</v>
      </c>
      <c r="D198" s="232" t="s">
        <v>166</v>
      </c>
      <c r="E198" s="233" t="s">
        <v>2319</v>
      </c>
      <c r="F198" s="234" t="s">
        <v>2320</v>
      </c>
      <c r="G198" s="235" t="s">
        <v>413</v>
      </c>
      <c r="H198" s="236">
        <v>16</v>
      </c>
      <c r="I198" s="237"/>
      <c r="J198" s="238">
        <f>ROUND(I198*H198,2)</f>
        <v>0</v>
      </c>
      <c r="K198" s="234" t="s">
        <v>170</v>
      </c>
      <c r="L198" s="43"/>
      <c r="M198" s="239" t="s">
        <v>1</v>
      </c>
      <c r="N198" s="240" t="s">
        <v>43</v>
      </c>
      <c r="O198" s="86"/>
      <c r="P198" s="241">
        <f>O198*H198</f>
        <v>0</v>
      </c>
      <c r="Q198" s="241">
        <v>0.00175</v>
      </c>
      <c r="R198" s="241">
        <f>Q198*H198</f>
        <v>0.028</v>
      </c>
      <c r="S198" s="241">
        <v>0</v>
      </c>
      <c r="T198" s="242">
        <f>S198*H198</f>
        <v>0</v>
      </c>
      <c r="AR198" s="243" t="s">
        <v>395</v>
      </c>
      <c r="AT198" s="243" t="s">
        <v>166</v>
      </c>
      <c r="AU198" s="243" t="s">
        <v>88</v>
      </c>
      <c r="AY198" s="17" t="s">
        <v>163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7" t="s">
        <v>86</v>
      </c>
      <c r="BK198" s="244">
        <f>ROUND(I198*H198,2)</f>
        <v>0</v>
      </c>
      <c r="BL198" s="17" t="s">
        <v>395</v>
      </c>
      <c r="BM198" s="243" t="s">
        <v>2321</v>
      </c>
    </row>
    <row r="199" spans="2:65" s="1" customFormat="1" ht="16.5" customHeight="1">
      <c r="B199" s="38"/>
      <c r="C199" s="232" t="s">
        <v>459</v>
      </c>
      <c r="D199" s="232" t="s">
        <v>166</v>
      </c>
      <c r="E199" s="233" t="s">
        <v>2322</v>
      </c>
      <c r="F199" s="234" t="s">
        <v>2323</v>
      </c>
      <c r="G199" s="235" t="s">
        <v>413</v>
      </c>
      <c r="H199" s="236">
        <v>3.5</v>
      </c>
      <c r="I199" s="237"/>
      <c r="J199" s="238">
        <f>ROUND(I199*H199,2)</f>
        <v>0</v>
      </c>
      <c r="K199" s="234" t="s">
        <v>170</v>
      </c>
      <c r="L199" s="43"/>
      <c r="M199" s="239" t="s">
        <v>1</v>
      </c>
      <c r="N199" s="240" t="s">
        <v>43</v>
      </c>
      <c r="O199" s="86"/>
      <c r="P199" s="241">
        <f>O199*H199</f>
        <v>0</v>
      </c>
      <c r="Q199" s="241">
        <v>0.00274</v>
      </c>
      <c r="R199" s="241">
        <f>Q199*H199</f>
        <v>0.00959</v>
      </c>
      <c r="S199" s="241">
        <v>0</v>
      </c>
      <c r="T199" s="242">
        <f>S199*H199</f>
        <v>0</v>
      </c>
      <c r="AR199" s="243" t="s">
        <v>395</v>
      </c>
      <c r="AT199" s="243" t="s">
        <v>166</v>
      </c>
      <c r="AU199" s="243" t="s">
        <v>88</v>
      </c>
      <c r="AY199" s="17" t="s">
        <v>163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7" t="s">
        <v>86</v>
      </c>
      <c r="BK199" s="244">
        <f>ROUND(I199*H199,2)</f>
        <v>0</v>
      </c>
      <c r="BL199" s="17" t="s">
        <v>395</v>
      </c>
      <c r="BM199" s="243" t="s">
        <v>2324</v>
      </c>
    </row>
    <row r="200" spans="2:65" s="1" customFormat="1" ht="16.5" customHeight="1">
      <c r="B200" s="38"/>
      <c r="C200" s="232" t="s">
        <v>466</v>
      </c>
      <c r="D200" s="232" t="s">
        <v>166</v>
      </c>
      <c r="E200" s="233" t="s">
        <v>2325</v>
      </c>
      <c r="F200" s="234" t="s">
        <v>2326</v>
      </c>
      <c r="G200" s="235" t="s">
        <v>413</v>
      </c>
      <c r="H200" s="236">
        <v>12</v>
      </c>
      <c r="I200" s="237"/>
      <c r="J200" s="238">
        <f>ROUND(I200*H200,2)</f>
        <v>0</v>
      </c>
      <c r="K200" s="234" t="s">
        <v>170</v>
      </c>
      <c r="L200" s="43"/>
      <c r="M200" s="239" t="s">
        <v>1</v>
      </c>
      <c r="N200" s="240" t="s">
        <v>43</v>
      </c>
      <c r="O200" s="86"/>
      <c r="P200" s="241">
        <f>O200*H200</f>
        <v>0</v>
      </c>
      <c r="Q200" s="241">
        <v>0.00109</v>
      </c>
      <c r="R200" s="241">
        <f>Q200*H200</f>
        <v>0.013080000000000001</v>
      </c>
      <c r="S200" s="241">
        <v>0</v>
      </c>
      <c r="T200" s="242">
        <f>S200*H200</f>
        <v>0</v>
      </c>
      <c r="AR200" s="243" t="s">
        <v>395</v>
      </c>
      <c r="AT200" s="243" t="s">
        <v>166</v>
      </c>
      <c r="AU200" s="243" t="s">
        <v>88</v>
      </c>
      <c r="AY200" s="17" t="s">
        <v>163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7" t="s">
        <v>86</v>
      </c>
      <c r="BK200" s="244">
        <f>ROUND(I200*H200,2)</f>
        <v>0</v>
      </c>
      <c r="BL200" s="17" t="s">
        <v>395</v>
      </c>
      <c r="BM200" s="243" t="s">
        <v>2327</v>
      </c>
    </row>
    <row r="201" spans="2:51" s="12" customFormat="1" ht="12">
      <c r="B201" s="255"/>
      <c r="C201" s="256"/>
      <c r="D201" s="245" t="s">
        <v>309</v>
      </c>
      <c r="E201" s="257" t="s">
        <v>1</v>
      </c>
      <c r="F201" s="258" t="s">
        <v>2328</v>
      </c>
      <c r="G201" s="256"/>
      <c r="H201" s="259">
        <v>12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AT201" s="265" t="s">
        <v>309</v>
      </c>
      <c r="AU201" s="265" t="s">
        <v>88</v>
      </c>
      <c r="AV201" s="12" t="s">
        <v>88</v>
      </c>
      <c r="AW201" s="12" t="s">
        <v>33</v>
      </c>
      <c r="AX201" s="12" t="s">
        <v>86</v>
      </c>
      <c r="AY201" s="265" t="s">
        <v>163</v>
      </c>
    </row>
    <row r="202" spans="2:65" s="1" customFormat="1" ht="24" customHeight="1">
      <c r="B202" s="38"/>
      <c r="C202" s="232" t="s">
        <v>475</v>
      </c>
      <c r="D202" s="232" t="s">
        <v>166</v>
      </c>
      <c r="E202" s="233" t="s">
        <v>2329</v>
      </c>
      <c r="F202" s="234" t="s">
        <v>2330</v>
      </c>
      <c r="G202" s="235" t="s">
        <v>413</v>
      </c>
      <c r="H202" s="236">
        <v>15</v>
      </c>
      <c r="I202" s="237"/>
      <c r="J202" s="238">
        <f>ROUND(I202*H202,2)</f>
        <v>0</v>
      </c>
      <c r="K202" s="234" t="s">
        <v>170</v>
      </c>
      <c r="L202" s="43"/>
      <c r="M202" s="239" t="s">
        <v>1</v>
      </c>
      <c r="N202" s="240" t="s">
        <v>43</v>
      </c>
      <c r="O202" s="86"/>
      <c r="P202" s="241">
        <f>O202*H202</f>
        <v>0</v>
      </c>
      <c r="Q202" s="241">
        <v>0.00153</v>
      </c>
      <c r="R202" s="241">
        <f>Q202*H202</f>
        <v>0.022949999999999998</v>
      </c>
      <c r="S202" s="241">
        <v>0</v>
      </c>
      <c r="T202" s="242">
        <f>S202*H202</f>
        <v>0</v>
      </c>
      <c r="AR202" s="243" t="s">
        <v>395</v>
      </c>
      <c r="AT202" s="243" t="s">
        <v>166</v>
      </c>
      <c r="AU202" s="243" t="s">
        <v>88</v>
      </c>
      <c r="AY202" s="17" t="s">
        <v>163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7" t="s">
        <v>86</v>
      </c>
      <c r="BK202" s="244">
        <f>ROUND(I202*H202,2)</f>
        <v>0</v>
      </c>
      <c r="BL202" s="17" t="s">
        <v>395</v>
      </c>
      <c r="BM202" s="243" t="s">
        <v>2331</v>
      </c>
    </row>
    <row r="203" spans="2:65" s="1" customFormat="1" ht="24" customHeight="1">
      <c r="B203" s="38"/>
      <c r="C203" s="232" t="s">
        <v>480</v>
      </c>
      <c r="D203" s="232" t="s">
        <v>166</v>
      </c>
      <c r="E203" s="233" t="s">
        <v>2332</v>
      </c>
      <c r="F203" s="234" t="s">
        <v>2333</v>
      </c>
      <c r="G203" s="235" t="s">
        <v>413</v>
      </c>
      <c r="H203" s="236">
        <v>45</v>
      </c>
      <c r="I203" s="237"/>
      <c r="J203" s="238">
        <f>ROUND(I203*H203,2)</f>
        <v>0</v>
      </c>
      <c r="K203" s="234" t="s">
        <v>170</v>
      </c>
      <c r="L203" s="43"/>
      <c r="M203" s="239" t="s">
        <v>1</v>
      </c>
      <c r="N203" s="240" t="s">
        <v>43</v>
      </c>
      <c r="O203" s="86"/>
      <c r="P203" s="241">
        <f>O203*H203</f>
        <v>0</v>
      </c>
      <c r="Q203" s="241">
        <v>0.00288</v>
      </c>
      <c r="R203" s="241">
        <f>Q203*H203</f>
        <v>0.12960000000000002</v>
      </c>
      <c r="S203" s="241">
        <v>0</v>
      </c>
      <c r="T203" s="242">
        <f>S203*H203</f>
        <v>0</v>
      </c>
      <c r="AR203" s="243" t="s">
        <v>395</v>
      </c>
      <c r="AT203" s="243" t="s">
        <v>166</v>
      </c>
      <c r="AU203" s="243" t="s">
        <v>88</v>
      </c>
      <c r="AY203" s="17" t="s">
        <v>163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7" t="s">
        <v>86</v>
      </c>
      <c r="BK203" s="244">
        <f>ROUND(I203*H203,2)</f>
        <v>0</v>
      </c>
      <c r="BL203" s="17" t="s">
        <v>395</v>
      </c>
      <c r="BM203" s="243" t="s">
        <v>2334</v>
      </c>
    </row>
    <row r="204" spans="2:65" s="1" customFormat="1" ht="24" customHeight="1">
      <c r="B204" s="38"/>
      <c r="C204" s="232" t="s">
        <v>486</v>
      </c>
      <c r="D204" s="232" t="s">
        <v>166</v>
      </c>
      <c r="E204" s="233" t="s">
        <v>2335</v>
      </c>
      <c r="F204" s="234" t="s">
        <v>2336</v>
      </c>
      <c r="G204" s="235" t="s">
        <v>413</v>
      </c>
      <c r="H204" s="236">
        <v>14</v>
      </c>
      <c r="I204" s="237"/>
      <c r="J204" s="238">
        <f>ROUND(I204*H204,2)</f>
        <v>0</v>
      </c>
      <c r="K204" s="234" t="s">
        <v>170</v>
      </c>
      <c r="L204" s="43"/>
      <c r="M204" s="239" t="s">
        <v>1</v>
      </c>
      <c r="N204" s="240" t="s">
        <v>43</v>
      </c>
      <c r="O204" s="86"/>
      <c r="P204" s="241">
        <f>O204*H204</f>
        <v>0</v>
      </c>
      <c r="Q204" s="241">
        <v>0.00032</v>
      </c>
      <c r="R204" s="241">
        <f>Q204*H204</f>
        <v>0.0044800000000000005</v>
      </c>
      <c r="S204" s="241">
        <v>0</v>
      </c>
      <c r="T204" s="242">
        <f>S204*H204</f>
        <v>0</v>
      </c>
      <c r="AR204" s="243" t="s">
        <v>395</v>
      </c>
      <c r="AT204" s="243" t="s">
        <v>166</v>
      </c>
      <c r="AU204" s="243" t="s">
        <v>88</v>
      </c>
      <c r="AY204" s="17" t="s">
        <v>163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7" t="s">
        <v>86</v>
      </c>
      <c r="BK204" s="244">
        <f>ROUND(I204*H204,2)</f>
        <v>0</v>
      </c>
      <c r="BL204" s="17" t="s">
        <v>395</v>
      </c>
      <c r="BM204" s="243" t="s">
        <v>2337</v>
      </c>
    </row>
    <row r="205" spans="2:65" s="1" customFormat="1" ht="24" customHeight="1">
      <c r="B205" s="38"/>
      <c r="C205" s="232" t="s">
        <v>494</v>
      </c>
      <c r="D205" s="232" t="s">
        <v>166</v>
      </c>
      <c r="E205" s="233" t="s">
        <v>2338</v>
      </c>
      <c r="F205" s="234" t="s">
        <v>2339</v>
      </c>
      <c r="G205" s="235" t="s">
        <v>413</v>
      </c>
      <c r="H205" s="236">
        <v>8</v>
      </c>
      <c r="I205" s="237"/>
      <c r="J205" s="238">
        <f>ROUND(I205*H205,2)</f>
        <v>0</v>
      </c>
      <c r="K205" s="234" t="s">
        <v>170</v>
      </c>
      <c r="L205" s="43"/>
      <c r="M205" s="239" t="s">
        <v>1</v>
      </c>
      <c r="N205" s="240" t="s">
        <v>43</v>
      </c>
      <c r="O205" s="86"/>
      <c r="P205" s="241">
        <f>O205*H205</f>
        <v>0</v>
      </c>
      <c r="Q205" s="241">
        <v>0.00043</v>
      </c>
      <c r="R205" s="241">
        <f>Q205*H205</f>
        <v>0.00344</v>
      </c>
      <c r="S205" s="241">
        <v>0</v>
      </c>
      <c r="T205" s="242">
        <f>S205*H205</f>
        <v>0</v>
      </c>
      <c r="AR205" s="243" t="s">
        <v>395</v>
      </c>
      <c r="AT205" s="243" t="s">
        <v>166</v>
      </c>
      <c r="AU205" s="243" t="s">
        <v>88</v>
      </c>
      <c r="AY205" s="17" t="s">
        <v>163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7" t="s">
        <v>86</v>
      </c>
      <c r="BK205" s="244">
        <f>ROUND(I205*H205,2)</f>
        <v>0</v>
      </c>
      <c r="BL205" s="17" t="s">
        <v>395</v>
      </c>
      <c r="BM205" s="243" t="s">
        <v>2340</v>
      </c>
    </row>
    <row r="206" spans="2:65" s="1" customFormat="1" ht="16.5" customHeight="1">
      <c r="B206" s="38"/>
      <c r="C206" s="232" t="s">
        <v>501</v>
      </c>
      <c r="D206" s="232" t="s">
        <v>166</v>
      </c>
      <c r="E206" s="233" t="s">
        <v>2341</v>
      </c>
      <c r="F206" s="234" t="s">
        <v>2342</v>
      </c>
      <c r="G206" s="235" t="s">
        <v>392</v>
      </c>
      <c r="H206" s="236">
        <v>13</v>
      </c>
      <c r="I206" s="237"/>
      <c r="J206" s="238">
        <f>ROUND(I206*H206,2)</f>
        <v>0</v>
      </c>
      <c r="K206" s="234" t="s">
        <v>170</v>
      </c>
      <c r="L206" s="43"/>
      <c r="M206" s="239" t="s">
        <v>1</v>
      </c>
      <c r="N206" s="240" t="s">
        <v>43</v>
      </c>
      <c r="O206" s="86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AR206" s="243" t="s">
        <v>395</v>
      </c>
      <c r="AT206" s="243" t="s">
        <v>166</v>
      </c>
      <c r="AU206" s="243" t="s">
        <v>88</v>
      </c>
      <c r="AY206" s="17" t="s">
        <v>163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7" t="s">
        <v>86</v>
      </c>
      <c r="BK206" s="244">
        <f>ROUND(I206*H206,2)</f>
        <v>0</v>
      </c>
      <c r="BL206" s="17" t="s">
        <v>395</v>
      </c>
      <c r="BM206" s="243" t="s">
        <v>2343</v>
      </c>
    </row>
    <row r="207" spans="2:65" s="1" customFormat="1" ht="16.5" customHeight="1">
      <c r="B207" s="38"/>
      <c r="C207" s="232" t="s">
        <v>507</v>
      </c>
      <c r="D207" s="232" t="s">
        <v>166</v>
      </c>
      <c r="E207" s="233" t="s">
        <v>2344</v>
      </c>
      <c r="F207" s="234" t="s">
        <v>2345</v>
      </c>
      <c r="G207" s="235" t="s">
        <v>392</v>
      </c>
      <c r="H207" s="236">
        <v>2</v>
      </c>
      <c r="I207" s="237"/>
      <c r="J207" s="238">
        <f>ROUND(I207*H207,2)</f>
        <v>0</v>
      </c>
      <c r="K207" s="234" t="s">
        <v>170</v>
      </c>
      <c r="L207" s="43"/>
      <c r="M207" s="239" t="s">
        <v>1</v>
      </c>
      <c r="N207" s="240" t="s">
        <v>43</v>
      </c>
      <c r="O207" s="86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395</v>
      </c>
      <c r="AT207" s="243" t="s">
        <v>166</v>
      </c>
      <c r="AU207" s="243" t="s">
        <v>88</v>
      </c>
      <c r="AY207" s="17" t="s">
        <v>163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7" t="s">
        <v>86</v>
      </c>
      <c r="BK207" s="244">
        <f>ROUND(I207*H207,2)</f>
        <v>0</v>
      </c>
      <c r="BL207" s="17" t="s">
        <v>395</v>
      </c>
      <c r="BM207" s="243" t="s">
        <v>2346</v>
      </c>
    </row>
    <row r="208" spans="2:65" s="1" customFormat="1" ht="16.5" customHeight="1">
      <c r="B208" s="38"/>
      <c r="C208" s="232" t="s">
        <v>513</v>
      </c>
      <c r="D208" s="232" t="s">
        <v>166</v>
      </c>
      <c r="E208" s="233" t="s">
        <v>2347</v>
      </c>
      <c r="F208" s="234" t="s">
        <v>2348</v>
      </c>
      <c r="G208" s="235" t="s">
        <v>392</v>
      </c>
      <c r="H208" s="236">
        <v>8</v>
      </c>
      <c r="I208" s="237"/>
      <c r="J208" s="238">
        <f>ROUND(I208*H208,2)</f>
        <v>0</v>
      </c>
      <c r="K208" s="234" t="s">
        <v>170</v>
      </c>
      <c r="L208" s="43"/>
      <c r="M208" s="239" t="s">
        <v>1</v>
      </c>
      <c r="N208" s="240" t="s">
        <v>43</v>
      </c>
      <c r="O208" s="86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AR208" s="243" t="s">
        <v>395</v>
      </c>
      <c r="AT208" s="243" t="s">
        <v>166</v>
      </c>
      <c r="AU208" s="243" t="s">
        <v>88</v>
      </c>
      <c r="AY208" s="17" t="s">
        <v>163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7" t="s">
        <v>86</v>
      </c>
      <c r="BK208" s="244">
        <f>ROUND(I208*H208,2)</f>
        <v>0</v>
      </c>
      <c r="BL208" s="17" t="s">
        <v>395</v>
      </c>
      <c r="BM208" s="243" t="s">
        <v>2349</v>
      </c>
    </row>
    <row r="209" spans="2:65" s="1" customFormat="1" ht="24" customHeight="1">
      <c r="B209" s="38"/>
      <c r="C209" s="232" t="s">
        <v>518</v>
      </c>
      <c r="D209" s="232" t="s">
        <v>166</v>
      </c>
      <c r="E209" s="233" t="s">
        <v>2350</v>
      </c>
      <c r="F209" s="234" t="s">
        <v>2351</v>
      </c>
      <c r="G209" s="235" t="s">
        <v>392</v>
      </c>
      <c r="H209" s="236">
        <v>1</v>
      </c>
      <c r="I209" s="237"/>
      <c r="J209" s="238">
        <f>ROUND(I209*H209,2)</f>
        <v>0</v>
      </c>
      <c r="K209" s="234" t="s">
        <v>170</v>
      </c>
      <c r="L209" s="43"/>
      <c r="M209" s="239" t="s">
        <v>1</v>
      </c>
      <c r="N209" s="240" t="s">
        <v>43</v>
      </c>
      <c r="O209" s="86"/>
      <c r="P209" s="241">
        <f>O209*H209</f>
        <v>0</v>
      </c>
      <c r="Q209" s="241">
        <v>0.00101</v>
      </c>
      <c r="R209" s="241">
        <f>Q209*H209</f>
        <v>0.00101</v>
      </c>
      <c r="S209" s="241">
        <v>0</v>
      </c>
      <c r="T209" s="242">
        <f>S209*H209</f>
        <v>0</v>
      </c>
      <c r="AR209" s="243" t="s">
        <v>395</v>
      </c>
      <c r="AT209" s="243" t="s">
        <v>166</v>
      </c>
      <c r="AU209" s="243" t="s">
        <v>88</v>
      </c>
      <c r="AY209" s="17" t="s">
        <v>163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7" t="s">
        <v>86</v>
      </c>
      <c r="BK209" s="244">
        <f>ROUND(I209*H209,2)</f>
        <v>0</v>
      </c>
      <c r="BL209" s="17" t="s">
        <v>395</v>
      </c>
      <c r="BM209" s="243" t="s">
        <v>2352</v>
      </c>
    </row>
    <row r="210" spans="2:65" s="1" customFormat="1" ht="24" customHeight="1">
      <c r="B210" s="38"/>
      <c r="C210" s="232" t="s">
        <v>528</v>
      </c>
      <c r="D210" s="232" t="s">
        <v>166</v>
      </c>
      <c r="E210" s="233" t="s">
        <v>2353</v>
      </c>
      <c r="F210" s="234" t="s">
        <v>2354</v>
      </c>
      <c r="G210" s="235" t="s">
        <v>392</v>
      </c>
      <c r="H210" s="236">
        <v>2</v>
      </c>
      <c r="I210" s="237"/>
      <c r="J210" s="238">
        <f>ROUND(I210*H210,2)</f>
        <v>0</v>
      </c>
      <c r="K210" s="234" t="s">
        <v>170</v>
      </c>
      <c r="L210" s="43"/>
      <c r="M210" s="239" t="s">
        <v>1</v>
      </c>
      <c r="N210" s="240" t="s">
        <v>43</v>
      </c>
      <c r="O210" s="86"/>
      <c r="P210" s="241">
        <f>O210*H210</f>
        <v>0</v>
      </c>
      <c r="Q210" s="241">
        <v>0.00582</v>
      </c>
      <c r="R210" s="241">
        <f>Q210*H210</f>
        <v>0.01164</v>
      </c>
      <c r="S210" s="241">
        <v>0</v>
      </c>
      <c r="T210" s="242">
        <f>S210*H210</f>
        <v>0</v>
      </c>
      <c r="AR210" s="243" t="s">
        <v>395</v>
      </c>
      <c r="AT210" s="243" t="s">
        <v>166</v>
      </c>
      <c r="AU210" s="243" t="s">
        <v>88</v>
      </c>
      <c r="AY210" s="17" t="s">
        <v>163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7" t="s">
        <v>86</v>
      </c>
      <c r="BK210" s="244">
        <f>ROUND(I210*H210,2)</f>
        <v>0</v>
      </c>
      <c r="BL210" s="17" t="s">
        <v>395</v>
      </c>
      <c r="BM210" s="243" t="s">
        <v>2355</v>
      </c>
    </row>
    <row r="211" spans="2:65" s="1" customFormat="1" ht="16.5" customHeight="1">
      <c r="B211" s="38"/>
      <c r="C211" s="232" t="s">
        <v>532</v>
      </c>
      <c r="D211" s="232" t="s">
        <v>166</v>
      </c>
      <c r="E211" s="233" t="s">
        <v>2356</v>
      </c>
      <c r="F211" s="234" t="s">
        <v>2357</v>
      </c>
      <c r="G211" s="235" t="s">
        <v>392</v>
      </c>
      <c r="H211" s="236">
        <v>3</v>
      </c>
      <c r="I211" s="237"/>
      <c r="J211" s="238">
        <f>ROUND(I211*H211,2)</f>
        <v>0</v>
      </c>
      <c r="K211" s="234" t="s">
        <v>1</v>
      </c>
      <c r="L211" s="43"/>
      <c r="M211" s="239" t="s">
        <v>1</v>
      </c>
      <c r="N211" s="240" t="s">
        <v>43</v>
      </c>
      <c r="O211" s="86"/>
      <c r="P211" s="241">
        <f>O211*H211</f>
        <v>0</v>
      </c>
      <c r="Q211" s="241">
        <v>0.00034</v>
      </c>
      <c r="R211" s="241">
        <f>Q211*H211</f>
        <v>0.00102</v>
      </c>
      <c r="S211" s="241">
        <v>0</v>
      </c>
      <c r="T211" s="242">
        <f>S211*H211</f>
        <v>0</v>
      </c>
      <c r="AR211" s="243" t="s">
        <v>395</v>
      </c>
      <c r="AT211" s="243" t="s">
        <v>166</v>
      </c>
      <c r="AU211" s="243" t="s">
        <v>88</v>
      </c>
      <c r="AY211" s="17" t="s">
        <v>163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7" t="s">
        <v>86</v>
      </c>
      <c r="BK211" s="244">
        <f>ROUND(I211*H211,2)</f>
        <v>0</v>
      </c>
      <c r="BL211" s="17" t="s">
        <v>395</v>
      </c>
      <c r="BM211" s="243" t="s">
        <v>2358</v>
      </c>
    </row>
    <row r="212" spans="2:51" s="12" customFormat="1" ht="12">
      <c r="B212" s="255"/>
      <c r="C212" s="256"/>
      <c r="D212" s="245" t="s">
        <v>309</v>
      </c>
      <c r="E212" s="257" t="s">
        <v>1</v>
      </c>
      <c r="F212" s="258" t="s">
        <v>2359</v>
      </c>
      <c r="G212" s="256"/>
      <c r="H212" s="259">
        <v>3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AT212" s="265" t="s">
        <v>309</v>
      </c>
      <c r="AU212" s="265" t="s">
        <v>88</v>
      </c>
      <c r="AV212" s="12" t="s">
        <v>88</v>
      </c>
      <c r="AW212" s="12" t="s">
        <v>33</v>
      </c>
      <c r="AX212" s="12" t="s">
        <v>86</v>
      </c>
      <c r="AY212" s="265" t="s">
        <v>163</v>
      </c>
    </row>
    <row r="213" spans="2:65" s="1" customFormat="1" ht="16.5" customHeight="1">
      <c r="B213" s="38"/>
      <c r="C213" s="232" t="s">
        <v>538</v>
      </c>
      <c r="D213" s="232" t="s">
        <v>166</v>
      </c>
      <c r="E213" s="233" t="s">
        <v>2360</v>
      </c>
      <c r="F213" s="234" t="s">
        <v>2361</v>
      </c>
      <c r="G213" s="235" t="s">
        <v>392</v>
      </c>
      <c r="H213" s="236">
        <v>2</v>
      </c>
      <c r="I213" s="237"/>
      <c r="J213" s="238">
        <f>ROUND(I213*H213,2)</f>
        <v>0</v>
      </c>
      <c r="K213" s="234" t="s">
        <v>170</v>
      </c>
      <c r="L213" s="43"/>
      <c r="M213" s="239" t="s">
        <v>1</v>
      </c>
      <c r="N213" s="240" t="s">
        <v>43</v>
      </c>
      <c r="O213" s="86"/>
      <c r="P213" s="241">
        <f>O213*H213</f>
        <v>0</v>
      </c>
      <c r="Q213" s="241">
        <v>0.02652</v>
      </c>
      <c r="R213" s="241">
        <f>Q213*H213</f>
        <v>0.05304</v>
      </c>
      <c r="S213" s="241">
        <v>0</v>
      </c>
      <c r="T213" s="242">
        <f>S213*H213</f>
        <v>0</v>
      </c>
      <c r="AR213" s="243" t="s">
        <v>395</v>
      </c>
      <c r="AT213" s="243" t="s">
        <v>166</v>
      </c>
      <c r="AU213" s="243" t="s">
        <v>88</v>
      </c>
      <c r="AY213" s="17" t="s">
        <v>163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7" t="s">
        <v>86</v>
      </c>
      <c r="BK213" s="244">
        <f>ROUND(I213*H213,2)</f>
        <v>0</v>
      </c>
      <c r="BL213" s="17" t="s">
        <v>395</v>
      </c>
      <c r="BM213" s="243" t="s">
        <v>2362</v>
      </c>
    </row>
    <row r="214" spans="2:65" s="1" customFormat="1" ht="16.5" customHeight="1">
      <c r="B214" s="38"/>
      <c r="C214" s="232" t="s">
        <v>548</v>
      </c>
      <c r="D214" s="232" t="s">
        <v>166</v>
      </c>
      <c r="E214" s="233" t="s">
        <v>2363</v>
      </c>
      <c r="F214" s="234" t="s">
        <v>2364</v>
      </c>
      <c r="G214" s="235" t="s">
        <v>392</v>
      </c>
      <c r="H214" s="236">
        <v>2</v>
      </c>
      <c r="I214" s="237"/>
      <c r="J214" s="238">
        <f>ROUND(I214*H214,2)</f>
        <v>0</v>
      </c>
      <c r="K214" s="234" t="s">
        <v>1</v>
      </c>
      <c r="L214" s="43"/>
      <c r="M214" s="239" t="s">
        <v>1</v>
      </c>
      <c r="N214" s="240" t="s">
        <v>43</v>
      </c>
      <c r="O214" s="86"/>
      <c r="P214" s="241">
        <f>O214*H214</f>
        <v>0</v>
      </c>
      <c r="Q214" s="241">
        <v>0.02652</v>
      </c>
      <c r="R214" s="241">
        <f>Q214*H214</f>
        <v>0.05304</v>
      </c>
      <c r="S214" s="241">
        <v>0</v>
      </c>
      <c r="T214" s="242">
        <f>S214*H214</f>
        <v>0</v>
      </c>
      <c r="AR214" s="243" t="s">
        <v>395</v>
      </c>
      <c r="AT214" s="243" t="s">
        <v>166</v>
      </c>
      <c r="AU214" s="243" t="s">
        <v>88</v>
      </c>
      <c r="AY214" s="17" t="s">
        <v>163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7" t="s">
        <v>86</v>
      </c>
      <c r="BK214" s="244">
        <f>ROUND(I214*H214,2)</f>
        <v>0</v>
      </c>
      <c r="BL214" s="17" t="s">
        <v>395</v>
      </c>
      <c r="BM214" s="243" t="s">
        <v>2365</v>
      </c>
    </row>
    <row r="215" spans="2:65" s="1" customFormat="1" ht="16.5" customHeight="1">
      <c r="B215" s="38"/>
      <c r="C215" s="232" t="s">
        <v>554</v>
      </c>
      <c r="D215" s="232" t="s">
        <v>166</v>
      </c>
      <c r="E215" s="233" t="s">
        <v>2366</v>
      </c>
      <c r="F215" s="234" t="s">
        <v>2367</v>
      </c>
      <c r="G215" s="235" t="s">
        <v>392</v>
      </c>
      <c r="H215" s="236">
        <v>2</v>
      </c>
      <c r="I215" s="237"/>
      <c r="J215" s="238">
        <f>ROUND(I215*H215,2)</f>
        <v>0</v>
      </c>
      <c r="K215" s="234" t="s">
        <v>170</v>
      </c>
      <c r="L215" s="43"/>
      <c r="M215" s="239" t="s">
        <v>1</v>
      </c>
      <c r="N215" s="240" t="s">
        <v>43</v>
      </c>
      <c r="O215" s="86"/>
      <c r="P215" s="241">
        <f>O215*H215</f>
        <v>0</v>
      </c>
      <c r="Q215" s="241">
        <v>0</v>
      </c>
      <c r="R215" s="241">
        <f>Q215*H215</f>
        <v>0</v>
      </c>
      <c r="S215" s="241">
        <v>0.02113</v>
      </c>
      <c r="T215" s="242">
        <f>S215*H215</f>
        <v>0.04226</v>
      </c>
      <c r="AR215" s="243" t="s">
        <v>395</v>
      </c>
      <c r="AT215" s="243" t="s">
        <v>166</v>
      </c>
      <c r="AU215" s="243" t="s">
        <v>88</v>
      </c>
      <c r="AY215" s="17" t="s">
        <v>163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7" t="s">
        <v>86</v>
      </c>
      <c r="BK215" s="244">
        <f>ROUND(I215*H215,2)</f>
        <v>0</v>
      </c>
      <c r="BL215" s="17" t="s">
        <v>395</v>
      </c>
      <c r="BM215" s="243" t="s">
        <v>2368</v>
      </c>
    </row>
    <row r="216" spans="2:65" s="1" customFormat="1" ht="16.5" customHeight="1">
      <c r="B216" s="38"/>
      <c r="C216" s="232" t="s">
        <v>560</v>
      </c>
      <c r="D216" s="232" t="s">
        <v>166</v>
      </c>
      <c r="E216" s="233" t="s">
        <v>2369</v>
      </c>
      <c r="F216" s="234" t="s">
        <v>2370</v>
      </c>
      <c r="G216" s="235" t="s">
        <v>392</v>
      </c>
      <c r="H216" s="236">
        <v>1</v>
      </c>
      <c r="I216" s="237"/>
      <c r="J216" s="238">
        <f>ROUND(I216*H216,2)</f>
        <v>0</v>
      </c>
      <c r="K216" s="234" t="s">
        <v>170</v>
      </c>
      <c r="L216" s="43"/>
      <c r="M216" s="239" t="s">
        <v>1</v>
      </c>
      <c r="N216" s="240" t="s">
        <v>43</v>
      </c>
      <c r="O216" s="86"/>
      <c r="P216" s="241">
        <f>O216*H216</f>
        <v>0</v>
      </c>
      <c r="Q216" s="241">
        <v>0</v>
      </c>
      <c r="R216" s="241">
        <f>Q216*H216</f>
        <v>0</v>
      </c>
      <c r="S216" s="241">
        <v>0.02517</v>
      </c>
      <c r="T216" s="242">
        <f>S216*H216</f>
        <v>0.02517</v>
      </c>
      <c r="AR216" s="243" t="s">
        <v>395</v>
      </c>
      <c r="AT216" s="243" t="s">
        <v>166</v>
      </c>
      <c r="AU216" s="243" t="s">
        <v>88</v>
      </c>
      <c r="AY216" s="17" t="s">
        <v>163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7" t="s">
        <v>86</v>
      </c>
      <c r="BK216" s="244">
        <f>ROUND(I216*H216,2)</f>
        <v>0</v>
      </c>
      <c r="BL216" s="17" t="s">
        <v>395</v>
      </c>
      <c r="BM216" s="243" t="s">
        <v>2371</v>
      </c>
    </row>
    <row r="217" spans="2:65" s="1" customFormat="1" ht="16.5" customHeight="1">
      <c r="B217" s="38"/>
      <c r="C217" s="232" t="s">
        <v>565</v>
      </c>
      <c r="D217" s="232" t="s">
        <v>166</v>
      </c>
      <c r="E217" s="233" t="s">
        <v>2372</v>
      </c>
      <c r="F217" s="234" t="s">
        <v>2373</v>
      </c>
      <c r="G217" s="235" t="s">
        <v>413</v>
      </c>
      <c r="H217" s="236">
        <v>26</v>
      </c>
      <c r="I217" s="237"/>
      <c r="J217" s="238">
        <f>ROUND(I217*H217,2)</f>
        <v>0</v>
      </c>
      <c r="K217" s="234" t="s">
        <v>170</v>
      </c>
      <c r="L217" s="43"/>
      <c r="M217" s="239" t="s">
        <v>1</v>
      </c>
      <c r="N217" s="240" t="s">
        <v>43</v>
      </c>
      <c r="O217" s="86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AR217" s="243" t="s">
        <v>395</v>
      </c>
      <c r="AT217" s="243" t="s">
        <v>166</v>
      </c>
      <c r="AU217" s="243" t="s">
        <v>88</v>
      </c>
      <c r="AY217" s="17" t="s">
        <v>163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7" t="s">
        <v>86</v>
      </c>
      <c r="BK217" s="244">
        <f>ROUND(I217*H217,2)</f>
        <v>0</v>
      </c>
      <c r="BL217" s="17" t="s">
        <v>395</v>
      </c>
      <c r="BM217" s="243" t="s">
        <v>2374</v>
      </c>
    </row>
    <row r="218" spans="2:65" s="1" customFormat="1" ht="16.5" customHeight="1">
      <c r="B218" s="38"/>
      <c r="C218" s="232" t="s">
        <v>569</v>
      </c>
      <c r="D218" s="232" t="s">
        <v>166</v>
      </c>
      <c r="E218" s="233" t="s">
        <v>2375</v>
      </c>
      <c r="F218" s="234" t="s">
        <v>2376</v>
      </c>
      <c r="G218" s="235" t="s">
        <v>413</v>
      </c>
      <c r="H218" s="236">
        <v>23</v>
      </c>
      <c r="I218" s="237"/>
      <c r="J218" s="238">
        <f>ROUND(I218*H218,2)</f>
        <v>0</v>
      </c>
      <c r="K218" s="234" t="s">
        <v>170</v>
      </c>
      <c r="L218" s="43"/>
      <c r="M218" s="239" t="s">
        <v>1</v>
      </c>
      <c r="N218" s="240" t="s">
        <v>43</v>
      </c>
      <c r="O218" s="86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AR218" s="243" t="s">
        <v>395</v>
      </c>
      <c r="AT218" s="243" t="s">
        <v>166</v>
      </c>
      <c r="AU218" s="243" t="s">
        <v>88</v>
      </c>
      <c r="AY218" s="17" t="s">
        <v>163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7" t="s">
        <v>86</v>
      </c>
      <c r="BK218" s="244">
        <f>ROUND(I218*H218,2)</f>
        <v>0</v>
      </c>
      <c r="BL218" s="17" t="s">
        <v>395</v>
      </c>
      <c r="BM218" s="243" t="s">
        <v>2377</v>
      </c>
    </row>
    <row r="219" spans="2:51" s="12" customFormat="1" ht="12">
      <c r="B219" s="255"/>
      <c r="C219" s="256"/>
      <c r="D219" s="245" t="s">
        <v>309</v>
      </c>
      <c r="E219" s="257" t="s">
        <v>1</v>
      </c>
      <c r="F219" s="258" t="s">
        <v>2378</v>
      </c>
      <c r="G219" s="256"/>
      <c r="H219" s="259">
        <v>3.5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AT219" s="265" t="s">
        <v>309</v>
      </c>
      <c r="AU219" s="265" t="s">
        <v>88</v>
      </c>
      <c r="AV219" s="12" t="s">
        <v>88</v>
      </c>
      <c r="AW219" s="12" t="s">
        <v>33</v>
      </c>
      <c r="AX219" s="12" t="s">
        <v>78</v>
      </c>
      <c r="AY219" s="265" t="s">
        <v>163</v>
      </c>
    </row>
    <row r="220" spans="2:51" s="12" customFormat="1" ht="12">
      <c r="B220" s="255"/>
      <c r="C220" s="256"/>
      <c r="D220" s="245" t="s">
        <v>309</v>
      </c>
      <c r="E220" s="257" t="s">
        <v>1</v>
      </c>
      <c r="F220" s="258" t="s">
        <v>2379</v>
      </c>
      <c r="G220" s="256"/>
      <c r="H220" s="259">
        <v>19.5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AT220" s="265" t="s">
        <v>309</v>
      </c>
      <c r="AU220" s="265" t="s">
        <v>88</v>
      </c>
      <c r="AV220" s="12" t="s">
        <v>88</v>
      </c>
      <c r="AW220" s="12" t="s">
        <v>33</v>
      </c>
      <c r="AX220" s="12" t="s">
        <v>78</v>
      </c>
      <c r="AY220" s="265" t="s">
        <v>163</v>
      </c>
    </row>
    <row r="221" spans="2:51" s="13" customFormat="1" ht="12">
      <c r="B221" s="266"/>
      <c r="C221" s="267"/>
      <c r="D221" s="245" t="s">
        <v>309</v>
      </c>
      <c r="E221" s="268" t="s">
        <v>1</v>
      </c>
      <c r="F221" s="269" t="s">
        <v>311</v>
      </c>
      <c r="G221" s="267"/>
      <c r="H221" s="270">
        <v>23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AT221" s="276" t="s">
        <v>309</v>
      </c>
      <c r="AU221" s="276" t="s">
        <v>88</v>
      </c>
      <c r="AV221" s="13" t="s">
        <v>181</v>
      </c>
      <c r="AW221" s="13" t="s">
        <v>33</v>
      </c>
      <c r="AX221" s="13" t="s">
        <v>86</v>
      </c>
      <c r="AY221" s="276" t="s">
        <v>163</v>
      </c>
    </row>
    <row r="222" spans="2:65" s="1" customFormat="1" ht="24" customHeight="1">
      <c r="B222" s="38"/>
      <c r="C222" s="232" t="s">
        <v>590</v>
      </c>
      <c r="D222" s="232" t="s">
        <v>166</v>
      </c>
      <c r="E222" s="233" t="s">
        <v>2380</v>
      </c>
      <c r="F222" s="234" t="s">
        <v>2381</v>
      </c>
      <c r="G222" s="235" t="s">
        <v>413</v>
      </c>
      <c r="H222" s="236">
        <v>10</v>
      </c>
      <c r="I222" s="237"/>
      <c r="J222" s="238">
        <f>ROUND(I222*H222,2)</f>
        <v>0</v>
      </c>
      <c r="K222" s="234" t="s">
        <v>1</v>
      </c>
      <c r="L222" s="43"/>
      <c r="M222" s="239" t="s">
        <v>1</v>
      </c>
      <c r="N222" s="240" t="s">
        <v>43</v>
      </c>
      <c r="O222" s="86"/>
      <c r="P222" s="241">
        <f>O222*H222</f>
        <v>0</v>
      </c>
      <c r="Q222" s="241">
        <v>0.00119</v>
      </c>
      <c r="R222" s="241">
        <f>Q222*H222</f>
        <v>0.0119</v>
      </c>
      <c r="S222" s="241">
        <v>0</v>
      </c>
      <c r="T222" s="242">
        <f>S222*H222</f>
        <v>0</v>
      </c>
      <c r="AR222" s="243" t="s">
        <v>395</v>
      </c>
      <c r="AT222" s="243" t="s">
        <v>166</v>
      </c>
      <c r="AU222" s="243" t="s">
        <v>88</v>
      </c>
      <c r="AY222" s="17" t="s">
        <v>163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7" t="s">
        <v>86</v>
      </c>
      <c r="BK222" s="244">
        <f>ROUND(I222*H222,2)</f>
        <v>0</v>
      </c>
      <c r="BL222" s="17" t="s">
        <v>395</v>
      </c>
      <c r="BM222" s="243" t="s">
        <v>2382</v>
      </c>
    </row>
    <row r="223" spans="2:51" s="12" customFormat="1" ht="12">
      <c r="B223" s="255"/>
      <c r="C223" s="256"/>
      <c r="D223" s="245" t="s">
        <v>309</v>
      </c>
      <c r="E223" s="257" t="s">
        <v>1</v>
      </c>
      <c r="F223" s="258" t="s">
        <v>2383</v>
      </c>
      <c r="G223" s="256"/>
      <c r="H223" s="259">
        <v>10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AT223" s="265" t="s">
        <v>309</v>
      </c>
      <c r="AU223" s="265" t="s">
        <v>88</v>
      </c>
      <c r="AV223" s="12" t="s">
        <v>88</v>
      </c>
      <c r="AW223" s="12" t="s">
        <v>33</v>
      </c>
      <c r="AX223" s="12" t="s">
        <v>86</v>
      </c>
      <c r="AY223" s="265" t="s">
        <v>163</v>
      </c>
    </row>
    <row r="224" spans="2:65" s="1" customFormat="1" ht="16.5" customHeight="1">
      <c r="B224" s="38"/>
      <c r="C224" s="232" t="s">
        <v>248</v>
      </c>
      <c r="D224" s="232" t="s">
        <v>166</v>
      </c>
      <c r="E224" s="233" t="s">
        <v>2384</v>
      </c>
      <c r="F224" s="234" t="s">
        <v>2385</v>
      </c>
      <c r="G224" s="235" t="s">
        <v>1168</v>
      </c>
      <c r="H224" s="236">
        <v>2</v>
      </c>
      <c r="I224" s="237"/>
      <c r="J224" s="238">
        <f>ROUND(I224*H224,2)</f>
        <v>0</v>
      </c>
      <c r="K224" s="234" t="s">
        <v>1</v>
      </c>
      <c r="L224" s="43"/>
      <c r="M224" s="239" t="s">
        <v>1</v>
      </c>
      <c r="N224" s="240" t="s">
        <v>43</v>
      </c>
      <c r="O224" s="86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AR224" s="243" t="s">
        <v>395</v>
      </c>
      <c r="AT224" s="243" t="s">
        <v>166</v>
      </c>
      <c r="AU224" s="243" t="s">
        <v>88</v>
      </c>
      <c r="AY224" s="17" t="s">
        <v>163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7" t="s">
        <v>86</v>
      </c>
      <c r="BK224" s="244">
        <f>ROUND(I224*H224,2)</f>
        <v>0</v>
      </c>
      <c r="BL224" s="17" t="s">
        <v>395</v>
      </c>
      <c r="BM224" s="243" t="s">
        <v>2386</v>
      </c>
    </row>
    <row r="225" spans="2:47" s="1" customFormat="1" ht="12">
      <c r="B225" s="38"/>
      <c r="C225" s="39"/>
      <c r="D225" s="245" t="s">
        <v>190</v>
      </c>
      <c r="E225" s="39"/>
      <c r="F225" s="246" t="s">
        <v>2387</v>
      </c>
      <c r="G225" s="39"/>
      <c r="H225" s="39"/>
      <c r="I225" s="150"/>
      <c r="J225" s="39"/>
      <c r="K225" s="39"/>
      <c r="L225" s="43"/>
      <c r="M225" s="247"/>
      <c r="N225" s="86"/>
      <c r="O225" s="86"/>
      <c r="P225" s="86"/>
      <c r="Q225" s="86"/>
      <c r="R225" s="86"/>
      <c r="S225" s="86"/>
      <c r="T225" s="87"/>
      <c r="AT225" s="17" t="s">
        <v>190</v>
      </c>
      <c r="AU225" s="17" t="s">
        <v>88</v>
      </c>
    </row>
    <row r="226" spans="2:65" s="1" customFormat="1" ht="24" customHeight="1">
      <c r="B226" s="38"/>
      <c r="C226" s="232" t="s">
        <v>628</v>
      </c>
      <c r="D226" s="232" t="s">
        <v>166</v>
      </c>
      <c r="E226" s="233" t="s">
        <v>2388</v>
      </c>
      <c r="F226" s="234" t="s">
        <v>2389</v>
      </c>
      <c r="G226" s="235" t="s">
        <v>339</v>
      </c>
      <c r="H226" s="236">
        <v>0.47</v>
      </c>
      <c r="I226" s="237"/>
      <c r="J226" s="238">
        <f>ROUND(I226*H226,2)</f>
        <v>0</v>
      </c>
      <c r="K226" s="234" t="s">
        <v>170</v>
      </c>
      <c r="L226" s="43"/>
      <c r="M226" s="239" t="s">
        <v>1</v>
      </c>
      <c r="N226" s="240" t="s">
        <v>43</v>
      </c>
      <c r="O226" s="86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AR226" s="243" t="s">
        <v>395</v>
      </c>
      <c r="AT226" s="243" t="s">
        <v>166</v>
      </c>
      <c r="AU226" s="243" t="s">
        <v>88</v>
      </c>
      <c r="AY226" s="17" t="s">
        <v>163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7" t="s">
        <v>86</v>
      </c>
      <c r="BK226" s="244">
        <f>ROUND(I226*H226,2)</f>
        <v>0</v>
      </c>
      <c r="BL226" s="17" t="s">
        <v>395</v>
      </c>
      <c r="BM226" s="243" t="s">
        <v>2390</v>
      </c>
    </row>
    <row r="227" spans="2:63" s="11" customFormat="1" ht="22.8" customHeight="1">
      <c r="B227" s="216"/>
      <c r="C227" s="217"/>
      <c r="D227" s="218" t="s">
        <v>77</v>
      </c>
      <c r="E227" s="230" t="s">
        <v>2391</v>
      </c>
      <c r="F227" s="230" t="s">
        <v>2392</v>
      </c>
      <c r="G227" s="217"/>
      <c r="H227" s="217"/>
      <c r="I227" s="220"/>
      <c r="J227" s="231">
        <f>BK227</f>
        <v>0</v>
      </c>
      <c r="K227" s="217"/>
      <c r="L227" s="222"/>
      <c r="M227" s="223"/>
      <c r="N227" s="224"/>
      <c r="O227" s="224"/>
      <c r="P227" s="225">
        <f>SUM(P228:P262)</f>
        <v>0</v>
      </c>
      <c r="Q227" s="224"/>
      <c r="R227" s="225">
        <f>SUM(R228:R262)</f>
        <v>0.3753600000000001</v>
      </c>
      <c r="S227" s="224"/>
      <c r="T227" s="226">
        <f>SUM(T228:T262)</f>
        <v>0</v>
      </c>
      <c r="AR227" s="227" t="s">
        <v>88</v>
      </c>
      <c r="AT227" s="228" t="s">
        <v>77</v>
      </c>
      <c r="AU227" s="228" t="s">
        <v>86</v>
      </c>
      <c r="AY227" s="227" t="s">
        <v>163</v>
      </c>
      <c r="BK227" s="229">
        <f>SUM(BK228:BK262)</f>
        <v>0</v>
      </c>
    </row>
    <row r="228" spans="2:65" s="1" customFormat="1" ht="24" customHeight="1">
      <c r="B228" s="38"/>
      <c r="C228" s="232" t="s">
        <v>633</v>
      </c>
      <c r="D228" s="232" t="s">
        <v>166</v>
      </c>
      <c r="E228" s="233" t="s">
        <v>2393</v>
      </c>
      <c r="F228" s="234" t="s">
        <v>2394</v>
      </c>
      <c r="G228" s="235" t="s">
        <v>413</v>
      </c>
      <c r="H228" s="236">
        <v>1</v>
      </c>
      <c r="I228" s="237"/>
      <c r="J228" s="238">
        <f>ROUND(I228*H228,2)</f>
        <v>0</v>
      </c>
      <c r="K228" s="234" t="s">
        <v>170</v>
      </c>
      <c r="L228" s="43"/>
      <c r="M228" s="239" t="s">
        <v>1</v>
      </c>
      <c r="N228" s="240" t="s">
        <v>43</v>
      </c>
      <c r="O228" s="86"/>
      <c r="P228" s="241">
        <f>O228*H228</f>
        <v>0</v>
      </c>
      <c r="Q228" s="241">
        <v>0.00451</v>
      </c>
      <c r="R228" s="241">
        <f>Q228*H228</f>
        <v>0.00451</v>
      </c>
      <c r="S228" s="241">
        <v>0</v>
      </c>
      <c r="T228" s="242">
        <f>S228*H228</f>
        <v>0</v>
      </c>
      <c r="AR228" s="243" t="s">
        <v>395</v>
      </c>
      <c r="AT228" s="243" t="s">
        <v>166</v>
      </c>
      <c r="AU228" s="243" t="s">
        <v>88</v>
      </c>
      <c r="AY228" s="17" t="s">
        <v>163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7" t="s">
        <v>86</v>
      </c>
      <c r="BK228" s="244">
        <f>ROUND(I228*H228,2)</f>
        <v>0</v>
      </c>
      <c r="BL228" s="17" t="s">
        <v>395</v>
      </c>
      <c r="BM228" s="243" t="s">
        <v>2395</v>
      </c>
    </row>
    <row r="229" spans="2:65" s="1" customFormat="1" ht="16.5" customHeight="1">
      <c r="B229" s="38"/>
      <c r="C229" s="232" t="s">
        <v>638</v>
      </c>
      <c r="D229" s="232" t="s">
        <v>166</v>
      </c>
      <c r="E229" s="233" t="s">
        <v>2396</v>
      </c>
      <c r="F229" s="234" t="s">
        <v>2397</v>
      </c>
      <c r="G229" s="235" t="s">
        <v>392</v>
      </c>
      <c r="H229" s="236">
        <v>1</v>
      </c>
      <c r="I229" s="237"/>
      <c r="J229" s="238">
        <f>ROUND(I229*H229,2)</f>
        <v>0</v>
      </c>
      <c r="K229" s="234" t="s">
        <v>170</v>
      </c>
      <c r="L229" s="43"/>
      <c r="M229" s="239" t="s">
        <v>1</v>
      </c>
      <c r="N229" s="240" t="s">
        <v>43</v>
      </c>
      <c r="O229" s="86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AR229" s="243" t="s">
        <v>395</v>
      </c>
      <c r="AT229" s="243" t="s">
        <v>166</v>
      </c>
      <c r="AU229" s="243" t="s">
        <v>88</v>
      </c>
      <c r="AY229" s="17" t="s">
        <v>163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7" t="s">
        <v>86</v>
      </c>
      <c r="BK229" s="244">
        <f>ROUND(I229*H229,2)</f>
        <v>0</v>
      </c>
      <c r="BL229" s="17" t="s">
        <v>395</v>
      </c>
      <c r="BM229" s="243" t="s">
        <v>2398</v>
      </c>
    </row>
    <row r="230" spans="2:51" s="12" customFormat="1" ht="12">
      <c r="B230" s="255"/>
      <c r="C230" s="256"/>
      <c r="D230" s="245" t="s">
        <v>309</v>
      </c>
      <c r="E230" s="257" t="s">
        <v>1</v>
      </c>
      <c r="F230" s="258" t="s">
        <v>2399</v>
      </c>
      <c r="G230" s="256"/>
      <c r="H230" s="259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309</v>
      </c>
      <c r="AU230" s="265" t="s">
        <v>88</v>
      </c>
      <c r="AV230" s="12" t="s">
        <v>88</v>
      </c>
      <c r="AW230" s="12" t="s">
        <v>33</v>
      </c>
      <c r="AX230" s="12" t="s">
        <v>86</v>
      </c>
      <c r="AY230" s="265" t="s">
        <v>163</v>
      </c>
    </row>
    <row r="231" spans="2:65" s="1" customFormat="1" ht="24" customHeight="1">
      <c r="B231" s="38"/>
      <c r="C231" s="232" t="s">
        <v>643</v>
      </c>
      <c r="D231" s="232" t="s">
        <v>166</v>
      </c>
      <c r="E231" s="233" t="s">
        <v>2400</v>
      </c>
      <c r="F231" s="234" t="s">
        <v>2401</v>
      </c>
      <c r="G231" s="235" t="s">
        <v>413</v>
      </c>
      <c r="H231" s="236">
        <v>79</v>
      </c>
      <c r="I231" s="237"/>
      <c r="J231" s="238">
        <f>ROUND(I231*H231,2)</f>
        <v>0</v>
      </c>
      <c r="K231" s="234" t="s">
        <v>1</v>
      </c>
      <c r="L231" s="43"/>
      <c r="M231" s="239" t="s">
        <v>1</v>
      </c>
      <c r="N231" s="240" t="s">
        <v>43</v>
      </c>
      <c r="O231" s="86"/>
      <c r="P231" s="241">
        <f>O231*H231</f>
        <v>0</v>
      </c>
      <c r="Q231" s="241">
        <v>0.00078</v>
      </c>
      <c r="R231" s="241">
        <f>Q231*H231</f>
        <v>0.06162</v>
      </c>
      <c r="S231" s="241">
        <v>0</v>
      </c>
      <c r="T231" s="242">
        <f>S231*H231</f>
        <v>0</v>
      </c>
      <c r="AR231" s="243" t="s">
        <v>395</v>
      </c>
      <c r="AT231" s="243" t="s">
        <v>166</v>
      </c>
      <c r="AU231" s="243" t="s">
        <v>88</v>
      </c>
      <c r="AY231" s="17" t="s">
        <v>163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7" t="s">
        <v>86</v>
      </c>
      <c r="BK231" s="244">
        <f>ROUND(I231*H231,2)</f>
        <v>0</v>
      </c>
      <c r="BL231" s="17" t="s">
        <v>395</v>
      </c>
      <c r="BM231" s="243" t="s">
        <v>2402</v>
      </c>
    </row>
    <row r="232" spans="2:65" s="1" customFormat="1" ht="24" customHeight="1">
      <c r="B232" s="38"/>
      <c r="C232" s="232" t="s">
        <v>649</v>
      </c>
      <c r="D232" s="232" t="s">
        <v>166</v>
      </c>
      <c r="E232" s="233" t="s">
        <v>2403</v>
      </c>
      <c r="F232" s="234" t="s">
        <v>2404</v>
      </c>
      <c r="G232" s="235" t="s">
        <v>413</v>
      </c>
      <c r="H232" s="236">
        <v>126</v>
      </c>
      <c r="I232" s="237"/>
      <c r="J232" s="238">
        <f>ROUND(I232*H232,2)</f>
        <v>0</v>
      </c>
      <c r="K232" s="234" t="s">
        <v>1</v>
      </c>
      <c r="L232" s="43"/>
      <c r="M232" s="239" t="s">
        <v>1</v>
      </c>
      <c r="N232" s="240" t="s">
        <v>43</v>
      </c>
      <c r="O232" s="86"/>
      <c r="P232" s="241">
        <f>O232*H232</f>
        <v>0</v>
      </c>
      <c r="Q232" s="241">
        <v>0.00096</v>
      </c>
      <c r="R232" s="241">
        <f>Q232*H232</f>
        <v>0.12096</v>
      </c>
      <c r="S232" s="241">
        <v>0</v>
      </c>
      <c r="T232" s="242">
        <f>S232*H232</f>
        <v>0</v>
      </c>
      <c r="AR232" s="243" t="s">
        <v>395</v>
      </c>
      <c r="AT232" s="243" t="s">
        <v>166</v>
      </c>
      <c r="AU232" s="243" t="s">
        <v>88</v>
      </c>
      <c r="AY232" s="17" t="s">
        <v>163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7" t="s">
        <v>86</v>
      </c>
      <c r="BK232" s="244">
        <f>ROUND(I232*H232,2)</f>
        <v>0</v>
      </c>
      <c r="BL232" s="17" t="s">
        <v>395</v>
      </c>
      <c r="BM232" s="243" t="s">
        <v>2405</v>
      </c>
    </row>
    <row r="233" spans="2:65" s="1" customFormat="1" ht="24" customHeight="1">
      <c r="B233" s="38"/>
      <c r="C233" s="232" t="s">
        <v>665</v>
      </c>
      <c r="D233" s="232" t="s">
        <v>166</v>
      </c>
      <c r="E233" s="233" t="s">
        <v>2406</v>
      </c>
      <c r="F233" s="234" t="s">
        <v>2407</v>
      </c>
      <c r="G233" s="235" t="s">
        <v>413</v>
      </c>
      <c r="H233" s="236">
        <v>25</v>
      </c>
      <c r="I233" s="237"/>
      <c r="J233" s="238">
        <f>ROUND(I233*H233,2)</f>
        <v>0</v>
      </c>
      <c r="K233" s="234" t="s">
        <v>1</v>
      </c>
      <c r="L233" s="43"/>
      <c r="M233" s="239" t="s">
        <v>1</v>
      </c>
      <c r="N233" s="240" t="s">
        <v>43</v>
      </c>
      <c r="O233" s="86"/>
      <c r="P233" s="241">
        <f>O233*H233</f>
        <v>0</v>
      </c>
      <c r="Q233" s="241">
        <v>0.00125</v>
      </c>
      <c r="R233" s="241">
        <f>Q233*H233</f>
        <v>0.03125</v>
      </c>
      <c r="S233" s="241">
        <v>0</v>
      </c>
      <c r="T233" s="242">
        <f>S233*H233</f>
        <v>0</v>
      </c>
      <c r="AR233" s="243" t="s">
        <v>395</v>
      </c>
      <c r="AT233" s="243" t="s">
        <v>166</v>
      </c>
      <c r="AU233" s="243" t="s">
        <v>88</v>
      </c>
      <c r="AY233" s="17" t="s">
        <v>163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7" t="s">
        <v>86</v>
      </c>
      <c r="BK233" s="244">
        <f>ROUND(I233*H233,2)</f>
        <v>0</v>
      </c>
      <c r="BL233" s="17" t="s">
        <v>395</v>
      </c>
      <c r="BM233" s="243" t="s">
        <v>2408</v>
      </c>
    </row>
    <row r="234" spans="2:65" s="1" customFormat="1" ht="24" customHeight="1">
      <c r="B234" s="38"/>
      <c r="C234" s="232" t="s">
        <v>671</v>
      </c>
      <c r="D234" s="232" t="s">
        <v>166</v>
      </c>
      <c r="E234" s="233" t="s">
        <v>2409</v>
      </c>
      <c r="F234" s="234" t="s">
        <v>2410</v>
      </c>
      <c r="G234" s="235" t="s">
        <v>413</v>
      </c>
      <c r="H234" s="236">
        <v>27</v>
      </c>
      <c r="I234" s="237"/>
      <c r="J234" s="238">
        <f>ROUND(I234*H234,2)</f>
        <v>0</v>
      </c>
      <c r="K234" s="234" t="s">
        <v>1</v>
      </c>
      <c r="L234" s="43"/>
      <c r="M234" s="239" t="s">
        <v>1</v>
      </c>
      <c r="N234" s="240" t="s">
        <v>43</v>
      </c>
      <c r="O234" s="86"/>
      <c r="P234" s="241">
        <f>O234*H234</f>
        <v>0</v>
      </c>
      <c r="Q234" s="241">
        <v>0.00256</v>
      </c>
      <c r="R234" s="241">
        <f>Q234*H234</f>
        <v>0.06912</v>
      </c>
      <c r="S234" s="241">
        <v>0</v>
      </c>
      <c r="T234" s="242">
        <f>S234*H234</f>
        <v>0</v>
      </c>
      <c r="AR234" s="243" t="s">
        <v>395</v>
      </c>
      <c r="AT234" s="243" t="s">
        <v>166</v>
      </c>
      <c r="AU234" s="243" t="s">
        <v>88</v>
      </c>
      <c r="AY234" s="17" t="s">
        <v>163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7" t="s">
        <v>86</v>
      </c>
      <c r="BK234" s="244">
        <f>ROUND(I234*H234,2)</f>
        <v>0</v>
      </c>
      <c r="BL234" s="17" t="s">
        <v>395</v>
      </c>
      <c r="BM234" s="243" t="s">
        <v>2411</v>
      </c>
    </row>
    <row r="235" spans="2:65" s="1" customFormat="1" ht="36" customHeight="1">
      <c r="B235" s="38"/>
      <c r="C235" s="232" t="s">
        <v>676</v>
      </c>
      <c r="D235" s="232" t="s">
        <v>166</v>
      </c>
      <c r="E235" s="233" t="s">
        <v>2412</v>
      </c>
      <c r="F235" s="234" t="s">
        <v>2413</v>
      </c>
      <c r="G235" s="235" t="s">
        <v>413</v>
      </c>
      <c r="H235" s="236">
        <v>77</v>
      </c>
      <c r="I235" s="237"/>
      <c r="J235" s="238">
        <f>ROUND(I235*H235,2)</f>
        <v>0</v>
      </c>
      <c r="K235" s="234" t="s">
        <v>170</v>
      </c>
      <c r="L235" s="43"/>
      <c r="M235" s="239" t="s">
        <v>1</v>
      </c>
      <c r="N235" s="240" t="s">
        <v>43</v>
      </c>
      <c r="O235" s="86"/>
      <c r="P235" s="241">
        <f>O235*H235</f>
        <v>0</v>
      </c>
      <c r="Q235" s="241">
        <v>5E-05</v>
      </c>
      <c r="R235" s="241">
        <f>Q235*H235</f>
        <v>0.00385</v>
      </c>
      <c r="S235" s="241">
        <v>0</v>
      </c>
      <c r="T235" s="242">
        <f>S235*H235</f>
        <v>0</v>
      </c>
      <c r="AR235" s="243" t="s">
        <v>395</v>
      </c>
      <c r="AT235" s="243" t="s">
        <v>166</v>
      </c>
      <c r="AU235" s="243" t="s">
        <v>88</v>
      </c>
      <c r="AY235" s="17" t="s">
        <v>163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7" t="s">
        <v>86</v>
      </c>
      <c r="BK235" s="244">
        <f>ROUND(I235*H235,2)</f>
        <v>0</v>
      </c>
      <c r="BL235" s="17" t="s">
        <v>395</v>
      </c>
      <c r="BM235" s="243" t="s">
        <v>2414</v>
      </c>
    </row>
    <row r="236" spans="2:65" s="1" customFormat="1" ht="36" customHeight="1">
      <c r="B236" s="38"/>
      <c r="C236" s="232" t="s">
        <v>680</v>
      </c>
      <c r="D236" s="232" t="s">
        <v>166</v>
      </c>
      <c r="E236" s="233" t="s">
        <v>2415</v>
      </c>
      <c r="F236" s="234" t="s">
        <v>2416</v>
      </c>
      <c r="G236" s="235" t="s">
        <v>413</v>
      </c>
      <c r="H236" s="236">
        <v>124</v>
      </c>
      <c r="I236" s="237"/>
      <c r="J236" s="238">
        <f>ROUND(I236*H236,2)</f>
        <v>0</v>
      </c>
      <c r="K236" s="234" t="s">
        <v>170</v>
      </c>
      <c r="L236" s="43"/>
      <c r="M236" s="239" t="s">
        <v>1</v>
      </c>
      <c r="N236" s="240" t="s">
        <v>43</v>
      </c>
      <c r="O236" s="86"/>
      <c r="P236" s="241">
        <f>O236*H236</f>
        <v>0</v>
      </c>
      <c r="Q236" s="241">
        <v>7E-05</v>
      </c>
      <c r="R236" s="241">
        <f>Q236*H236</f>
        <v>0.008679999999999998</v>
      </c>
      <c r="S236" s="241">
        <v>0</v>
      </c>
      <c r="T236" s="242">
        <f>S236*H236</f>
        <v>0</v>
      </c>
      <c r="AR236" s="243" t="s">
        <v>395</v>
      </c>
      <c r="AT236" s="243" t="s">
        <v>166</v>
      </c>
      <c r="AU236" s="243" t="s">
        <v>88</v>
      </c>
      <c r="AY236" s="17" t="s">
        <v>163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7" t="s">
        <v>86</v>
      </c>
      <c r="BK236" s="244">
        <f>ROUND(I236*H236,2)</f>
        <v>0</v>
      </c>
      <c r="BL236" s="17" t="s">
        <v>395</v>
      </c>
      <c r="BM236" s="243" t="s">
        <v>2417</v>
      </c>
    </row>
    <row r="237" spans="2:65" s="1" customFormat="1" ht="36" customHeight="1">
      <c r="B237" s="38"/>
      <c r="C237" s="232" t="s">
        <v>688</v>
      </c>
      <c r="D237" s="232" t="s">
        <v>166</v>
      </c>
      <c r="E237" s="233" t="s">
        <v>2418</v>
      </c>
      <c r="F237" s="234" t="s">
        <v>2419</v>
      </c>
      <c r="G237" s="235" t="s">
        <v>413</v>
      </c>
      <c r="H237" s="236">
        <v>2</v>
      </c>
      <c r="I237" s="237"/>
      <c r="J237" s="238">
        <f>ROUND(I237*H237,2)</f>
        <v>0</v>
      </c>
      <c r="K237" s="234" t="s">
        <v>170</v>
      </c>
      <c r="L237" s="43"/>
      <c r="M237" s="239" t="s">
        <v>1</v>
      </c>
      <c r="N237" s="240" t="s">
        <v>43</v>
      </c>
      <c r="O237" s="86"/>
      <c r="P237" s="241">
        <f>O237*H237</f>
        <v>0</v>
      </c>
      <c r="Q237" s="241">
        <v>0.0002</v>
      </c>
      <c r="R237" s="241">
        <f>Q237*H237</f>
        <v>0.0004</v>
      </c>
      <c r="S237" s="241">
        <v>0</v>
      </c>
      <c r="T237" s="242">
        <f>S237*H237</f>
        <v>0</v>
      </c>
      <c r="AR237" s="243" t="s">
        <v>395</v>
      </c>
      <c r="AT237" s="243" t="s">
        <v>166</v>
      </c>
      <c r="AU237" s="243" t="s">
        <v>88</v>
      </c>
      <c r="AY237" s="17" t="s">
        <v>163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7" t="s">
        <v>86</v>
      </c>
      <c r="BK237" s="244">
        <f>ROUND(I237*H237,2)</f>
        <v>0</v>
      </c>
      <c r="BL237" s="17" t="s">
        <v>395</v>
      </c>
      <c r="BM237" s="243" t="s">
        <v>2420</v>
      </c>
    </row>
    <row r="238" spans="2:65" s="1" customFormat="1" ht="36" customHeight="1">
      <c r="B238" s="38"/>
      <c r="C238" s="232" t="s">
        <v>701</v>
      </c>
      <c r="D238" s="232" t="s">
        <v>166</v>
      </c>
      <c r="E238" s="233" t="s">
        <v>2421</v>
      </c>
      <c r="F238" s="234" t="s">
        <v>2422</v>
      </c>
      <c r="G238" s="235" t="s">
        <v>413</v>
      </c>
      <c r="H238" s="236">
        <v>28</v>
      </c>
      <c r="I238" s="237"/>
      <c r="J238" s="238">
        <f>ROUND(I238*H238,2)</f>
        <v>0</v>
      </c>
      <c r="K238" s="234" t="s">
        <v>170</v>
      </c>
      <c r="L238" s="43"/>
      <c r="M238" s="239" t="s">
        <v>1</v>
      </c>
      <c r="N238" s="240" t="s">
        <v>43</v>
      </c>
      <c r="O238" s="86"/>
      <c r="P238" s="241">
        <f>O238*H238</f>
        <v>0</v>
      </c>
      <c r="Q238" s="241">
        <v>0.00024</v>
      </c>
      <c r="R238" s="241">
        <f>Q238*H238</f>
        <v>0.00672</v>
      </c>
      <c r="S238" s="241">
        <v>0</v>
      </c>
      <c r="T238" s="242">
        <f>S238*H238</f>
        <v>0</v>
      </c>
      <c r="AR238" s="243" t="s">
        <v>395</v>
      </c>
      <c r="AT238" s="243" t="s">
        <v>166</v>
      </c>
      <c r="AU238" s="243" t="s">
        <v>88</v>
      </c>
      <c r="AY238" s="17" t="s">
        <v>163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7" t="s">
        <v>86</v>
      </c>
      <c r="BK238" s="244">
        <f>ROUND(I238*H238,2)</f>
        <v>0</v>
      </c>
      <c r="BL238" s="17" t="s">
        <v>395</v>
      </c>
      <c r="BM238" s="243" t="s">
        <v>2423</v>
      </c>
    </row>
    <row r="239" spans="2:65" s="1" customFormat="1" ht="36" customHeight="1">
      <c r="B239" s="38"/>
      <c r="C239" s="232" t="s">
        <v>708</v>
      </c>
      <c r="D239" s="232" t="s">
        <v>166</v>
      </c>
      <c r="E239" s="233" t="s">
        <v>2424</v>
      </c>
      <c r="F239" s="234" t="s">
        <v>2425</v>
      </c>
      <c r="G239" s="235" t="s">
        <v>413</v>
      </c>
      <c r="H239" s="236">
        <v>26</v>
      </c>
      <c r="I239" s="237"/>
      <c r="J239" s="238">
        <f>ROUND(I239*H239,2)</f>
        <v>0</v>
      </c>
      <c r="K239" s="234" t="s">
        <v>170</v>
      </c>
      <c r="L239" s="43"/>
      <c r="M239" s="239" t="s">
        <v>1</v>
      </c>
      <c r="N239" s="240" t="s">
        <v>43</v>
      </c>
      <c r="O239" s="86"/>
      <c r="P239" s="241">
        <f>O239*H239</f>
        <v>0</v>
      </c>
      <c r="Q239" s="241">
        <v>0.00027</v>
      </c>
      <c r="R239" s="241">
        <f>Q239*H239</f>
        <v>0.00702</v>
      </c>
      <c r="S239" s="241">
        <v>0</v>
      </c>
      <c r="T239" s="242">
        <f>S239*H239</f>
        <v>0</v>
      </c>
      <c r="AR239" s="243" t="s">
        <v>395</v>
      </c>
      <c r="AT239" s="243" t="s">
        <v>166</v>
      </c>
      <c r="AU239" s="243" t="s">
        <v>88</v>
      </c>
      <c r="AY239" s="17" t="s">
        <v>163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7" t="s">
        <v>86</v>
      </c>
      <c r="BK239" s="244">
        <f>ROUND(I239*H239,2)</f>
        <v>0</v>
      </c>
      <c r="BL239" s="17" t="s">
        <v>395</v>
      </c>
      <c r="BM239" s="243" t="s">
        <v>2426</v>
      </c>
    </row>
    <row r="240" spans="2:65" s="1" customFormat="1" ht="16.5" customHeight="1">
      <c r="B240" s="38"/>
      <c r="C240" s="232" t="s">
        <v>716</v>
      </c>
      <c r="D240" s="232" t="s">
        <v>166</v>
      </c>
      <c r="E240" s="233" t="s">
        <v>2427</v>
      </c>
      <c r="F240" s="234" t="s">
        <v>2428</v>
      </c>
      <c r="G240" s="235" t="s">
        <v>392</v>
      </c>
      <c r="H240" s="236">
        <v>48</v>
      </c>
      <c r="I240" s="237"/>
      <c r="J240" s="238">
        <f>ROUND(I240*H240,2)</f>
        <v>0</v>
      </c>
      <c r="K240" s="234" t="s">
        <v>170</v>
      </c>
      <c r="L240" s="43"/>
      <c r="M240" s="239" t="s">
        <v>1</v>
      </c>
      <c r="N240" s="240" t="s">
        <v>43</v>
      </c>
      <c r="O240" s="86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AR240" s="243" t="s">
        <v>395</v>
      </c>
      <c r="AT240" s="243" t="s">
        <v>166</v>
      </c>
      <c r="AU240" s="243" t="s">
        <v>88</v>
      </c>
      <c r="AY240" s="17" t="s">
        <v>163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7" t="s">
        <v>86</v>
      </c>
      <c r="BK240" s="244">
        <f>ROUND(I240*H240,2)</f>
        <v>0</v>
      </c>
      <c r="BL240" s="17" t="s">
        <v>395</v>
      </c>
      <c r="BM240" s="243" t="s">
        <v>2429</v>
      </c>
    </row>
    <row r="241" spans="2:65" s="1" customFormat="1" ht="16.5" customHeight="1">
      <c r="B241" s="38"/>
      <c r="C241" s="232" t="s">
        <v>720</v>
      </c>
      <c r="D241" s="232" t="s">
        <v>166</v>
      </c>
      <c r="E241" s="233" t="s">
        <v>2430</v>
      </c>
      <c r="F241" s="234" t="s">
        <v>2431</v>
      </c>
      <c r="G241" s="235" t="s">
        <v>392</v>
      </c>
      <c r="H241" s="236">
        <v>1</v>
      </c>
      <c r="I241" s="237"/>
      <c r="J241" s="238">
        <f>ROUND(I241*H241,2)</f>
        <v>0</v>
      </c>
      <c r="K241" s="234" t="s">
        <v>170</v>
      </c>
      <c r="L241" s="43"/>
      <c r="M241" s="239" t="s">
        <v>1</v>
      </c>
      <c r="N241" s="240" t="s">
        <v>43</v>
      </c>
      <c r="O241" s="86"/>
      <c r="P241" s="241">
        <f>O241*H241</f>
        <v>0</v>
      </c>
      <c r="Q241" s="241">
        <v>0.00013</v>
      </c>
      <c r="R241" s="241">
        <f>Q241*H241</f>
        <v>0.00013</v>
      </c>
      <c r="S241" s="241">
        <v>0</v>
      </c>
      <c r="T241" s="242">
        <f>S241*H241</f>
        <v>0</v>
      </c>
      <c r="AR241" s="243" t="s">
        <v>395</v>
      </c>
      <c r="AT241" s="243" t="s">
        <v>166</v>
      </c>
      <c r="AU241" s="243" t="s">
        <v>88</v>
      </c>
      <c r="AY241" s="17" t="s">
        <v>163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7" t="s">
        <v>86</v>
      </c>
      <c r="BK241" s="244">
        <f>ROUND(I241*H241,2)</f>
        <v>0</v>
      </c>
      <c r="BL241" s="17" t="s">
        <v>395</v>
      </c>
      <c r="BM241" s="243" t="s">
        <v>2432</v>
      </c>
    </row>
    <row r="242" spans="2:65" s="1" customFormat="1" ht="16.5" customHeight="1">
      <c r="B242" s="38"/>
      <c r="C242" s="232" t="s">
        <v>726</v>
      </c>
      <c r="D242" s="232" t="s">
        <v>166</v>
      </c>
      <c r="E242" s="233" t="s">
        <v>2433</v>
      </c>
      <c r="F242" s="234" t="s">
        <v>2434</v>
      </c>
      <c r="G242" s="235" t="s">
        <v>2435</v>
      </c>
      <c r="H242" s="236">
        <v>13</v>
      </c>
      <c r="I242" s="237"/>
      <c r="J242" s="238">
        <f>ROUND(I242*H242,2)</f>
        <v>0</v>
      </c>
      <c r="K242" s="234" t="s">
        <v>170</v>
      </c>
      <c r="L242" s="43"/>
      <c r="M242" s="239" t="s">
        <v>1</v>
      </c>
      <c r="N242" s="240" t="s">
        <v>43</v>
      </c>
      <c r="O242" s="86"/>
      <c r="P242" s="241">
        <f>O242*H242</f>
        <v>0</v>
      </c>
      <c r="Q242" s="241">
        <v>0.00025</v>
      </c>
      <c r="R242" s="241">
        <f>Q242*H242</f>
        <v>0.0032500000000000003</v>
      </c>
      <c r="S242" s="241">
        <v>0</v>
      </c>
      <c r="T242" s="242">
        <f>S242*H242</f>
        <v>0</v>
      </c>
      <c r="AR242" s="243" t="s">
        <v>395</v>
      </c>
      <c r="AT242" s="243" t="s">
        <v>166</v>
      </c>
      <c r="AU242" s="243" t="s">
        <v>88</v>
      </c>
      <c r="AY242" s="17" t="s">
        <v>163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7" t="s">
        <v>86</v>
      </c>
      <c r="BK242" s="244">
        <f>ROUND(I242*H242,2)</f>
        <v>0</v>
      </c>
      <c r="BL242" s="17" t="s">
        <v>395</v>
      </c>
      <c r="BM242" s="243" t="s">
        <v>2436</v>
      </c>
    </row>
    <row r="243" spans="2:65" s="1" customFormat="1" ht="24" customHeight="1">
      <c r="B243" s="38"/>
      <c r="C243" s="232" t="s">
        <v>739</v>
      </c>
      <c r="D243" s="232" t="s">
        <v>166</v>
      </c>
      <c r="E243" s="233" t="s">
        <v>2437</v>
      </c>
      <c r="F243" s="234" t="s">
        <v>2438</v>
      </c>
      <c r="G243" s="235" t="s">
        <v>392</v>
      </c>
      <c r="H243" s="236">
        <v>1</v>
      </c>
      <c r="I243" s="237"/>
      <c r="J243" s="238">
        <f>ROUND(I243*H243,2)</f>
        <v>0</v>
      </c>
      <c r="K243" s="234" t="s">
        <v>170</v>
      </c>
      <c r="L243" s="43"/>
      <c r="M243" s="239" t="s">
        <v>1</v>
      </c>
      <c r="N243" s="240" t="s">
        <v>43</v>
      </c>
      <c r="O243" s="86"/>
      <c r="P243" s="241">
        <f>O243*H243</f>
        <v>0</v>
      </c>
      <c r="Q243" s="241">
        <v>0.00022</v>
      </c>
      <c r="R243" s="241">
        <f>Q243*H243</f>
        <v>0.00022</v>
      </c>
      <c r="S243" s="241">
        <v>0</v>
      </c>
      <c r="T243" s="242">
        <f>S243*H243</f>
        <v>0</v>
      </c>
      <c r="AR243" s="243" t="s">
        <v>395</v>
      </c>
      <c r="AT243" s="243" t="s">
        <v>166</v>
      </c>
      <c r="AU243" s="243" t="s">
        <v>88</v>
      </c>
      <c r="AY243" s="17" t="s">
        <v>163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7" t="s">
        <v>86</v>
      </c>
      <c r="BK243" s="244">
        <f>ROUND(I243*H243,2)</f>
        <v>0</v>
      </c>
      <c r="BL243" s="17" t="s">
        <v>395</v>
      </c>
      <c r="BM243" s="243" t="s">
        <v>2439</v>
      </c>
    </row>
    <row r="244" spans="2:65" s="1" customFormat="1" ht="24" customHeight="1">
      <c r="B244" s="38"/>
      <c r="C244" s="232" t="s">
        <v>743</v>
      </c>
      <c r="D244" s="232" t="s">
        <v>166</v>
      </c>
      <c r="E244" s="233" t="s">
        <v>2440</v>
      </c>
      <c r="F244" s="234" t="s">
        <v>2441</v>
      </c>
      <c r="G244" s="235" t="s">
        <v>392</v>
      </c>
      <c r="H244" s="236">
        <v>1</v>
      </c>
      <c r="I244" s="237"/>
      <c r="J244" s="238">
        <f>ROUND(I244*H244,2)</f>
        <v>0</v>
      </c>
      <c r="K244" s="234" t="s">
        <v>170</v>
      </c>
      <c r="L244" s="43"/>
      <c r="M244" s="239" t="s">
        <v>1</v>
      </c>
      <c r="N244" s="240" t="s">
        <v>43</v>
      </c>
      <c r="O244" s="86"/>
      <c r="P244" s="241">
        <f>O244*H244</f>
        <v>0</v>
      </c>
      <c r="Q244" s="241">
        <v>0.00017</v>
      </c>
      <c r="R244" s="241">
        <f>Q244*H244</f>
        <v>0.00017</v>
      </c>
      <c r="S244" s="241">
        <v>0</v>
      </c>
      <c r="T244" s="242">
        <f>S244*H244</f>
        <v>0</v>
      </c>
      <c r="AR244" s="243" t="s">
        <v>395</v>
      </c>
      <c r="AT244" s="243" t="s">
        <v>166</v>
      </c>
      <c r="AU244" s="243" t="s">
        <v>88</v>
      </c>
      <c r="AY244" s="17" t="s">
        <v>163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7" t="s">
        <v>86</v>
      </c>
      <c r="BK244" s="244">
        <f>ROUND(I244*H244,2)</f>
        <v>0</v>
      </c>
      <c r="BL244" s="17" t="s">
        <v>395</v>
      </c>
      <c r="BM244" s="243" t="s">
        <v>2442</v>
      </c>
    </row>
    <row r="245" spans="2:65" s="1" customFormat="1" ht="24" customHeight="1">
      <c r="B245" s="38"/>
      <c r="C245" s="232" t="s">
        <v>747</v>
      </c>
      <c r="D245" s="232" t="s">
        <v>166</v>
      </c>
      <c r="E245" s="233" t="s">
        <v>2443</v>
      </c>
      <c r="F245" s="234" t="s">
        <v>2444</v>
      </c>
      <c r="G245" s="235" t="s">
        <v>392</v>
      </c>
      <c r="H245" s="236">
        <v>1</v>
      </c>
      <c r="I245" s="237"/>
      <c r="J245" s="238">
        <f>ROUND(I245*H245,2)</f>
        <v>0</v>
      </c>
      <c r="K245" s="234" t="s">
        <v>170</v>
      </c>
      <c r="L245" s="43"/>
      <c r="M245" s="239" t="s">
        <v>1</v>
      </c>
      <c r="N245" s="240" t="s">
        <v>43</v>
      </c>
      <c r="O245" s="86"/>
      <c r="P245" s="241">
        <f>O245*H245</f>
        <v>0</v>
      </c>
      <c r="Q245" s="241">
        <v>0.00036</v>
      </c>
      <c r="R245" s="241">
        <f>Q245*H245</f>
        <v>0.00036</v>
      </c>
      <c r="S245" s="241">
        <v>0</v>
      </c>
      <c r="T245" s="242">
        <f>S245*H245</f>
        <v>0</v>
      </c>
      <c r="AR245" s="243" t="s">
        <v>395</v>
      </c>
      <c r="AT245" s="243" t="s">
        <v>166</v>
      </c>
      <c r="AU245" s="243" t="s">
        <v>88</v>
      </c>
      <c r="AY245" s="17" t="s">
        <v>163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7" t="s">
        <v>86</v>
      </c>
      <c r="BK245" s="244">
        <f>ROUND(I245*H245,2)</f>
        <v>0</v>
      </c>
      <c r="BL245" s="17" t="s">
        <v>395</v>
      </c>
      <c r="BM245" s="243" t="s">
        <v>2445</v>
      </c>
    </row>
    <row r="246" spans="2:65" s="1" customFormat="1" ht="24" customHeight="1">
      <c r="B246" s="38"/>
      <c r="C246" s="232" t="s">
        <v>753</v>
      </c>
      <c r="D246" s="232" t="s">
        <v>166</v>
      </c>
      <c r="E246" s="233" t="s">
        <v>2446</v>
      </c>
      <c r="F246" s="234" t="s">
        <v>2447</v>
      </c>
      <c r="G246" s="235" t="s">
        <v>392</v>
      </c>
      <c r="H246" s="236">
        <v>1</v>
      </c>
      <c r="I246" s="237"/>
      <c r="J246" s="238">
        <f>ROUND(I246*H246,2)</f>
        <v>0</v>
      </c>
      <c r="K246" s="234" t="s">
        <v>170</v>
      </c>
      <c r="L246" s="43"/>
      <c r="M246" s="239" t="s">
        <v>1</v>
      </c>
      <c r="N246" s="240" t="s">
        <v>43</v>
      </c>
      <c r="O246" s="86"/>
      <c r="P246" s="241">
        <f>O246*H246</f>
        <v>0</v>
      </c>
      <c r="Q246" s="241">
        <v>3E-05</v>
      </c>
      <c r="R246" s="241">
        <f>Q246*H246</f>
        <v>3E-05</v>
      </c>
      <c r="S246" s="241">
        <v>0</v>
      </c>
      <c r="T246" s="242">
        <f>S246*H246</f>
        <v>0</v>
      </c>
      <c r="AR246" s="243" t="s">
        <v>395</v>
      </c>
      <c r="AT246" s="243" t="s">
        <v>166</v>
      </c>
      <c r="AU246" s="243" t="s">
        <v>88</v>
      </c>
      <c r="AY246" s="17" t="s">
        <v>163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7" t="s">
        <v>86</v>
      </c>
      <c r="BK246" s="244">
        <f>ROUND(I246*H246,2)</f>
        <v>0</v>
      </c>
      <c r="BL246" s="17" t="s">
        <v>395</v>
      </c>
      <c r="BM246" s="243" t="s">
        <v>2448</v>
      </c>
    </row>
    <row r="247" spans="2:65" s="1" customFormat="1" ht="24" customHeight="1">
      <c r="B247" s="38"/>
      <c r="C247" s="232" t="s">
        <v>761</v>
      </c>
      <c r="D247" s="232" t="s">
        <v>166</v>
      </c>
      <c r="E247" s="233" t="s">
        <v>2449</v>
      </c>
      <c r="F247" s="234" t="s">
        <v>2450</v>
      </c>
      <c r="G247" s="235" t="s">
        <v>392</v>
      </c>
      <c r="H247" s="236">
        <v>2</v>
      </c>
      <c r="I247" s="237"/>
      <c r="J247" s="238">
        <f>ROUND(I247*H247,2)</f>
        <v>0</v>
      </c>
      <c r="K247" s="234" t="s">
        <v>170</v>
      </c>
      <c r="L247" s="43"/>
      <c r="M247" s="239" t="s">
        <v>1</v>
      </c>
      <c r="N247" s="240" t="s">
        <v>43</v>
      </c>
      <c r="O247" s="86"/>
      <c r="P247" s="241">
        <f>O247*H247</f>
        <v>0</v>
      </c>
      <c r="Q247" s="241">
        <v>0.00057</v>
      </c>
      <c r="R247" s="241">
        <f>Q247*H247</f>
        <v>0.00114</v>
      </c>
      <c r="S247" s="241">
        <v>0</v>
      </c>
      <c r="T247" s="242">
        <f>S247*H247</f>
        <v>0</v>
      </c>
      <c r="AR247" s="243" t="s">
        <v>395</v>
      </c>
      <c r="AT247" s="243" t="s">
        <v>166</v>
      </c>
      <c r="AU247" s="243" t="s">
        <v>88</v>
      </c>
      <c r="AY247" s="17" t="s">
        <v>163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7" t="s">
        <v>86</v>
      </c>
      <c r="BK247" s="244">
        <f>ROUND(I247*H247,2)</f>
        <v>0</v>
      </c>
      <c r="BL247" s="17" t="s">
        <v>395</v>
      </c>
      <c r="BM247" s="243" t="s">
        <v>2451</v>
      </c>
    </row>
    <row r="248" spans="2:65" s="1" customFormat="1" ht="24" customHeight="1">
      <c r="B248" s="38"/>
      <c r="C248" s="232" t="s">
        <v>766</v>
      </c>
      <c r="D248" s="232" t="s">
        <v>166</v>
      </c>
      <c r="E248" s="233" t="s">
        <v>2452</v>
      </c>
      <c r="F248" s="234" t="s">
        <v>2453</v>
      </c>
      <c r="G248" s="235" t="s">
        <v>392</v>
      </c>
      <c r="H248" s="236">
        <v>2</v>
      </c>
      <c r="I248" s="237"/>
      <c r="J248" s="238">
        <f>ROUND(I248*H248,2)</f>
        <v>0</v>
      </c>
      <c r="K248" s="234" t="s">
        <v>170</v>
      </c>
      <c r="L248" s="43"/>
      <c r="M248" s="239" t="s">
        <v>1</v>
      </c>
      <c r="N248" s="240" t="s">
        <v>43</v>
      </c>
      <c r="O248" s="86"/>
      <c r="P248" s="241">
        <f>O248*H248</f>
        <v>0</v>
      </c>
      <c r="Q248" s="241">
        <v>0.0008</v>
      </c>
      <c r="R248" s="241">
        <f>Q248*H248</f>
        <v>0.0016</v>
      </c>
      <c r="S248" s="241">
        <v>0</v>
      </c>
      <c r="T248" s="242">
        <f>S248*H248</f>
        <v>0</v>
      </c>
      <c r="AR248" s="243" t="s">
        <v>395</v>
      </c>
      <c r="AT248" s="243" t="s">
        <v>166</v>
      </c>
      <c r="AU248" s="243" t="s">
        <v>88</v>
      </c>
      <c r="AY248" s="17" t="s">
        <v>163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7" t="s">
        <v>86</v>
      </c>
      <c r="BK248" s="244">
        <f>ROUND(I248*H248,2)</f>
        <v>0</v>
      </c>
      <c r="BL248" s="17" t="s">
        <v>395</v>
      </c>
      <c r="BM248" s="243" t="s">
        <v>2454</v>
      </c>
    </row>
    <row r="249" spans="2:65" s="1" customFormat="1" ht="24" customHeight="1">
      <c r="B249" s="38"/>
      <c r="C249" s="232" t="s">
        <v>771</v>
      </c>
      <c r="D249" s="232" t="s">
        <v>166</v>
      </c>
      <c r="E249" s="233" t="s">
        <v>2455</v>
      </c>
      <c r="F249" s="234" t="s">
        <v>2456</v>
      </c>
      <c r="G249" s="235" t="s">
        <v>392</v>
      </c>
      <c r="H249" s="236">
        <v>3</v>
      </c>
      <c r="I249" s="237"/>
      <c r="J249" s="238">
        <f>ROUND(I249*H249,2)</f>
        <v>0</v>
      </c>
      <c r="K249" s="234" t="s">
        <v>170</v>
      </c>
      <c r="L249" s="43"/>
      <c r="M249" s="239" t="s">
        <v>1</v>
      </c>
      <c r="N249" s="240" t="s">
        <v>43</v>
      </c>
      <c r="O249" s="86"/>
      <c r="P249" s="241">
        <f>O249*H249</f>
        <v>0</v>
      </c>
      <c r="Q249" s="241">
        <v>0.00035</v>
      </c>
      <c r="R249" s="241">
        <f>Q249*H249</f>
        <v>0.00105</v>
      </c>
      <c r="S249" s="241">
        <v>0</v>
      </c>
      <c r="T249" s="242">
        <f>S249*H249</f>
        <v>0</v>
      </c>
      <c r="AR249" s="243" t="s">
        <v>395</v>
      </c>
      <c r="AT249" s="243" t="s">
        <v>166</v>
      </c>
      <c r="AU249" s="243" t="s">
        <v>88</v>
      </c>
      <c r="AY249" s="17" t="s">
        <v>163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7" t="s">
        <v>86</v>
      </c>
      <c r="BK249" s="244">
        <f>ROUND(I249*H249,2)</f>
        <v>0</v>
      </c>
      <c r="BL249" s="17" t="s">
        <v>395</v>
      </c>
      <c r="BM249" s="243" t="s">
        <v>2457</v>
      </c>
    </row>
    <row r="250" spans="2:65" s="1" customFormat="1" ht="24" customHeight="1">
      <c r="B250" s="38"/>
      <c r="C250" s="232" t="s">
        <v>776</v>
      </c>
      <c r="D250" s="232" t="s">
        <v>166</v>
      </c>
      <c r="E250" s="233" t="s">
        <v>2458</v>
      </c>
      <c r="F250" s="234" t="s">
        <v>2459</v>
      </c>
      <c r="G250" s="235" t="s">
        <v>392</v>
      </c>
      <c r="H250" s="236">
        <v>2</v>
      </c>
      <c r="I250" s="237"/>
      <c r="J250" s="238">
        <f>ROUND(I250*H250,2)</f>
        <v>0</v>
      </c>
      <c r="K250" s="234" t="s">
        <v>170</v>
      </c>
      <c r="L250" s="43"/>
      <c r="M250" s="239" t="s">
        <v>1</v>
      </c>
      <c r="N250" s="240" t="s">
        <v>43</v>
      </c>
      <c r="O250" s="86"/>
      <c r="P250" s="241">
        <f>O250*H250</f>
        <v>0</v>
      </c>
      <c r="Q250" s="241">
        <v>0.00076</v>
      </c>
      <c r="R250" s="241">
        <f>Q250*H250</f>
        <v>0.00152</v>
      </c>
      <c r="S250" s="241">
        <v>0</v>
      </c>
      <c r="T250" s="242">
        <f>S250*H250</f>
        <v>0</v>
      </c>
      <c r="AR250" s="243" t="s">
        <v>395</v>
      </c>
      <c r="AT250" s="243" t="s">
        <v>166</v>
      </c>
      <c r="AU250" s="243" t="s">
        <v>88</v>
      </c>
      <c r="AY250" s="17" t="s">
        <v>163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7" t="s">
        <v>86</v>
      </c>
      <c r="BK250" s="244">
        <f>ROUND(I250*H250,2)</f>
        <v>0</v>
      </c>
      <c r="BL250" s="17" t="s">
        <v>395</v>
      </c>
      <c r="BM250" s="243" t="s">
        <v>2460</v>
      </c>
    </row>
    <row r="251" spans="2:65" s="1" customFormat="1" ht="24" customHeight="1">
      <c r="B251" s="38"/>
      <c r="C251" s="232" t="s">
        <v>784</v>
      </c>
      <c r="D251" s="232" t="s">
        <v>166</v>
      </c>
      <c r="E251" s="233" t="s">
        <v>2461</v>
      </c>
      <c r="F251" s="234" t="s">
        <v>2462</v>
      </c>
      <c r="G251" s="235" t="s">
        <v>392</v>
      </c>
      <c r="H251" s="236">
        <v>1</v>
      </c>
      <c r="I251" s="237"/>
      <c r="J251" s="238">
        <f>ROUND(I251*H251,2)</f>
        <v>0</v>
      </c>
      <c r="K251" s="234" t="s">
        <v>170</v>
      </c>
      <c r="L251" s="43"/>
      <c r="M251" s="239" t="s">
        <v>1</v>
      </c>
      <c r="N251" s="240" t="s">
        <v>43</v>
      </c>
      <c r="O251" s="86"/>
      <c r="P251" s="241">
        <f>O251*H251</f>
        <v>0</v>
      </c>
      <c r="Q251" s="241">
        <v>0.00016</v>
      </c>
      <c r="R251" s="241">
        <f>Q251*H251</f>
        <v>0.00016</v>
      </c>
      <c r="S251" s="241">
        <v>0</v>
      </c>
      <c r="T251" s="242">
        <f>S251*H251</f>
        <v>0</v>
      </c>
      <c r="AR251" s="243" t="s">
        <v>395</v>
      </c>
      <c r="AT251" s="243" t="s">
        <v>166</v>
      </c>
      <c r="AU251" s="243" t="s">
        <v>88</v>
      </c>
      <c r="AY251" s="17" t="s">
        <v>163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7" t="s">
        <v>86</v>
      </c>
      <c r="BK251" s="244">
        <f>ROUND(I251*H251,2)</f>
        <v>0</v>
      </c>
      <c r="BL251" s="17" t="s">
        <v>395</v>
      </c>
      <c r="BM251" s="243" t="s">
        <v>2463</v>
      </c>
    </row>
    <row r="252" spans="2:65" s="1" customFormat="1" ht="24" customHeight="1">
      <c r="B252" s="38"/>
      <c r="C252" s="232" t="s">
        <v>789</v>
      </c>
      <c r="D252" s="232" t="s">
        <v>166</v>
      </c>
      <c r="E252" s="233" t="s">
        <v>2464</v>
      </c>
      <c r="F252" s="234" t="s">
        <v>2465</v>
      </c>
      <c r="G252" s="235" t="s">
        <v>413</v>
      </c>
      <c r="H252" s="236">
        <v>258</v>
      </c>
      <c r="I252" s="237"/>
      <c r="J252" s="238">
        <f>ROUND(I252*H252,2)</f>
        <v>0</v>
      </c>
      <c r="K252" s="234" t="s">
        <v>170</v>
      </c>
      <c r="L252" s="43"/>
      <c r="M252" s="239" t="s">
        <v>1</v>
      </c>
      <c r="N252" s="240" t="s">
        <v>43</v>
      </c>
      <c r="O252" s="86"/>
      <c r="P252" s="241">
        <f>O252*H252</f>
        <v>0</v>
      </c>
      <c r="Q252" s="241">
        <v>0.00019</v>
      </c>
      <c r="R252" s="241">
        <f>Q252*H252</f>
        <v>0.04902</v>
      </c>
      <c r="S252" s="241">
        <v>0</v>
      </c>
      <c r="T252" s="242">
        <f>S252*H252</f>
        <v>0</v>
      </c>
      <c r="AR252" s="243" t="s">
        <v>395</v>
      </c>
      <c r="AT252" s="243" t="s">
        <v>166</v>
      </c>
      <c r="AU252" s="243" t="s">
        <v>88</v>
      </c>
      <c r="AY252" s="17" t="s">
        <v>163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7" t="s">
        <v>86</v>
      </c>
      <c r="BK252" s="244">
        <f>ROUND(I252*H252,2)</f>
        <v>0</v>
      </c>
      <c r="BL252" s="17" t="s">
        <v>395</v>
      </c>
      <c r="BM252" s="243" t="s">
        <v>2466</v>
      </c>
    </row>
    <row r="253" spans="2:65" s="1" customFormat="1" ht="16.5" customHeight="1">
      <c r="B253" s="38"/>
      <c r="C253" s="232" t="s">
        <v>795</v>
      </c>
      <c r="D253" s="232" t="s">
        <v>166</v>
      </c>
      <c r="E253" s="233" t="s">
        <v>2467</v>
      </c>
      <c r="F253" s="234" t="s">
        <v>2468</v>
      </c>
      <c r="G253" s="235" t="s">
        <v>413</v>
      </c>
      <c r="H253" s="236">
        <v>258</v>
      </c>
      <c r="I253" s="237"/>
      <c r="J253" s="238">
        <f>ROUND(I253*H253,2)</f>
        <v>0</v>
      </c>
      <c r="K253" s="234" t="s">
        <v>170</v>
      </c>
      <c r="L253" s="43"/>
      <c r="M253" s="239" t="s">
        <v>1</v>
      </c>
      <c r="N253" s="240" t="s">
        <v>43</v>
      </c>
      <c r="O253" s="86"/>
      <c r="P253" s="241">
        <f>O253*H253</f>
        <v>0</v>
      </c>
      <c r="Q253" s="241">
        <v>1E-05</v>
      </c>
      <c r="R253" s="241">
        <f>Q253*H253</f>
        <v>0.0025800000000000003</v>
      </c>
      <c r="S253" s="241">
        <v>0</v>
      </c>
      <c r="T253" s="242">
        <f>S253*H253</f>
        <v>0</v>
      </c>
      <c r="AR253" s="243" t="s">
        <v>395</v>
      </c>
      <c r="AT253" s="243" t="s">
        <v>166</v>
      </c>
      <c r="AU253" s="243" t="s">
        <v>88</v>
      </c>
      <c r="AY253" s="17" t="s">
        <v>163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7" t="s">
        <v>86</v>
      </c>
      <c r="BK253" s="244">
        <f>ROUND(I253*H253,2)</f>
        <v>0</v>
      </c>
      <c r="BL253" s="17" t="s">
        <v>395</v>
      </c>
      <c r="BM253" s="243" t="s">
        <v>2469</v>
      </c>
    </row>
    <row r="254" spans="2:65" s="1" customFormat="1" ht="24" customHeight="1">
      <c r="B254" s="38"/>
      <c r="C254" s="232" t="s">
        <v>800</v>
      </c>
      <c r="D254" s="232" t="s">
        <v>166</v>
      </c>
      <c r="E254" s="233" t="s">
        <v>2470</v>
      </c>
      <c r="F254" s="234" t="s">
        <v>2471</v>
      </c>
      <c r="G254" s="235" t="s">
        <v>413</v>
      </c>
      <c r="H254" s="236">
        <v>15</v>
      </c>
      <c r="I254" s="237"/>
      <c r="J254" s="238">
        <f>ROUND(I254*H254,2)</f>
        <v>0</v>
      </c>
      <c r="K254" s="234" t="s">
        <v>1</v>
      </c>
      <c r="L254" s="43"/>
      <c r="M254" s="239" t="s">
        <v>1</v>
      </c>
      <c r="N254" s="240" t="s">
        <v>43</v>
      </c>
      <c r="O254" s="86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AR254" s="243" t="s">
        <v>395</v>
      </c>
      <c r="AT254" s="243" t="s">
        <v>166</v>
      </c>
      <c r="AU254" s="243" t="s">
        <v>88</v>
      </c>
      <c r="AY254" s="17" t="s">
        <v>163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7" t="s">
        <v>86</v>
      </c>
      <c r="BK254" s="244">
        <f>ROUND(I254*H254,2)</f>
        <v>0</v>
      </c>
      <c r="BL254" s="17" t="s">
        <v>395</v>
      </c>
      <c r="BM254" s="243" t="s">
        <v>2472</v>
      </c>
    </row>
    <row r="255" spans="2:65" s="1" customFormat="1" ht="24" customHeight="1">
      <c r="B255" s="38"/>
      <c r="C255" s="232" t="s">
        <v>804</v>
      </c>
      <c r="D255" s="232" t="s">
        <v>166</v>
      </c>
      <c r="E255" s="233" t="s">
        <v>2473</v>
      </c>
      <c r="F255" s="234" t="s">
        <v>2474</v>
      </c>
      <c r="G255" s="235" t="s">
        <v>1168</v>
      </c>
      <c r="H255" s="236">
        <v>1</v>
      </c>
      <c r="I255" s="237"/>
      <c r="J255" s="238">
        <f>ROUND(I255*H255,2)</f>
        <v>0</v>
      </c>
      <c r="K255" s="234" t="s">
        <v>1</v>
      </c>
      <c r="L255" s="43"/>
      <c r="M255" s="239" t="s">
        <v>1</v>
      </c>
      <c r="N255" s="240" t="s">
        <v>43</v>
      </c>
      <c r="O255" s="86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AR255" s="243" t="s">
        <v>395</v>
      </c>
      <c r="AT255" s="243" t="s">
        <v>166</v>
      </c>
      <c r="AU255" s="243" t="s">
        <v>88</v>
      </c>
      <c r="AY255" s="17" t="s">
        <v>163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7" t="s">
        <v>86</v>
      </c>
      <c r="BK255" s="244">
        <f>ROUND(I255*H255,2)</f>
        <v>0</v>
      </c>
      <c r="BL255" s="17" t="s">
        <v>395</v>
      </c>
      <c r="BM255" s="243" t="s">
        <v>2475</v>
      </c>
    </row>
    <row r="256" spans="2:65" s="1" customFormat="1" ht="16.5" customHeight="1">
      <c r="B256" s="38"/>
      <c r="C256" s="232" t="s">
        <v>808</v>
      </c>
      <c r="D256" s="232" t="s">
        <v>166</v>
      </c>
      <c r="E256" s="233" t="s">
        <v>2476</v>
      </c>
      <c r="F256" s="234" t="s">
        <v>2477</v>
      </c>
      <c r="G256" s="235" t="s">
        <v>1168</v>
      </c>
      <c r="H256" s="236">
        <v>1</v>
      </c>
      <c r="I256" s="237"/>
      <c r="J256" s="238">
        <f>ROUND(I256*H256,2)</f>
        <v>0</v>
      </c>
      <c r="K256" s="234" t="s">
        <v>1</v>
      </c>
      <c r="L256" s="43"/>
      <c r="M256" s="239" t="s">
        <v>1</v>
      </c>
      <c r="N256" s="240" t="s">
        <v>43</v>
      </c>
      <c r="O256" s="86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AR256" s="243" t="s">
        <v>395</v>
      </c>
      <c r="AT256" s="243" t="s">
        <v>166</v>
      </c>
      <c r="AU256" s="243" t="s">
        <v>88</v>
      </c>
      <c r="AY256" s="17" t="s">
        <v>163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7" t="s">
        <v>86</v>
      </c>
      <c r="BK256" s="244">
        <f>ROUND(I256*H256,2)</f>
        <v>0</v>
      </c>
      <c r="BL256" s="17" t="s">
        <v>395</v>
      </c>
      <c r="BM256" s="243" t="s">
        <v>2478</v>
      </c>
    </row>
    <row r="257" spans="2:65" s="1" customFormat="1" ht="36" customHeight="1">
      <c r="B257" s="38"/>
      <c r="C257" s="232" t="s">
        <v>813</v>
      </c>
      <c r="D257" s="232" t="s">
        <v>166</v>
      </c>
      <c r="E257" s="233" t="s">
        <v>2479</v>
      </c>
      <c r="F257" s="234" t="s">
        <v>2480</v>
      </c>
      <c r="G257" s="235" t="s">
        <v>1168</v>
      </c>
      <c r="H257" s="236">
        <v>1</v>
      </c>
      <c r="I257" s="237"/>
      <c r="J257" s="238">
        <f>ROUND(I257*H257,2)</f>
        <v>0</v>
      </c>
      <c r="K257" s="234" t="s">
        <v>1</v>
      </c>
      <c r="L257" s="43"/>
      <c r="M257" s="239" t="s">
        <v>1</v>
      </c>
      <c r="N257" s="240" t="s">
        <v>43</v>
      </c>
      <c r="O257" s="86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AR257" s="243" t="s">
        <v>395</v>
      </c>
      <c r="AT257" s="243" t="s">
        <v>166</v>
      </c>
      <c r="AU257" s="243" t="s">
        <v>88</v>
      </c>
      <c r="AY257" s="17" t="s">
        <v>163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7" t="s">
        <v>86</v>
      </c>
      <c r="BK257" s="244">
        <f>ROUND(I257*H257,2)</f>
        <v>0</v>
      </c>
      <c r="BL257" s="17" t="s">
        <v>395</v>
      </c>
      <c r="BM257" s="243" t="s">
        <v>2481</v>
      </c>
    </row>
    <row r="258" spans="2:47" s="1" customFormat="1" ht="12">
      <c r="B258" s="38"/>
      <c r="C258" s="39"/>
      <c r="D258" s="245" t="s">
        <v>190</v>
      </c>
      <c r="E258" s="39"/>
      <c r="F258" s="246" t="s">
        <v>2482</v>
      </c>
      <c r="G258" s="39"/>
      <c r="H258" s="39"/>
      <c r="I258" s="150"/>
      <c r="J258" s="39"/>
      <c r="K258" s="39"/>
      <c r="L258" s="43"/>
      <c r="M258" s="247"/>
      <c r="N258" s="86"/>
      <c r="O258" s="86"/>
      <c r="P258" s="86"/>
      <c r="Q258" s="86"/>
      <c r="R258" s="86"/>
      <c r="S258" s="86"/>
      <c r="T258" s="87"/>
      <c r="AT258" s="17" t="s">
        <v>190</v>
      </c>
      <c r="AU258" s="17" t="s">
        <v>88</v>
      </c>
    </row>
    <row r="259" spans="2:65" s="1" customFormat="1" ht="16.5" customHeight="1">
      <c r="B259" s="38"/>
      <c r="C259" s="232" t="s">
        <v>818</v>
      </c>
      <c r="D259" s="232" t="s">
        <v>166</v>
      </c>
      <c r="E259" s="233" t="s">
        <v>2483</v>
      </c>
      <c r="F259" s="234" t="s">
        <v>2484</v>
      </c>
      <c r="G259" s="235" t="s">
        <v>1168</v>
      </c>
      <c r="H259" s="236">
        <v>3</v>
      </c>
      <c r="I259" s="237"/>
      <c r="J259" s="238">
        <f>ROUND(I259*H259,2)</f>
        <v>0</v>
      </c>
      <c r="K259" s="234" t="s">
        <v>1</v>
      </c>
      <c r="L259" s="43"/>
      <c r="M259" s="239" t="s">
        <v>1</v>
      </c>
      <c r="N259" s="240" t="s">
        <v>43</v>
      </c>
      <c r="O259" s="86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AR259" s="243" t="s">
        <v>395</v>
      </c>
      <c r="AT259" s="243" t="s">
        <v>166</v>
      </c>
      <c r="AU259" s="243" t="s">
        <v>88</v>
      </c>
      <c r="AY259" s="17" t="s">
        <v>163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7" t="s">
        <v>86</v>
      </c>
      <c r="BK259" s="244">
        <f>ROUND(I259*H259,2)</f>
        <v>0</v>
      </c>
      <c r="BL259" s="17" t="s">
        <v>395</v>
      </c>
      <c r="BM259" s="243" t="s">
        <v>2485</v>
      </c>
    </row>
    <row r="260" spans="2:65" s="1" customFormat="1" ht="16.5" customHeight="1">
      <c r="B260" s="38"/>
      <c r="C260" s="232" t="s">
        <v>823</v>
      </c>
      <c r="D260" s="232" t="s">
        <v>166</v>
      </c>
      <c r="E260" s="233" t="s">
        <v>2486</v>
      </c>
      <c r="F260" s="234" t="s">
        <v>2487</v>
      </c>
      <c r="G260" s="235" t="s">
        <v>1168</v>
      </c>
      <c r="H260" s="236">
        <v>2</v>
      </c>
      <c r="I260" s="237"/>
      <c r="J260" s="238">
        <f>ROUND(I260*H260,2)</f>
        <v>0</v>
      </c>
      <c r="K260" s="234" t="s">
        <v>1</v>
      </c>
      <c r="L260" s="43"/>
      <c r="M260" s="239" t="s">
        <v>1</v>
      </c>
      <c r="N260" s="240" t="s">
        <v>43</v>
      </c>
      <c r="O260" s="86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AR260" s="243" t="s">
        <v>395</v>
      </c>
      <c r="AT260" s="243" t="s">
        <v>166</v>
      </c>
      <c r="AU260" s="243" t="s">
        <v>88</v>
      </c>
      <c r="AY260" s="17" t="s">
        <v>163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7" t="s">
        <v>86</v>
      </c>
      <c r="BK260" s="244">
        <f>ROUND(I260*H260,2)</f>
        <v>0</v>
      </c>
      <c r="BL260" s="17" t="s">
        <v>395</v>
      </c>
      <c r="BM260" s="243" t="s">
        <v>2488</v>
      </c>
    </row>
    <row r="261" spans="2:47" s="1" customFormat="1" ht="12">
      <c r="B261" s="38"/>
      <c r="C261" s="39"/>
      <c r="D261" s="245" t="s">
        <v>190</v>
      </c>
      <c r="E261" s="39"/>
      <c r="F261" s="246" t="s">
        <v>2489</v>
      </c>
      <c r="G261" s="39"/>
      <c r="H261" s="39"/>
      <c r="I261" s="150"/>
      <c r="J261" s="39"/>
      <c r="K261" s="39"/>
      <c r="L261" s="43"/>
      <c r="M261" s="247"/>
      <c r="N261" s="86"/>
      <c r="O261" s="86"/>
      <c r="P261" s="86"/>
      <c r="Q261" s="86"/>
      <c r="R261" s="86"/>
      <c r="S261" s="86"/>
      <c r="T261" s="87"/>
      <c r="AT261" s="17" t="s">
        <v>190</v>
      </c>
      <c r="AU261" s="17" t="s">
        <v>88</v>
      </c>
    </row>
    <row r="262" spans="2:65" s="1" customFormat="1" ht="24" customHeight="1">
      <c r="B262" s="38"/>
      <c r="C262" s="232" t="s">
        <v>828</v>
      </c>
      <c r="D262" s="232" t="s">
        <v>166</v>
      </c>
      <c r="E262" s="233" t="s">
        <v>2490</v>
      </c>
      <c r="F262" s="234" t="s">
        <v>2491</v>
      </c>
      <c r="G262" s="235" t="s">
        <v>339</v>
      </c>
      <c r="H262" s="236">
        <v>0.375</v>
      </c>
      <c r="I262" s="237"/>
      <c r="J262" s="238">
        <f>ROUND(I262*H262,2)</f>
        <v>0</v>
      </c>
      <c r="K262" s="234" t="s">
        <v>170</v>
      </c>
      <c r="L262" s="43"/>
      <c r="M262" s="239" t="s">
        <v>1</v>
      </c>
      <c r="N262" s="240" t="s">
        <v>43</v>
      </c>
      <c r="O262" s="86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AR262" s="243" t="s">
        <v>395</v>
      </c>
      <c r="AT262" s="243" t="s">
        <v>166</v>
      </c>
      <c r="AU262" s="243" t="s">
        <v>88</v>
      </c>
      <c r="AY262" s="17" t="s">
        <v>163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7" t="s">
        <v>86</v>
      </c>
      <c r="BK262" s="244">
        <f>ROUND(I262*H262,2)</f>
        <v>0</v>
      </c>
      <c r="BL262" s="17" t="s">
        <v>395</v>
      </c>
      <c r="BM262" s="243" t="s">
        <v>2492</v>
      </c>
    </row>
    <row r="263" spans="2:63" s="11" customFormat="1" ht="22.8" customHeight="1">
      <c r="B263" s="216"/>
      <c r="C263" s="217"/>
      <c r="D263" s="218" t="s">
        <v>77</v>
      </c>
      <c r="E263" s="230" t="s">
        <v>2493</v>
      </c>
      <c r="F263" s="230" t="s">
        <v>2494</v>
      </c>
      <c r="G263" s="217"/>
      <c r="H263" s="217"/>
      <c r="I263" s="220"/>
      <c r="J263" s="231">
        <f>BK263</f>
        <v>0</v>
      </c>
      <c r="K263" s="217"/>
      <c r="L263" s="222"/>
      <c r="M263" s="223"/>
      <c r="N263" s="224"/>
      <c r="O263" s="224"/>
      <c r="P263" s="225">
        <f>P264</f>
        <v>0</v>
      </c>
      <c r="Q263" s="224"/>
      <c r="R263" s="225">
        <f>R264</f>
        <v>0.00203</v>
      </c>
      <c r="S263" s="224"/>
      <c r="T263" s="226">
        <f>T264</f>
        <v>0</v>
      </c>
      <c r="AR263" s="227" t="s">
        <v>88</v>
      </c>
      <c r="AT263" s="228" t="s">
        <v>77</v>
      </c>
      <c r="AU263" s="228" t="s">
        <v>86</v>
      </c>
      <c r="AY263" s="227" t="s">
        <v>163</v>
      </c>
      <c r="BK263" s="229">
        <f>BK264</f>
        <v>0</v>
      </c>
    </row>
    <row r="264" spans="2:65" s="1" customFormat="1" ht="24" customHeight="1">
      <c r="B264" s="38"/>
      <c r="C264" s="232" t="s">
        <v>833</v>
      </c>
      <c r="D264" s="232" t="s">
        <v>166</v>
      </c>
      <c r="E264" s="233" t="s">
        <v>2495</v>
      </c>
      <c r="F264" s="234" t="s">
        <v>2496</v>
      </c>
      <c r="G264" s="235" t="s">
        <v>894</v>
      </c>
      <c r="H264" s="236">
        <v>1</v>
      </c>
      <c r="I264" s="237"/>
      <c r="J264" s="238">
        <f>ROUND(I264*H264,2)</f>
        <v>0</v>
      </c>
      <c r="K264" s="234" t="s">
        <v>170</v>
      </c>
      <c r="L264" s="43"/>
      <c r="M264" s="239" t="s">
        <v>1</v>
      </c>
      <c r="N264" s="240" t="s">
        <v>43</v>
      </c>
      <c r="O264" s="86"/>
      <c r="P264" s="241">
        <f>O264*H264</f>
        <v>0</v>
      </c>
      <c r="Q264" s="241">
        <v>0.00203</v>
      </c>
      <c r="R264" s="241">
        <f>Q264*H264</f>
        <v>0.00203</v>
      </c>
      <c r="S264" s="241">
        <v>0</v>
      </c>
      <c r="T264" s="242">
        <f>S264*H264</f>
        <v>0</v>
      </c>
      <c r="AR264" s="243" t="s">
        <v>395</v>
      </c>
      <c r="AT264" s="243" t="s">
        <v>166</v>
      </c>
      <c r="AU264" s="243" t="s">
        <v>88</v>
      </c>
      <c r="AY264" s="17" t="s">
        <v>163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7" t="s">
        <v>86</v>
      </c>
      <c r="BK264" s="244">
        <f>ROUND(I264*H264,2)</f>
        <v>0</v>
      </c>
      <c r="BL264" s="17" t="s">
        <v>395</v>
      </c>
      <c r="BM264" s="243" t="s">
        <v>2497</v>
      </c>
    </row>
    <row r="265" spans="2:63" s="11" customFormat="1" ht="22.8" customHeight="1">
      <c r="B265" s="216"/>
      <c r="C265" s="217"/>
      <c r="D265" s="218" t="s">
        <v>77</v>
      </c>
      <c r="E265" s="230" t="s">
        <v>2498</v>
      </c>
      <c r="F265" s="230" t="s">
        <v>2499</v>
      </c>
      <c r="G265" s="217"/>
      <c r="H265" s="217"/>
      <c r="I265" s="220"/>
      <c r="J265" s="231">
        <f>BK265</f>
        <v>0</v>
      </c>
      <c r="K265" s="217"/>
      <c r="L265" s="222"/>
      <c r="M265" s="223"/>
      <c r="N265" s="224"/>
      <c r="O265" s="224"/>
      <c r="P265" s="225">
        <f>SUM(P266:P295)</f>
        <v>0</v>
      </c>
      <c r="Q265" s="224"/>
      <c r="R265" s="225">
        <f>SUM(R266:R295)</f>
        <v>0.4753699999999999</v>
      </c>
      <c r="S265" s="224"/>
      <c r="T265" s="226">
        <f>SUM(T266:T295)</f>
        <v>0</v>
      </c>
      <c r="AR265" s="227" t="s">
        <v>88</v>
      </c>
      <c r="AT265" s="228" t="s">
        <v>77</v>
      </c>
      <c r="AU265" s="228" t="s">
        <v>86</v>
      </c>
      <c r="AY265" s="227" t="s">
        <v>163</v>
      </c>
      <c r="BK265" s="229">
        <f>SUM(BK266:BK295)</f>
        <v>0</v>
      </c>
    </row>
    <row r="266" spans="2:65" s="1" customFormat="1" ht="24" customHeight="1">
      <c r="B266" s="38"/>
      <c r="C266" s="232" t="s">
        <v>842</v>
      </c>
      <c r="D266" s="232" t="s">
        <v>166</v>
      </c>
      <c r="E266" s="233" t="s">
        <v>2500</v>
      </c>
      <c r="F266" s="234" t="s">
        <v>2501</v>
      </c>
      <c r="G266" s="235" t="s">
        <v>894</v>
      </c>
      <c r="H266" s="236">
        <v>2</v>
      </c>
      <c r="I266" s="237"/>
      <c r="J266" s="238">
        <f>ROUND(I266*H266,2)</f>
        <v>0</v>
      </c>
      <c r="K266" s="234" t="s">
        <v>170</v>
      </c>
      <c r="L266" s="43"/>
      <c r="M266" s="239" t="s">
        <v>1</v>
      </c>
      <c r="N266" s="240" t="s">
        <v>43</v>
      </c>
      <c r="O266" s="86"/>
      <c r="P266" s="241">
        <f>O266*H266</f>
        <v>0</v>
      </c>
      <c r="Q266" s="241">
        <v>0.00382</v>
      </c>
      <c r="R266" s="241">
        <f>Q266*H266</f>
        <v>0.00764</v>
      </c>
      <c r="S266" s="241">
        <v>0</v>
      </c>
      <c r="T266" s="242">
        <f>S266*H266</f>
        <v>0</v>
      </c>
      <c r="AR266" s="243" t="s">
        <v>395</v>
      </c>
      <c r="AT266" s="243" t="s">
        <v>166</v>
      </c>
      <c r="AU266" s="243" t="s">
        <v>88</v>
      </c>
      <c r="AY266" s="17" t="s">
        <v>163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7" t="s">
        <v>86</v>
      </c>
      <c r="BK266" s="244">
        <f>ROUND(I266*H266,2)</f>
        <v>0</v>
      </c>
      <c r="BL266" s="17" t="s">
        <v>395</v>
      </c>
      <c r="BM266" s="243" t="s">
        <v>2502</v>
      </c>
    </row>
    <row r="267" spans="2:65" s="1" customFormat="1" ht="24" customHeight="1">
      <c r="B267" s="38"/>
      <c r="C267" s="232" t="s">
        <v>853</v>
      </c>
      <c r="D267" s="232" t="s">
        <v>166</v>
      </c>
      <c r="E267" s="233" t="s">
        <v>2503</v>
      </c>
      <c r="F267" s="234" t="s">
        <v>2504</v>
      </c>
      <c r="G267" s="235" t="s">
        <v>894</v>
      </c>
      <c r="H267" s="236">
        <v>1</v>
      </c>
      <c r="I267" s="237"/>
      <c r="J267" s="238">
        <f>ROUND(I267*H267,2)</f>
        <v>0</v>
      </c>
      <c r="K267" s="234" t="s">
        <v>1</v>
      </c>
      <c r="L267" s="43"/>
      <c r="M267" s="239" t="s">
        <v>1</v>
      </c>
      <c r="N267" s="240" t="s">
        <v>43</v>
      </c>
      <c r="O267" s="86"/>
      <c r="P267" s="241">
        <f>O267*H267</f>
        <v>0</v>
      </c>
      <c r="Q267" s="241">
        <v>0.01023</v>
      </c>
      <c r="R267" s="241">
        <f>Q267*H267</f>
        <v>0.01023</v>
      </c>
      <c r="S267" s="241">
        <v>0</v>
      </c>
      <c r="T267" s="242">
        <f>S267*H267</f>
        <v>0</v>
      </c>
      <c r="AR267" s="243" t="s">
        <v>395</v>
      </c>
      <c r="AT267" s="243" t="s">
        <v>166</v>
      </c>
      <c r="AU267" s="243" t="s">
        <v>88</v>
      </c>
      <c r="AY267" s="17" t="s">
        <v>163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7" t="s">
        <v>86</v>
      </c>
      <c r="BK267" s="244">
        <f>ROUND(I267*H267,2)</f>
        <v>0</v>
      </c>
      <c r="BL267" s="17" t="s">
        <v>395</v>
      </c>
      <c r="BM267" s="243" t="s">
        <v>2505</v>
      </c>
    </row>
    <row r="268" spans="2:65" s="1" customFormat="1" ht="24" customHeight="1">
      <c r="B268" s="38"/>
      <c r="C268" s="232" t="s">
        <v>859</v>
      </c>
      <c r="D268" s="232" t="s">
        <v>166</v>
      </c>
      <c r="E268" s="233" t="s">
        <v>2506</v>
      </c>
      <c r="F268" s="234" t="s">
        <v>2507</v>
      </c>
      <c r="G268" s="235" t="s">
        <v>894</v>
      </c>
      <c r="H268" s="236">
        <v>6</v>
      </c>
      <c r="I268" s="237"/>
      <c r="J268" s="238">
        <f>ROUND(I268*H268,2)</f>
        <v>0</v>
      </c>
      <c r="K268" s="234" t="s">
        <v>170</v>
      </c>
      <c r="L268" s="43"/>
      <c r="M268" s="239" t="s">
        <v>1</v>
      </c>
      <c r="N268" s="240" t="s">
        <v>43</v>
      </c>
      <c r="O268" s="86"/>
      <c r="P268" s="241">
        <f>O268*H268</f>
        <v>0</v>
      </c>
      <c r="Q268" s="241">
        <v>0.01692</v>
      </c>
      <c r="R268" s="241">
        <f>Q268*H268</f>
        <v>0.10152</v>
      </c>
      <c r="S268" s="241">
        <v>0</v>
      </c>
      <c r="T268" s="242">
        <f>S268*H268</f>
        <v>0</v>
      </c>
      <c r="AR268" s="243" t="s">
        <v>395</v>
      </c>
      <c r="AT268" s="243" t="s">
        <v>166</v>
      </c>
      <c r="AU268" s="243" t="s">
        <v>88</v>
      </c>
      <c r="AY268" s="17" t="s">
        <v>163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7" t="s">
        <v>86</v>
      </c>
      <c r="BK268" s="244">
        <f>ROUND(I268*H268,2)</f>
        <v>0</v>
      </c>
      <c r="BL268" s="17" t="s">
        <v>395</v>
      </c>
      <c r="BM268" s="243" t="s">
        <v>2508</v>
      </c>
    </row>
    <row r="269" spans="2:65" s="1" customFormat="1" ht="24" customHeight="1">
      <c r="B269" s="38"/>
      <c r="C269" s="232" t="s">
        <v>863</v>
      </c>
      <c r="D269" s="232" t="s">
        <v>166</v>
      </c>
      <c r="E269" s="233" t="s">
        <v>2509</v>
      </c>
      <c r="F269" s="234" t="s">
        <v>2510</v>
      </c>
      <c r="G269" s="235" t="s">
        <v>894</v>
      </c>
      <c r="H269" s="236">
        <v>1</v>
      </c>
      <c r="I269" s="237"/>
      <c r="J269" s="238">
        <f>ROUND(I269*H269,2)</f>
        <v>0</v>
      </c>
      <c r="K269" s="234" t="s">
        <v>1</v>
      </c>
      <c r="L269" s="43"/>
      <c r="M269" s="239" t="s">
        <v>1</v>
      </c>
      <c r="N269" s="240" t="s">
        <v>43</v>
      </c>
      <c r="O269" s="86"/>
      <c r="P269" s="241">
        <f>O269*H269</f>
        <v>0</v>
      </c>
      <c r="Q269" s="241">
        <v>0.01675</v>
      </c>
      <c r="R269" s="241">
        <f>Q269*H269</f>
        <v>0.01675</v>
      </c>
      <c r="S269" s="241">
        <v>0</v>
      </c>
      <c r="T269" s="242">
        <f>S269*H269</f>
        <v>0</v>
      </c>
      <c r="AR269" s="243" t="s">
        <v>395</v>
      </c>
      <c r="AT269" s="243" t="s">
        <v>166</v>
      </c>
      <c r="AU269" s="243" t="s">
        <v>88</v>
      </c>
      <c r="AY269" s="17" t="s">
        <v>163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7" t="s">
        <v>86</v>
      </c>
      <c r="BK269" s="244">
        <f>ROUND(I269*H269,2)</f>
        <v>0</v>
      </c>
      <c r="BL269" s="17" t="s">
        <v>395</v>
      </c>
      <c r="BM269" s="243" t="s">
        <v>2511</v>
      </c>
    </row>
    <row r="270" spans="2:65" s="1" customFormat="1" ht="24" customHeight="1">
      <c r="B270" s="38"/>
      <c r="C270" s="232" t="s">
        <v>867</v>
      </c>
      <c r="D270" s="232" t="s">
        <v>166</v>
      </c>
      <c r="E270" s="233" t="s">
        <v>2512</v>
      </c>
      <c r="F270" s="234" t="s">
        <v>2513</v>
      </c>
      <c r="G270" s="235" t="s">
        <v>894</v>
      </c>
      <c r="H270" s="236">
        <v>9</v>
      </c>
      <c r="I270" s="237"/>
      <c r="J270" s="238">
        <f>ROUND(I270*H270,2)</f>
        <v>0</v>
      </c>
      <c r="K270" s="234" t="s">
        <v>170</v>
      </c>
      <c r="L270" s="43"/>
      <c r="M270" s="239" t="s">
        <v>1</v>
      </c>
      <c r="N270" s="240" t="s">
        <v>43</v>
      </c>
      <c r="O270" s="86"/>
      <c r="P270" s="241">
        <f>O270*H270</f>
        <v>0</v>
      </c>
      <c r="Q270" s="241">
        <v>0.02475</v>
      </c>
      <c r="R270" s="241">
        <f>Q270*H270</f>
        <v>0.22275</v>
      </c>
      <c r="S270" s="241">
        <v>0</v>
      </c>
      <c r="T270" s="242">
        <f>S270*H270</f>
        <v>0</v>
      </c>
      <c r="AR270" s="243" t="s">
        <v>395</v>
      </c>
      <c r="AT270" s="243" t="s">
        <v>166</v>
      </c>
      <c r="AU270" s="243" t="s">
        <v>88</v>
      </c>
      <c r="AY270" s="17" t="s">
        <v>163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7" t="s">
        <v>86</v>
      </c>
      <c r="BK270" s="244">
        <f>ROUND(I270*H270,2)</f>
        <v>0</v>
      </c>
      <c r="BL270" s="17" t="s">
        <v>395</v>
      </c>
      <c r="BM270" s="243" t="s">
        <v>2514</v>
      </c>
    </row>
    <row r="271" spans="2:65" s="1" customFormat="1" ht="24" customHeight="1">
      <c r="B271" s="38"/>
      <c r="C271" s="232" t="s">
        <v>871</v>
      </c>
      <c r="D271" s="232" t="s">
        <v>166</v>
      </c>
      <c r="E271" s="233" t="s">
        <v>2515</v>
      </c>
      <c r="F271" s="234" t="s">
        <v>2516</v>
      </c>
      <c r="G271" s="235" t="s">
        <v>894</v>
      </c>
      <c r="H271" s="236">
        <v>3</v>
      </c>
      <c r="I271" s="237"/>
      <c r="J271" s="238">
        <f>ROUND(I271*H271,2)</f>
        <v>0</v>
      </c>
      <c r="K271" s="234" t="s">
        <v>170</v>
      </c>
      <c r="L271" s="43"/>
      <c r="M271" s="239" t="s">
        <v>1</v>
      </c>
      <c r="N271" s="240" t="s">
        <v>43</v>
      </c>
      <c r="O271" s="86"/>
      <c r="P271" s="241">
        <f>O271*H271</f>
        <v>0</v>
      </c>
      <c r="Q271" s="241">
        <v>0.00897</v>
      </c>
      <c r="R271" s="241">
        <f>Q271*H271</f>
        <v>0.026910000000000003</v>
      </c>
      <c r="S271" s="241">
        <v>0</v>
      </c>
      <c r="T271" s="242">
        <f>S271*H271</f>
        <v>0</v>
      </c>
      <c r="AR271" s="243" t="s">
        <v>395</v>
      </c>
      <c r="AT271" s="243" t="s">
        <v>166</v>
      </c>
      <c r="AU271" s="243" t="s">
        <v>88</v>
      </c>
      <c r="AY271" s="17" t="s">
        <v>163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7" t="s">
        <v>86</v>
      </c>
      <c r="BK271" s="244">
        <f>ROUND(I271*H271,2)</f>
        <v>0</v>
      </c>
      <c r="BL271" s="17" t="s">
        <v>395</v>
      </c>
      <c r="BM271" s="243" t="s">
        <v>2517</v>
      </c>
    </row>
    <row r="272" spans="2:65" s="1" customFormat="1" ht="24" customHeight="1">
      <c r="B272" s="38"/>
      <c r="C272" s="232" t="s">
        <v>875</v>
      </c>
      <c r="D272" s="232" t="s">
        <v>166</v>
      </c>
      <c r="E272" s="233" t="s">
        <v>2518</v>
      </c>
      <c r="F272" s="234" t="s">
        <v>2519</v>
      </c>
      <c r="G272" s="235" t="s">
        <v>894</v>
      </c>
      <c r="H272" s="236">
        <v>13</v>
      </c>
      <c r="I272" s="237"/>
      <c r="J272" s="238">
        <f>ROUND(I272*H272,2)</f>
        <v>0</v>
      </c>
      <c r="K272" s="234" t="s">
        <v>170</v>
      </c>
      <c r="L272" s="43"/>
      <c r="M272" s="239" t="s">
        <v>1</v>
      </c>
      <c r="N272" s="240" t="s">
        <v>43</v>
      </c>
      <c r="O272" s="86"/>
      <c r="P272" s="241">
        <f>O272*H272</f>
        <v>0</v>
      </c>
      <c r="Q272" s="241">
        <v>0.00052</v>
      </c>
      <c r="R272" s="241">
        <f>Q272*H272</f>
        <v>0.0067599999999999995</v>
      </c>
      <c r="S272" s="241">
        <v>0</v>
      </c>
      <c r="T272" s="242">
        <f>S272*H272</f>
        <v>0</v>
      </c>
      <c r="AR272" s="243" t="s">
        <v>395</v>
      </c>
      <c r="AT272" s="243" t="s">
        <v>166</v>
      </c>
      <c r="AU272" s="243" t="s">
        <v>88</v>
      </c>
      <c r="AY272" s="17" t="s">
        <v>163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7" t="s">
        <v>86</v>
      </c>
      <c r="BK272" s="244">
        <f>ROUND(I272*H272,2)</f>
        <v>0</v>
      </c>
      <c r="BL272" s="17" t="s">
        <v>395</v>
      </c>
      <c r="BM272" s="243" t="s">
        <v>2520</v>
      </c>
    </row>
    <row r="273" spans="2:65" s="1" customFormat="1" ht="24" customHeight="1">
      <c r="B273" s="38"/>
      <c r="C273" s="232" t="s">
        <v>879</v>
      </c>
      <c r="D273" s="232" t="s">
        <v>166</v>
      </c>
      <c r="E273" s="233" t="s">
        <v>2521</v>
      </c>
      <c r="F273" s="234" t="s">
        <v>2522</v>
      </c>
      <c r="G273" s="235" t="s">
        <v>894</v>
      </c>
      <c r="H273" s="236">
        <v>7</v>
      </c>
      <c r="I273" s="237"/>
      <c r="J273" s="238">
        <f>ROUND(I273*H273,2)</f>
        <v>0</v>
      </c>
      <c r="K273" s="234" t="s">
        <v>170</v>
      </c>
      <c r="L273" s="43"/>
      <c r="M273" s="239" t="s">
        <v>1</v>
      </c>
      <c r="N273" s="240" t="s">
        <v>43</v>
      </c>
      <c r="O273" s="86"/>
      <c r="P273" s="241">
        <f>O273*H273</f>
        <v>0</v>
      </c>
      <c r="Q273" s="241">
        <v>0.00052</v>
      </c>
      <c r="R273" s="241">
        <f>Q273*H273</f>
        <v>0.0036399999999999996</v>
      </c>
      <c r="S273" s="241">
        <v>0</v>
      </c>
      <c r="T273" s="242">
        <f>S273*H273</f>
        <v>0</v>
      </c>
      <c r="AR273" s="243" t="s">
        <v>395</v>
      </c>
      <c r="AT273" s="243" t="s">
        <v>166</v>
      </c>
      <c r="AU273" s="243" t="s">
        <v>88</v>
      </c>
      <c r="AY273" s="17" t="s">
        <v>163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7" t="s">
        <v>86</v>
      </c>
      <c r="BK273" s="244">
        <f>ROUND(I273*H273,2)</f>
        <v>0</v>
      </c>
      <c r="BL273" s="17" t="s">
        <v>395</v>
      </c>
      <c r="BM273" s="243" t="s">
        <v>2523</v>
      </c>
    </row>
    <row r="274" spans="2:65" s="1" customFormat="1" ht="16.5" customHeight="1">
      <c r="B274" s="38"/>
      <c r="C274" s="232" t="s">
        <v>885</v>
      </c>
      <c r="D274" s="232" t="s">
        <v>166</v>
      </c>
      <c r="E274" s="233" t="s">
        <v>2524</v>
      </c>
      <c r="F274" s="234" t="s">
        <v>2525</v>
      </c>
      <c r="G274" s="235" t="s">
        <v>1168</v>
      </c>
      <c r="H274" s="236">
        <v>13</v>
      </c>
      <c r="I274" s="237"/>
      <c r="J274" s="238">
        <f>ROUND(I274*H274,2)</f>
        <v>0</v>
      </c>
      <c r="K274" s="234" t="s">
        <v>1</v>
      </c>
      <c r="L274" s="43"/>
      <c r="M274" s="239" t="s">
        <v>1</v>
      </c>
      <c r="N274" s="240" t="s">
        <v>43</v>
      </c>
      <c r="O274" s="86"/>
      <c r="P274" s="241">
        <f>O274*H274</f>
        <v>0</v>
      </c>
      <c r="Q274" s="241">
        <v>0</v>
      </c>
      <c r="R274" s="241">
        <f>Q274*H274</f>
        <v>0</v>
      </c>
      <c r="S274" s="241">
        <v>0</v>
      </c>
      <c r="T274" s="242">
        <f>S274*H274</f>
        <v>0</v>
      </c>
      <c r="AR274" s="243" t="s">
        <v>395</v>
      </c>
      <c r="AT274" s="243" t="s">
        <v>166</v>
      </c>
      <c r="AU274" s="243" t="s">
        <v>88</v>
      </c>
      <c r="AY274" s="17" t="s">
        <v>163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7" t="s">
        <v>86</v>
      </c>
      <c r="BK274" s="244">
        <f>ROUND(I274*H274,2)</f>
        <v>0</v>
      </c>
      <c r="BL274" s="17" t="s">
        <v>395</v>
      </c>
      <c r="BM274" s="243" t="s">
        <v>2526</v>
      </c>
    </row>
    <row r="275" spans="2:65" s="1" customFormat="1" ht="24" customHeight="1">
      <c r="B275" s="38"/>
      <c r="C275" s="232" t="s">
        <v>891</v>
      </c>
      <c r="D275" s="232" t="s">
        <v>166</v>
      </c>
      <c r="E275" s="233" t="s">
        <v>2527</v>
      </c>
      <c r="F275" s="234" t="s">
        <v>2528</v>
      </c>
      <c r="G275" s="235" t="s">
        <v>894</v>
      </c>
      <c r="H275" s="236">
        <v>2</v>
      </c>
      <c r="I275" s="237"/>
      <c r="J275" s="238">
        <f>ROUND(I275*H275,2)</f>
        <v>0</v>
      </c>
      <c r="K275" s="234" t="s">
        <v>170</v>
      </c>
      <c r="L275" s="43"/>
      <c r="M275" s="239" t="s">
        <v>1</v>
      </c>
      <c r="N275" s="240" t="s">
        <v>43</v>
      </c>
      <c r="O275" s="86"/>
      <c r="P275" s="241">
        <f>O275*H275</f>
        <v>0</v>
      </c>
      <c r="Q275" s="241">
        <v>0.0147</v>
      </c>
      <c r="R275" s="241">
        <f>Q275*H275</f>
        <v>0.0294</v>
      </c>
      <c r="S275" s="241">
        <v>0</v>
      </c>
      <c r="T275" s="242">
        <f>S275*H275</f>
        <v>0</v>
      </c>
      <c r="AR275" s="243" t="s">
        <v>395</v>
      </c>
      <c r="AT275" s="243" t="s">
        <v>166</v>
      </c>
      <c r="AU275" s="243" t="s">
        <v>88</v>
      </c>
      <c r="AY275" s="17" t="s">
        <v>163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7" t="s">
        <v>86</v>
      </c>
      <c r="BK275" s="244">
        <f>ROUND(I275*H275,2)</f>
        <v>0</v>
      </c>
      <c r="BL275" s="17" t="s">
        <v>395</v>
      </c>
      <c r="BM275" s="243" t="s">
        <v>2529</v>
      </c>
    </row>
    <row r="276" spans="2:65" s="1" customFormat="1" ht="16.5" customHeight="1">
      <c r="B276" s="38"/>
      <c r="C276" s="232" t="s">
        <v>898</v>
      </c>
      <c r="D276" s="232" t="s">
        <v>166</v>
      </c>
      <c r="E276" s="233" t="s">
        <v>2530</v>
      </c>
      <c r="F276" s="234" t="s">
        <v>2531</v>
      </c>
      <c r="G276" s="235" t="s">
        <v>894</v>
      </c>
      <c r="H276" s="236">
        <v>1</v>
      </c>
      <c r="I276" s="237"/>
      <c r="J276" s="238">
        <f>ROUND(I276*H276,2)</f>
        <v>0</v>
      </c>
      <c r="K276" s="234" t="s">
        <v>170</v>
      </c>
      <c r="L276" s="43"/>
      <c r="M276" s="239" t="s">
        <v>1</v>
      </c>
      <c r="N276" s="240" t="s">
        <v>43</v>
      </c>
      <c r="O276" s="86"/>
      <c r="P276" s="241">
        <f>O276*H276</f>
        <v>0</v>
      </c>
      <c r="Q276" s="241">
        <v>0.00189</v>
      </c>
      <c r="R276" s="241">
        <f>Q276*H276</f>
        <v>0.00189</v>
      </c>
      <c r="S276" s="241">
        <v>0</v>
      </c>
      <c r="T276" s="242">
        <f>S276*H276</f>
        <v>0</v>
      </c>
      <c r="AR276" s="243" t="s">
        <v>395</v>
      </c>
      <c r="AT276" s="243" t="s">
        <v>166</v>
      </c>
      <c r="AU276" s="243" t="s">
        <v>88</v>
      </c>
      <c r="AY276" s="17" t="s">
        <v>163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7" t="s">
        <v>86</v>
      </c>
      <c r="BK276" s="244">
        <f>ROUND(I276*H276,2)</f>
        <v>0</v>
      </c>
      <c r="BL276" s="17" t="s">
        <v>395</v>
      </c>
      <c r="BM276" s="243" t="s">
        <v>2532</v>
      </c>
    </row>
    <row r="277" spans="2:65" s="1" customFormat="1" ht="24" customHeight="1">
      <c r="B277" s="38"/>
      <c r="C277" s="232" t="s">
        <v>903</v>
      </c>
      <c r="D277" s="232" t="s">
        <v>166</v>
      </c>
      <c r="E277" s="233" t="s">
        <v>2533</v>
      </c>
      <c r="F277" s="234" t="s">
        <v>2534</v>
      </c>
      <c r="G277" s="235" t="s">
        <v>894</v>
      </c>
      <c r="H277" s="236">
        <v>10</v>
      </c>
      <c r="I277" s="237"/>
      <c r="J277" s="238">
        <f>ROUND(I277*H277,2)</f>
        <v>0</v>
      </c>
      <c r="K277" s="234" t="s">
        <v>170</v>
      </c>
      <c r="L277" s="43"/>
      <c r="M277" s="239" t="s">
        <v>1</v>
      </c>
      <c r="N277" s="240" t="s">
        <v>43</v>
      </c>
      <c r="O277" s="86"/>
      <c r="P277" s="241">
        <f>O277*H277</f>
        <v>0</v>
      </c>
      <c r="Q277" s="241">
        <v>0.0003</v>
      </c>
      <c r="R277" s="241">
        <f>Q277*H277</f>
        <v>0.0029999999999999996</v>
      </c>
      <c r="S277" s="241">
        <v>0</v>
      </c>
      <c r="T277" s="242">
        <f>S277*H277</f>
        <v>0</v>
      </c>
      <c r="AR277" s="243" t="s">
        <v>395</v>
      </c>
      <c r="AT277" s="243" t="s">
        <v>166</v>
      </c>
      <c r="AU277" s="243" t="s">
        <v>88</v>
      </c>
      <c r="AY277" s="17" t="s">
        <v>163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7" t="s">
        <v>86</v>
      </c>
      <c r="BK277" s="244">
        <f>ROUND(I277*H277,2)</f>
        <v>0</v>
      </c>
      <c r="BL277" s="17" t="s">
        <v>395</v>
      </c>
      <c r="BM277" s="243" t="s">
        <v>2535</v>
      </c>
    </row>
    <row r="278" spans="2:65" s="1" customFormat="1" ht="16.5" customHeight="1">
      <c r="B278" s="38"/>
      <c r="C278" s="232" t="s">
        <v>907</v>
      </c>
      <c r="D278" s="232" t="s">
        <v>166</v>
      </c>
      <c r="E278" s="233" t="s">
        <v>2536</v>
      </c>
      <c r="F278" s="234" t="s">
        <v>2537</v>
      </c>
      <c r="G278" s="235" t="s">
        <v>894</v>
      </c>
      <c r="H278" s="236">
        <v>2</v>
      </c>
      <c r="I278" s="237"/>
      <c r="J278" s="238">
        <f>ROUND(I278*H278,2)</f>
        <v>0</v>
      </c>
      <c r="K278" s="234" t="s">
        <v>1</v>
      </c>
      <c r="L278" s="43"/>
      <c r="M278" s="239" t="s">
        <v>1</v>
      </c>
      <c r="N278" s="240" t="s">
        <v>43</v>
      </c>
      <c r="O278" s="86"/>
      <c r="P278" s="241">
        <f>O278*H278</f>
        <v>0</v>
      </c>
      <c r="Q278" s="241">
        <v>0.0003</v>
      </c>
      <c r="R278" s="241">
        <f>Q278*H278</f>
        <v>0.0006</v>
      </c>
      <c r="S278" s="241">
        <v>0</v>
      </c>
      <c r="T278" s="242">
        <f>S278*H278</f>
        <v>0</v>
      </c>
      <c r="AR278" s="243" t="s">
        <v>395</v>
      </c>
      <c r="AT278" s="243" t="s">
        <v>166</v>
      </c>
      <c r="AU278" s="243" t="s">
        <v>88</v>
      </c>
      <c r="AY278" s="17" t="s">
        <v>163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7" t="s">
        <v>86</v>
      </c>
      <c r="BK278" s="244">
        <f>ROUND(I278*H278,2)</f>
        <v>0</v>
      </c>
      <c r="BL278" s="17" t="s">
        <v>395</v>
      </c>
      <c r="BM278" s="243" t="s">
        <v>2538</v>
      </c>
    </row>
    <row r="279" spans="2:65" s="1" customFormat="1" ht="24" customHeight="1">
      <c r="B279" s="38"/>
      <c r="C279" s="232" t="s">
        <v>914</v>
      </c>
      <c r="D279" s="232" t="s">
        <v>166</v>
      </c>
      <c r="E279" s="233" t="s">
        <v>2539</v>
      </c>
      <c r="F279" s="234" t="s">
        <v>2540</v>
      </c>
      <c r="G279" s="235" t="s">
        <v>894</v>
      </c>
      <c r="H279" s="236">
        <v>7</v>
      </c>
      <c r="I279" s="237"/>
      <c r="J279" s="238">
        <f>ROUND(I279*H279,2)</f>
        <v>0</v>
      </c>
      <c r="K279" s="234" t="s">
        <v>170</v>
      </c>
      <c r="L279" s="43"/>
      <c r="M279" s="239" t="s">
        <v>1</v>
      </c>
      <c r="N279" s="240" t="s">
        <v>43</v>
      </c>
      <c r="O279" s="86"/>
      <c r="P279" s="241">
        <f>O279*H279</f>
        <v>0</v>
      </c>
      <c r="Q279" s="241">
        <v>0.00196</v>
      </c>
      <c r="R279" s="241">
        <f>Q279*H279</f>
        <v>0.01372</v>
      </c>
      <c r="S279" s="241">
        <v>0</v>
      </c>
      <c r="T279" s="242">
        <f>S279*H279</f>
        <v>0</v>
      </c>
      <c r="AR279" s="243" t="s">
        <v>395</v>
      </c>
      <c r="AT279" s="243" t="s">
        <v>166</v>
      </c>
      <c r="AU279" s="243" t="s">
        <v>88</v>
      </c>
      <c r="AY279" s="17" t="s">
        <v>163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7" t="s">
        <v>86</v>
      </c>
      <c r="BK279" s="244">
        <f>ROUND(I279*H279,2)</f>
        <v>0</v>
      </c>
      <c r="BL279" s="17" t="s">
        <v>395</v>
      </c>
      <c r="BM279" s="243" t="s">
        <v>2541</v>
      </c>
    </row>
    <row r="280" spans="2:51" s="12" customFormat="1" ht="12">
      <c r="B280" s="255"/>
      <c r="C280" s="256"/>
      <c r="D280" s="245" t="s">
        <v>309</v>
      </c>
      <c r="E280" s="257" t="s">
        <v>1</v>
      </c>
      <c r="F280" s="258" t="s">
        <v>2542</v>
      </c>
      <c r="G280" s="256"/>
      <c r="H280" s="259">
        <v>7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AT280" s="265" t="s">
        <v>309</v>
      </c>
      <c r="AU280" s="265" t="s">
        <v>88</v>
      </c>
      <c r="AV280" s="12" t="s">
        <v>88</v>
      </c>
      <c r="AW280" s="12" t="s">
        <v>33</v>
      </c>
      <c r="AX280" s="12" t="s">
        <v>86</v>
      </c>
      <c r="AY280" s="265" t="s">
        <v>163</v>
      </c>
    </row>
    <row r="281" spans="2:65" s="1" customFormat="1" ht="24" customHeight="1">
      <c r="B281" s="38"/>
      <c r="C281" s="232" t="s">
        <v>920</v>
      </c>
      <c r="D281" s="232" t="s">
        <v>166</v>
      </c>
      <c r="E281" s="233" t="s">
        <v>2543</v>
      </c>
      <c r="F281" s="234" t="s">
        <v>2544</v>
      </c>
      <c r="G281" s="235" t="s">
        <v>894</v>
      </c>
      <c r="H281" s="236">
        <v>2</v>
      </c>
      <c r="I281" s="237"/>
      <c r="J281" s="238">
        <f>ROUND(I281*H281,2)</f>
        <v>0</v>
      </c>
      <c r="K281" s="234" t="s">
        <v>170</v>
      </c>
      <c r="L281" s="43"/>
      <c r="M281" s="239" t="s">
        <v>1</v>
      </c>
      <c r="N281" s="240" t="s">
        <v>43</v>
      </c>
      <c r="O281" s="86"/>
      <c r="P281" s="241">
        <f>O281*H281</f>
        <v>0</v>
      </c>
      <c r="Q281" s="241">
        <v>0.00196</v>
      </c>
      <c r="R281" s="241">
        <f>Q281*H281</f>
        <v>0.00392</v>
      </c>
      <c r="S281" s="241">
        <v>0</v>
      </c>
      <c r="T281" s="242">
        <f>S281*H281</f>
        <v>0</v>
      </c>
      <c r="AR281" s="243" t="s">
        <v>395</v>
      </c>
      <c r="AT281" s="243" t="s">
        <v>166</v>
      </c>
      <c r="AU281" s="243" t="s">
        <v>88</v>
      </c>
      <c r="AY281" s="17" t="s">
        <v>163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7" t="s">
        <v>86</v>
      </c>
      <c r="BK281" s="244">
        <f>ROUND(I281*H281,2)</f>
        <v>0</v>
      </c>
      <c r="BL281" s="17" t="s">
        <v>395</v>
      </c>
      <c r="BM281" s="243" t="s">
        <v>2545</v>
      </c>
    </row>
    <row r="282" spans="2:51" s="12" customFormat="1" ht="12">
      <c r="B282" s="255"/>
      <c r="C282" s="256"/>
      <c r="D282" s="245" t="s">
        <v>309</v>
      </c>
      <c r="E282" s="257" t="s">
        <v>1</v>
      </c>
      <c r="F282" s="258" t="s">
        <v>2546</v>
      </c>
      <c r="G282" s="256"/>
      <c r="H282" s="259">
        <v>2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309</v>
      </c>
      <c r="AU282" s="265" t="s">
        <v>88</v>
      </c>
      <c r="AV282" s="12" t="s">
        <v>88</v>
      </c>
      <c r="AW282" s="12" t="s">
        <v>33</v>
      </c>
      <c r="AX282" s="12" t="s">
        <v>86</v>
      </c>
      <c r="AY282" s="265" t="s">
        <v>163</v>
      </c>
    </row>
    <row r="283" spans="2:65" s="1" customFormat="1" ht="24" customHeight="1">
      <c r="B283" s="38"/>
      <c r="C283" s="232" t="s">
        <v>925</v>
      </c>
      <c r="D283" s="232" t="s">
        <v>166</v>
      </c>
      <c r="E283" s="233" t="s">
        <v>2547</v>
      </c>
      <c r="F283" s="234" t="s">
        <v>2548</v>
      </c>
      <c r="G283" s="235" t="s">
        <v>894</v>
      </c>
      <c r="H283" s="236">
        <v>2</v>
      </c>
      <c r="I283" s="237"/>
      <c r="J283" s="238">
        <f>ROUND(I283*H283,2)</f>
        <v>0</v>
      </c>
      <c r="K283" s="234" t="s">
        <v>170</v>
      </c>
      <c r="L283" s="43"/>
      <c r="M283" s="239" t="s">
        <v>1</v>
      </c>
      <c r="N283" s="240" t="s">
        <v>43</v>
      </c>
      <c r="O283" s="86"/>
      <c r="P283" s="241">
        <f>O283*H283</f>
        <v>0</v>
      </c>
      <c r="Q283" s="241">
        <v>0.0018</v>
      </c>
      <c r="R283" s="241">
        <f>Q283*H283</f>
        <v>0.0036</v>
      </c>
      <c r="S283" s="241">
        <v>0</v>
      </c>
      <c r="T283" s="242">
        <f>S283*H283</f>
        <v>0</v>
      </c>
      <c r="AR283" s="243" t="s">
        <v>395</v>
      </c>
      <c r="AT283" s="243" t="s">
        <v>166</v>
      </c>
      <c r="AU283" s="243" t="s">
        <v>88</v>
      </c>
      <c r="AY283" s="17" t="s">
        <v>163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7" t="s">
        <v>86</v>
      </c>
      <c r="BK283" s="244">
        <f>ROUND(I283*H283,2)</f>
        <v>0</v>
      </c>
      <c r="BL283" s="17" t="s">
        <v>395</v>
      </c>
      <c r="BM283" s="243" t="s">
        <v>2549</v>
      </c>
    </row>
    <row r="284" spans="2:65" s="1" customFormat="1" ht="16.5" customHeight="1">
      <c r="B284" s="38"/>
      <c r="C284" s="232" t="s">
        <v>931</v>
      </c>
      <c r="D284" s="232" t="s">
        <v>166</v>
      </c>
      <c r="E284" s="233" t="s">
        <v>2550</v>
      </c>
      <c r="F284" s="234" t="s">
        <v>2551</v>
      </c>
      <c r="G284" s="235" t="s">
        <v>894</v>
      </c>
      <c r="H284" s="236">
        <v>3</v>
      </c>
      <c r="I284" s="237"/>
      <c r="J284" s="238">
        <f>ROUND(I284*H284,2)</f>
        <v>0</v>
      </c>
      <c r="K284" s="234" t="s">
        <v>170</v>
      </c>
      <c r="L284" s="43"/>
      <c r="M284" s="239" t="s">
        <v>1</v>
      </c>
      <c r="N284" s="240" t="s">
        <v>43</v>
      </c>
      <c r="O284" s="86"/>
      <c r="P284" s="241">
        <f>O284*H284</f>
        <v>0</v>
      </c>
      <c r="Q284" s="241">
        <v>0.0018</v>
      </c>
      <c r="R284" s="241">
        <f>Q284*H284</f>
        <v>0.0054</v>
      </c>
      <c r="S284" s="241">
        <v>0</v>
      </c>
      <c r="T284" s="242">
        <f>S284*H284</f>
        <v>0</v>
      </c>
      <c r="AR284" s="243" t="s">
        <v>395</v>
      </c>
      <c r="AT284" s="243" t="s">
        <v>166</v>
      </c>
      <c r="AU284" s="243" t="s">
        <v>88</v>
      </c>
      <c r="AY284" s="17" t="s">
        <v>163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7" t="s">
        <v>86</v>
      </c>
      <c r="BK284" s="244">
        <f>ROUND(I284*H284,2)</f>
        <v>0</v>
      </c>
      <c r="BL284" s="17" t="s">
        <v>395</v>
      </c>
      <c r="BM284" s="243" t="s">
        <v>2552</v>
      </c>
    </row>
    <row r="285" spans="2:51" s="12" customFormat="1" ht="12">
      <c r="B285" s="255"/>
      <c r="C285" s="256"/>
      <c r="D285" s="245" t="s">
        <v>309</v>
      </c>
      <c r="E285" s="257" t="s">
        <v>1</v>
      </c>
      <c r="F285" s="258" t="s">
        <v>2553</v>
      </c>
      <c r="G285" s="256"/>
      <c r="H285" s="259">
        <v>3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AT285" s="265" t="s">
        <v>309</v>
      </c>
      <c r="AU285" s="265" t="s">
        <v>88</v>
      </c>
      <c r="AV285" s="12" t="s">
        <v>88</v>
      </c>
      <c r="AW285" s="12" t="s">
        <v>33</v>
      </c>
      <c r="AX285" s="12" t="s">
        <v>86</v>
      </c>
      <c r="AY285" s="265" t="s">
        <v>163</v>
      </c>
    </row>
    <row r="286" spans="2:65" s="1" customFormat="1" ht="24" customHeight="1">
      <c r="B286" s="38"/>
      <c r="C286" s="232" t="s">
        <v>937</v>
      </c>
      <c r="D286" s="232" t="s">
        <v>166</v>
      </c>
      <c r="E286" s="233" t="s">
        <v>2554</v>
      </c>
      <c r="F286" s="234" t="s">
        <v>2555</v>
      </c>
      <c r="G286" s="235" t="s">
        <v>894</v>
      </c>
      <c r="H286" s="236">
        <v>1</v>
      </c>
      <c r="I286" s="237"/>
      <c r="J286" s="238">
        <f>ROUND(I286*H286,2)</f>
        <v>0</v>
      </c>
      <c r="K286" s="234" t="s">
        <v>1</v>
      </c>
      <c r="L286" s="43"/>
      <c r="M286" s="239" t="s">
        <v>1</v>
      </c>
      <c r="N286" s="240" t="s">
        <v>43</v>
      </c>
      <c r="O286" s="86"/>
      <c r="P286" s="241">
        <f>O286*H286</f>
        <v>0</v>
      </c>
      <c r="Q286" s="241">
        <v>0.00184</v>
      </c>
      <c r="R286" s="241">
        <f>Q286*H286</f>
        <v>0.00184</v>
      </c>
      <c r="S286" s="241">
        <v>0</v>
      </c>
      <c r="T286" s="242">
        <f>S286*H286</f>
        <v>0</v>
      </c>
      <c r="AR286" s="243" t="s">
        <v>395</v>
      </c>
      <c r="AT286" s="243" t="s">
        <v>166</v>
      </c>
      <c r="AU286" s="243" t="s">
        <v>88</v>
      </c>
      <c r="AY286" s="17" t="s">
        <v>163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7" t="s">
        <v>86</v>
      </c>
      <c r="BK286" s="244">
        <f>ROUND(I286*H286,2)</f>
        <v>0</v>
      </c>
      <c r="BL286" s="17" t="s">
        <v>395</v>
      </c>
      <c r="BM286" s="243" t="s">
        <v>2556</v>
      </c>
    </row>
    <row r="287" spans="2:65" s="1" customFormat="1" ht="24" customHeight="1">
      <c r="B287" s="38"/>
      <c r="C287" s="232" t="s">
        <v>941</v>
      </c>
      <c r="D287" s="232" t="s">
        <v>166</v>
      </c>
      <c r="E287" s="233" t="s">
        <v>2557</v>
      </c>
      <c r="F287" s="234" t="s">
        <v>2558</v>
      </c>
      <c r="G287" s="235" t="s">
        <v>894</v>
      </c>
      <c r="H287" s="236">
        <v>2</v>
      </c>
      <c r="I287" s="237"/>
      <c r="J287" s="238">
        <f>ROUND(I287*H287,2)</f>
        <v>0</v>
      </c>
      <c r="K287" s="234" t="s">
        <v>1</v>
      </c>
      <c r="L287" s="43"/>
      <c r="M287" s="239" t="s">
        <v>1</v>
      </c>
      <c r="N287" s="240" t="s">
        <v>43</v>
      </c>
      <c r="O287" s="86"/>
      <c r="P287" s="241">
        <f>O287*H287</f>
        <v>0</v>
      </c>
      <c r="Q287" s="241">
        <v>0.00284</v>
      </c>
      <c r="R287" s="241">
        <f>Q287*H287</f>
        <v>0.00568</v>
      </c>
      <c r="S287" s="241">
        <v>0</v>
      </c>
      <c r="T287" s="242">
        <f>S287*H287</f>
        <v>0</v>
      </c>
      <c r="AR287" s="243" t="s">
        <v>395</v>
      </c>
      <c r="AT287" s="243" t="s">
        <v>166</v>
      </c>
      <c r="AU287" s="243" t="s">
        <v>88</v>
      </c>
      <c r="AY287" s="17" t="s">
        <v>163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7" t="s">
        <v>86</v>
      </c>
      <c r="BK287" s="244">
        <f>ROUND(I287*H287,2)</f>
        <v>0</v>
      </c>
      <c r="BL287" s="17" t="s">
        <v>395</v>
      </c>
      <c r="BM287" s="243" t="s">
        <v>2559</v>
      </c>
    </row>
    <row r="288" spans="2:65" s="1" customFormat="1" ht="24" customHeight="1">
      <c r="B288" s="38"/>
      <c r="C288" s="232" t="s">
        <v>950</v>
      </c>
      <c r="D288" s="232" t="s">
        <v>166</v>
      </c>
      <c r="E288" s="233" t="s">
        <v>2560</v>
      </c>
      <c r="F288" s="234" t="s">
        <v>2561</v>
      </c>
      <c r="G288" s="235" t="s">
        <v>894</v>
      </c>
      <c r="H288" s="236">
        <v>2</v>
      </c>
      <c r="I288" s="237"/>
      <c r="J288" s="238">
        <f>ROUND(I288*H288,2)</f>
        <v>0</v>
      </c>
      <c r="K288" s="234" t="s">
        <v>1</v>
      </c>
      <c r="L288" s="43"/>
      <c r="M288" s="239" t="s">
        <v>1</v>
      </c>
      <c r="N288" s="240" t="s">
        <v>43</v>
      </c>
      <c r="O288" s="86"/>
      <c r="P288" s="241">
        <f>O288*H288</f>
        <v>0</v>
      </c>
      <c r="Q288" s="241">
        <v>0.00354</v>
      </c>
      <c r="R288" s="241">
        <f>Q288*H288</f>
        <v>0.00708</v>
      </c>
      <c r="S288" s="241">
        <v>0</v>
      </c>
      <c r="T288" s="242">
        <f>S288*H288</f>
        <v>0</v>
      </c>
      <c r="AR288" s="243" t="s">
        <v>395</v>
      </c>
      <c r="AT288" s="243" t="s">
        <v>166</v>
      </c>
      <c r="AU288" s="243" t="s">
        <v>88</v>
      </c>
      <c r="AY288" s="17" t="s">
        <v>163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7" t="s">
        <v>86</v>
      </c>
      <c r="BK288" s="244">
        <f>ROUND(I288*H288,2)</f>
        <v>0</v>
      </c>
      <c r="BL288" s="17" t="s">
        <v>395</v>
      </c>
      <c r="BM288" s="243" t="s">
        <v>2562</v>
      </c>
    </row>
    <row r="289" spans="2:65" s="1" customFormat="1" ht="16.5" customHeight="1">
      <c r="B289" s="38"/>
      <c r="C289" s="232" t="s">
        <v>956</v>
      </c>
      <c r="D289" s="232" t="s">
        <v>166</v>
      </c>
      <c r="E289" s="233" t="s">
        <v>2563</v>
      </c>
      <c r="F289" s="234" t="s">
        <v>2564</v>
      </c>
      <c r="G289" s="235" t="s">
        <v>392</v>
      </c>
      <c r="H289" s="236">
        <v>2</v>
      </c>
      <c r="I289" s="237"/>
      <c r="J289" s="238">
        <f>ROUND(I289*H289,2)</f>
        <v>0</v>
      </c>
      <c r="K289" s="234" t="s">
        <v>170</v>
      </c>
      <c r="L289" s="43"/>
      <c r="M289" s="239" t="s">
        <v>1</v>
      </c>
      <c r="N289" s="240" t="s">
        <v>43</v>
      </c>
      <c r="O289" s="86"/>
      <c r="P289" s="241">
        <f>O289*H289</f>
        <v>0</v>
      </c>
      <c r="Q289" s="241">
        <v>0.00028</v>
      </c>
      <c r="R289" s="241">
        <f>Q289*H289</f>
        <v>0.00056</v>
      </c>
      <c r="S289" s="241">
        <v>0</v>
      </c>
      <c r="T289" s="242">
        <f>S289*H289</f>
        <v>0</v>
      </c>
      <c r="AR289" s="243" t="s">
        <v>395</v>
      </c>
      <c r="AT289" s="243" t="s">
        <v>166</v>
      </c>
      <c r="AU289" s="243" t="s">
        <v>88</v>
      </c>
      <c r="AY289" s="17" t="s">
        <v>163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7" t="s">
        <v>86</v>
      </c>
      <c r="BK289" s="244">
        <f>ROUND(I289*H289,2)</f>
        <v>0</v>
      </c>
      <c r="BL289" s="17" t="s">
        <v>395</v>
      </c>
      <c r="BM289" s="243" t="s">
        <v>2565</v>
      </c>
    </row>
    <row r="290" spans="2:65" s="1" customFormat="1" ht="24" customHeight="1">
      <c r="B290" s="38"/>
      <c r="C290" s="232" t="s">
        <v>969</v>
      </c>
      <c r="D290" s="232" t="s">
        <v>166</v>
      </c>
      <c r="E290" s="233" t="s">
        <v>2566</v>
      </c>
      <c r="F290" s="234" t="s">
        <v>2567</v>
      </c>
      <c r="G290" s="235" t="s">
        <v>1168</v>
      </c>
      <c r="H290" s="236">
        <v>2</v>
      </c>
      <c r="I290" s="237"/>
      <c r="J290" s="238">
        <f>ROUND(I290*H290,2)</f>
        <v>0</v>
      </c>
      <c r="K290" s="234" t="s">
        <v>1</v>
      </c>
      <c r="L290" s="43"/>
      <c r="M290" s="239" t="s">
        <v>1</v>
      </c>
      <c r="N290" s="240" t="s">
        <v>43</v>
      </c>
      <c r="O290" s="86"/>
      <c r="P290" s="241">
        <f>O290*H290</f>
        <v>0</v>
      </c>
      <c r="Q290" s="241">
        <v>0</v>
      </c>
      <c r="R290" s="241">
        <f>Q290*H290</f>
        <v>0</v>
      </c>
      <c r="S290" s="241">
        <v>0</v>
      </c>
      <c r="T290" s="242">
        <f>S290*H290</f>
        <v>0</v>
      </c>
      <c r="AR290" s="243" t="s">
        <v>395</v>
      </c>
      <c r="AT290" s="243" t="s">
        <v>166</v>
      </c>
      <c r="AU290" s="243" t="s">
        <v>88</v>
      </c>
      <c r="AY290" s="17" t="s">
        <v>163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7" t="s">
        <v>86</v>
      </c>
      <c r="BK290" s="244">
        <f>ROUND(I290*H290,2)</f>
        <v>0</v>
      </c>
      <c r="BL290" s="17" t="s">
        <v>395</v>
      </c>
      <c r="BM290" s="243" t="s">
        <v>2568</v>
      </c>
    </row>
    <row r="291" spans="2:65" s="1" customFormat="1" ht="16.5" customHeight="1">
      <c r="B291" s="38"/>
      <c r="C291" s="232" t="s">
        <v>975</v>
      </c>
      <c r="D291" s="232" t="s">
        <v>166</v>
      </c>
      <c r="E291" s="233" t="s">
        <v>2569</v>
      </c>
      <c r="F291" s="234" t="s">
        <v>2570</v>
      </c>
      <c r="G291" s="235" t="s">
        <v>1168</v>
      </c>
      <c r="H291" s="236">
        <v>2</v>
      </c>
      <c r="I291" s="237"/>
      <c r="J291" s="238">
        <f>ROUND(I291*H291,2)</f>
        <v>0</v>
      </c>
      <c r="K291" s="234" t="s">
        <v>1</v>
      </c>
      <c r="L291" s="43"/>
      <c r="M291" s="239" t="s">
        <v>1</v>
      </c>
      <c r="N291" s="240" t="s">
        <v>43</v>
      </c>
      <c r="O291" s="86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AR291" s="243" t="s">
        <v>395</v>
      </c>
      <c r="AT291" s="243" t="s">
        <v>166</v>
      </c>
      <c r="AU291" s="243" t="s">
        <v>88</v>
      </c>
      <c r="AY291" s="17" t="s">
        <v>163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7" t="s">
        <v>86</v>
      </c>
      <c r="BK291" s="244">
        <f>ROUND(I291*H291,2)</f>
        <v>0</v>
      </c>
      <c r="BL291" s="17" t="s">
        <v>395</v>
      </c>
      <c r="BM291" s="243" t="s">
        <v>2571</v>
      </c>
    </row>
    <row r="292" spans="2:65" s="1" customFormat="1" ht="24" customHeight="1">
      <c r="B292" s="38"/>
      <c r="C292" s="232" t="s">
        <v>987</v>
      </c>
      <c r="D292" s="232" t="s">
        <v>166</v>
      </c>
      <c r="E292" s="233" t="s">
        <v>2572</v>
      </c>
      <c r="F292" s="234" t="s">
        <v>2573</v>
      </c>
      <c r="G292" s="235" t="s">
        <v>1168</v>
      </c>
      <c r="H292" s="236">
        <v>1</v>
      </c>
      <c r="I292" s="237"/>
      <c r="J292" s="238">
        <f>ROUND(I292*H292,2)</f>
        <v>0</v>
      </c>
      <c r="K292" s="234" t="s">
        <v>1</v>
      </c>
      <c r="L292" s="43"/>
      <c r="M292" s="239" t="s">
        <v>1</v>
      </c>
      <c r="N292" s="240" t="s">
        <v>43</v>
      </c>
      <c r="O292" s="86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AR292" s="243" t="s">
        <v>395</v>
      </c>
      <c r="AT292" s="243" t="s">
        <v>166</v>
      </c>
      <c r="AU292" s="243" t="s">
        <v>88</v>
      </c>
      <c r="AY292" s="17" t="s">
        <v>163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7" t="s">
        <v>86</v>
      </c>
      <c r="BK292" s="244">
        <f>ROUND(I292*H292,2)</f>
        <v>0</v>
      </c>
      <c r="BL292" s="17" t="s">
        <v>395</v>
      </c>
      <c r="BM292" s="243" t="s">
        <v>2574</v>
      </c>
    </row>
    <row r="293" spans="2:65" s="1" customFormat="1" ht="16.5" customHeight="1">
      <c r="B293" s="38"/>
      <c r="C293" s="232" t="s">
        <v>994</v>
      </c>
      <c r="D293" s="232" t="s">
        <v>166</v>
      </c>
      <c r="E293" s="233" t="s">
        <v>2575</v>
      </c>
      <c r="F293" s="234" t="s">
        <v>2576</v>
      </c>
      <c r="G293" s="235" t="s">
        <v>392</v>
      </c>
      <c r="H293" s="236">
        <v>8</v>
      </c>
      <c r="I293" s="237"/>
      <c r="J293" s="238">
        <f>ROUND(I293*H293,2)</f>
        <v>0</v>
      </c>
      <c r="K293" s="234" t="s">
        <v>170</v>
      </c>
      <c r="L293" s="43"/>
      <c r="M293" s="239" t="s">
        <v>1</v>
      </c>
      <c r="N293" s="240" t="s">
        <v>43</v>
      </c>
      <c r="O293" s="86"/>
      <c r="P293" s="241">
        <f>O293*H293</f>
        <v>0</v>
      </c>
      <c r="Q293" s="241">
        <v>0.00031</v>
      </c>
      <c r="R293" s="241">
        <f>Q293*H293</f>
        <v>0.00248</v>
      </c>
      <c r="S293" s="241">
        <v>0</v>
      </c>
      <c r="T293" s="242">
        <f>S293*H293</f>
        <v>0</v>
      </c>
      <c r="AR293" s="243" t="s">
        <v>395</v>
      </c>
      <c r="AT293" s="243" t="s">
        <v>166</v>
      </c>
      <c r="AU293" s="243" t="s">
        <v>88</v>
      </c>
      <c r="AY293" s="17" t="s">
        <v>163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7" t="s">
        <v>86</v>
      </c>
      <c r="BK293" s="244">
        <f>ROUND(I293*H293,2)</f>
        <v>0</v>
      </c>
      <c r="BL293" s="17" t="s">
        <v>395</v>
      </c>
      <c r="BM293" s="243" t="s">
        <v>2577</v>
      </c>
    </row>
    <row r="294" spans="2:51" s="12" customFormat="1" ht="12">
      <c r="B294" s="255"/>
      <c r="C294" s="256"/>
      <c r="D294" s="245" t="s">
        <v>309</v>
      </c>
      <c r="E294" s="257" t="s">
        <v>1</v>
      </c>
      <c r="F294" s="258" t="s">
        <v>2578</v>
      </c>
      <c r="G294" s="256"/>
      <c r="H294" s="259">
        <v>8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309</v>
      </c>
      <c r="AU294" s="265" t="s">
        <v>88</v>
      </c>
      <c r="AV294" s="12" t="s">
        <v>88</v>
      </c>
      <c r="AW294" s="12" t="s">
        <v>33</v>
      </c>
      <c r="AX294" s="12" t="s">
        <v>86</v>
      </c>
      <c r="AY294" s="265" t="s">
        <v>163</v>
      </c>
    </row>
    <row r="295" spans="2:65" s="1" customFormat="1" ht="24" customHeight="1">
      <c r="B295" s="38"/>
      <c r="C295" s="232" t="s">
        <v>999</v>
      </c>
      <c r="D295" s="232" t="s">
        <v>166</v>
      </c>
      <c r="E295" s="233" t="s">
        <v>2579</v>
      </c>
      <c r="F295" s="234" t="s">
        <v>2580</v>
      </c>
      <c r="G295" s="235" t="s">
        <v>339</v>
      </c>
      <c r="H295" s="236">
        <v>0.475</v>
      </c>
      <c r="I295" s="237"/>
      <c r="J295" s="238">
        <f>ROUND(I295*H295,2)</f>
        <v>0</v>
      </c>
      <c r="K295" s="234" t="s">
        <v>170</v>
      </c>
      <c r="L295" s="43"/>
      <c r="M295" s="239" t="s">
        <v>1</v>
      </c>
      <c r="N295" s="240" t="s">
        <v>43</v>
      </c>
      <c r="O295" s="86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AR295" s="243" t="s">
        <v>395</v>
      </c>
      <c r="AT295" s="243" t="s">
        <v>166</v>
      </c>
      <c r="AU295" s="243" t="s">
        <v>88</v>
      </c>
      <c r="AY295" s="17" t="s">
        <v>163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7" t="s">
        <v>86</v>
      </c>
      <c r="BK295" s="244">
        <f>ROUND(I295*H295,2)</f>
        <v>0</v>
      </c>
      <c r="BL295" s="17" t="s">
        <v>395</v>
      </c>
      <c r="BM295" s="243" t="s">
        <v>2581</v>
      </c>
    </row>
    <row r="296" spans="2:63" s="11" customFormat="1" ht="22.8" customHeight="1">
      <c r="B296" s="216"/>
      <c r="C296" s="217"/>
      <c r="D296" s="218" t="s">
        <v>77</v>
      </c>
      <c r="E296" s="230" t="s">
        <v>2582</v>
      </c>
      <c r="F296" s="230" t="s">
        <v>2583</v>
      </c>
      <c r="G296" s="217"/>
      <c r="H296" s="217"/>
      <c r="I296" s="220"/>
      <c r="J296" s="231">
        <f>BK296</f>
        <v>0</v>
      </c>
      <c r="K296" s="217"/>
      <c r="L296" s="222"/>
      <c r="M296" s="223"/>
      <c r="N296" s="224"/>
      <c r="O296" s="224"/>
      <c r="P296" s="225">
        <f>SUM(P297:P300)</f>
        <v>0</v>
      </c>
      <c r="Q296" s="224"/>
      <c r="R296" s="225">
        <f>SUM(R297:R300)</f>
        <v>0.0552</v>
      </c>
      <c r="S296" s="224"/>
      <c r="T296" s="226">
        <f>SUM(T297:T300)</f>
        <v>0</v>
      </c>
      <c r="AR296" s="227" t="s">
        <v>88</v>
      </c>
      <c r="AT296" s="228" t="s">
        <v>77</v>
      </c>
      <c r="AU296" s="228" t="s">
        <v>86</v>
      </c>
      <c r="AY296" s="227" t="s">
        <v>163</v>
      </c>
      <c r="BK296" s="229">
        <f>SUM(BK297:BK300)</f>
        <v>0</v>
      </c>
    </row>
    <row r="297" spans="2:65" s="1" customFormat="1" ht="24" customHeight="1">
      <c r="B297" s="38"/>
      <c r="C297" s="232" t="s">
        <v>1003</v>
      </c>
      <c r="D297" s="232" t="s">
        <v>166</v>
      </c>
      <c r="E297" s="233" t="s">
        <v>2584</v>
      </c>
      <c r="F297" s="234" t="s">
        <v>2585</v>
      </c>
      <c r="G297" s="235" t="s">
        <v>894</v>
      </c>
      <c r="H297" s="236">
        <v>6</v>
      </c>
      <c r="I297" s="237"/>
      <c r="J297" s="238">
        <f>ROUND(I297*H297,2)</f>
        <v>0</v>
      </c>
      <c r="K297" s="234" t="s">
        <v>170</v>
      </c>
      <c r="L297" s="43"/>
      <c r="M297" s="239" t="s">
        <v>1</v>
      </c>
      <c r="N297" s="240" t="s">
        <v>43</v>
      </c>
      <c r="O297" s="86"/>
      <c r="P297" s="241">
        <f>O297*H297</f>
        <v>0</v>
      </c>
      <c r="Q297" s="241">
        <v>0.0092</v>
      </c>
      <c r="R297" s="241">
        <f>Q297*H297</f>
        <v>0.0552</v>
      </c>
      <c r="S297" s="241">
        <v>0</v>
      </c>
      <c r="T297" s="242">
        <f>S297*H297</f>
        <v>0</v>
      </c>
      <c r="AR297" s="243" t="s">
        <v>395</v>
      </c>
      <c r="AT297" s="243" t="s">
        <v>166</v>
      </c>
      <c r="AU297" s="243" t="s">
        <v>88</v>
      </c>
      <c r="AY297" s="17" t="s">
        <v>163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7" t="s">
        <v>86</v>
      </c>
      <c r="BK297" s="244">
        <f>ROUND(I297*H297,2)</f>
        <v>0</v>
      </c>
      <c r="BL297" s="17" t="s">
        <v>395</v>
      </c>
      <c r="BM297" s="243" t="s">
        <v>2586</v>
      </c>
    </row>
    <row r="298" spans="2:65" s="1" customFormat="1" ht="24" customHeight="1">
      <c r="B298" s="38"/>
      <c r="C298" s="232" t="s">
        <v>1008</v>
      </c>
      <c r="D298" s="232" t="s">
        <v>166</v>
      </c>
      <c r="E298" s="233" t="s">
        <v>2587</v>
      </c>
      <c r="F298" s="234" t="s">
        <v>2588</v>
      </c>
      <c r="G298" s="235" t="s">
        <v>1168</v>
      </c>
      <c r="H298" s="236">
        <v>1</v>
      </c>
      <c r="I298" s="237"/>
      <c r="J298" s="238">
        <f>ROUND(I298*H298,2)</f>
        <v>0</v>
      </c>
      <c r="K298" s="234" t="s">
        <v>1</v>
      </c>
      <c r="L298" s="43"/>
      <c r="M298" s="239" t="s">
        <v>1</v>
      </c>
      <c r="N298" s="240" t="s">
        <v>43</v>
      </c>
      <c r="O298" s="86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AR298" s="243" t="s">
        <v>395</v>
      </c>
      <c r="AT298" s="243" t="s">
        <v>166</v>
      </c>
      <c r="AU298" s="243" t="s">
        <v>88</v>
      </c>
      <c r="AY298" s="17" t="s">
        <v>163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7" t="s">
        <v>86</v>
      </c>
      <c r="BK298" s="244">
        <f>ROUND(I298*H298,2)</f>
        <v>0</v>
      </c>
      <c r="BL298" s="17" t="s">
        <v>395</v>
      </c>
      <c r="BM298" s="243" t="s">
        <v>2589</v>
      </c>
    </row>
    <row r="299" spans="2:65" s="1" customFormat="1" ht="16.5" customHeight="1">
      <c r="B299" s="38"/>
      <c r="C299" s="232" t="s">
        <v>1014</v>
      </c>
      <c r="D299" s="232" t="s">
        <v>166</v>
      </c>
      <c r="E299" s="233" t="s">
        <v>2590</v>
      </c>
      <c r="F299" s="234" t="s">
        <v>2591</v>
      </c>
      <c r="G299" s="235" t="s">
        <v>1168</v>
      </c>
      <c r="H299" s="236">
        <v>6</v>
      </c>
      <c r="I299" s="237"/>
      <c r="J299" s="238">
        <f>ROUND(I299*H299,2)</f>
        <v>0</v>
      </c>
      <c r="K299" s="234" t="s">
        <v>1</v>
      </c>
      <c r="L299" s="43"/>
      <c r="M299" s="239" t="s">
        <v>1</v>
      </c>
      <c r="N299" s="240" t="s">
        <v>43</v>
      </c>
      <c r="O299" s="86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AR299" s="243" t="s">
        <v>395</v>
      </c>
      <c r="AT299" s="243" t="s">
        <v>166</v>
      </c>
      <c r="AU299" s="243" t="s">
        <v>88</v>
      </c>
      <c r="AY299" s="17" t="s">
        <v>163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7" t="s">
        <v>86</v>
      </c>
      <c r="BK299" s="244">
        <f>ROUND(I299*H299,2)</f>
        <v>0</v>
      </c>
      <c r="BL299" s="17" t="s">
        <v>395</v>
      </c>
      <c r="BM299" s="243" t="s">
        <v>2592</v>
      </c>
    </row>
    <row r="300" spans="2:65" s="1" customFormat="1" ht="24" customHeight="1">
      <c r="B300" s="38"/>
      <c r="C300" s="232" t="s">
        <v>1020</v>
      </c>
      <c r="D300" s="232" t="s">
        <v>166</v>
      </c>
      <c r="E300" s="233" t="s">
        <v>2593</v>
      </c>
      <c r="F300" s="234" t="s">
        <v>2594</v>
      </c>
      <c r="G300" s="235" t="s">
        <v>339</v>
      </c>
      <c r="H300" s="236">
        <v>0.055</v>
      </c>
      <c r="I300" s="237"/>
      <c r="J300" s="238">
        <f>ROUND(I300*H300,2)</f>
        <v>0</v>
      </c>
      <c r="K300" s="234" t="s">
        <v>170</v>
      </c>
      <c r="L300" s="43"/>
      <c r="M300" s="239" t="s">
        <v>1</v>
      </c>
      <c r="N300" s="240" t="s">
        <v>43</v>
      </c>
      <c r="O300" s="86"/>
      <c r="P300" s="241">
        <f>O300*H300</f>
        <v>0</v>
      </c>
      <c r="Q300" s="241">
        <v>0</v>
      </c>
      <c r="R300" s="241">
        <f>Q300*H300</f>
        <v>0</v>
      </c>
      <c r="S300" s="241">
        <v>0</v>
      </c>
      <c r="T300" s="242">
        <f>S300*H300</f>
        <v>0</v>
      </c>
      <c r="AR300" s="243" t="s">
        <v>395</v>
      </c>
      <c r="AT300" s="243" t="s">
        <v>166</v>
      </c>
      <c r="AU300" s="243" t="s">
        <v>88</v>
      </c>
      <c r="AY300" s="17" t="s">
        <v>163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7" t="s">
        <v>86</v>
      </c>
      <c r="BK300" s="244">
        <f>ROUND(I300*H300,2)</f>
        <v>0</v>
      </c>
      <c r="BL300" s="17" t="s">
        <v>395</v>
      </c>
      <c r="BM300" s="243" t="s">
        <v>2595</v>
      </c>
    </row>
    <row r="301" spans="2:63" s="11" customFormat="1" ht="25.9" customHeight="1">
      <c r="B301" s="216"/>
      <c r="C301" s="217"/>
      <c r="D301" s="218" t="s">
        <v>77</v>
      </c>
      <c r="E301" s="219" t="s">
        <v>2212</v>
      </c>
      <c r="F301" s="219" t="s">
        <v>111</v>
      </c>
      <c r="G301" s="217"/>
      <c r="H301" s="217"/>
      <c r="I301" s="220"/>
      <c r="J301" s="221">
        <f>BK301</f>
        <v>0</v>
      </c>
      <c r="K301" s="217"/>
      <c r="L301" s="222"/>
      <c r="M301" s="223"/>
      <c r="N301" s="224"/>
      <c r="O301" s="224"/>
      <c r="P301" s="225">
        <f>SUM(P302:P303)</f>
        <v>0</v>
      </c>
      <c r="Q301" s="224"/>
      <c r="R301" s="225">
        <f>SUM(R302:R303)</f>
        <v>0</v>
      </c>
      <c r="S301" s="224"/>
      <c r="T301" s="226">
        <f>SUM(T302:T303)</f>
        <v>0</v>
      </c>
      <c r="AR301" s="227" t="s">
        <v>181</v>
      </c>
      <c r="AT301" s="228" t="s">
        <v>77</v>
      </c>
      <c r="AU301" s="228" t="s">
        <v>78</v>
      </c>
      <c r="AY301" s="227" t="s">
        <v>163</v>
      </c>
      <c r="BK301" s="229">
        <f>SUM(BK302:BK303)</f>
        <v>0</v>
      </c>
    </row>
    <row r="302" spans="2:65" s="1" customFormat="1" ht="24" customHeight="1">
      <c r="B302" s="38"/>
      <c r="C302" s="232" t="s">
        <v>1028</v>
      </c>
      <c r="D302" s="232" t="s">
        <v>166</v>
      </c>
      <c r="E302" s="233" t="s">
        <v>97</v>
      </c>
      <c r="F302" s="234" t="s">
        <v>2596</v>
      </c>
      <c r="G302" s="235" t="s">
        <v>723</v>
      </c>
      <c r="H302" s="236">
        <v>1</v>
      </c>
      <c r="I302" s="237"/>
      <c r="J302" s="238">
        <f>ROUND(I302*H302,2)</f>
        <v>0</v>
      </c>
      <c r="K302" s="234" t="s">
        <v>1</v>
      </c>
      <c r="L302" s="43"/>
      <c r="M302" s="239" t="s">
        <v>1</v>
      </c>
      <c r="N302" s="240" t="s">
        <v>43</v>
      </c>
      <c r="O302" s="86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AR302" s="243" t="s">
        <v>2597</v>
      </c>
      <c r="AT302" s="243" t="s">
        <v>166</v>
      </c>
      <c r="AU302" s="243" t="s">
        <v>86</v>
      </c>
      <c r="AY302" s="17" t="s">
        <v>163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7" t="s">
        <v>86</v>
      </c>
      <c r="BK302" s="244">
        <f>ROUND(I302*H302,2)</f>
        <v>0</v>
      </c>
      <c r="BL302" s="17" t="s">
        <v>2597</v>
      </c>
      <c r="BM302" s="243" t="s">
        <v>2598</v>
      </c>
    </row>
    <row r="303" spans="2:65" s="1" customFormat="1" ht="16.5" customHeight="1">
      <c r="B303" s="38"/>
      <c r="C303" s="232" t="s">
        <v>1032</v>
      </c>
      <c r="D303" s="232" t="s">
        <v>166</v>
      </c>
      <c r="E303" s="233" t="s">
        <v>100</v>
      </c>
      <c r="F303" s="234" t="s">
        <v>2599</v>
      </c>
      <c r="G303" s="235" t="s">
        <v>723</v>
      </c>
      <c r="H303" s="236">
        <v>1</v>
      </c>
      <c r="I303" s="237"/>
      <c r="J303" s="238">
        <f>ROUND(I303*H303,2)</f>
        <v>0</v>
      </c>
      <c r="K303" s="234" t="s">
        <v>1</v>
      </c>
      <c r="L303" s="43"/>
      <c r="M303" s="248" t="s">
        <v>1</v>
      </c>
      <c r="N303" s="249" t="s">
        <v>43</v>
      </c>
      <c r="O303" s="250"/>
      <c r="P303" s="251">
        <f>O303*H303</f>
        <v>0</v>
      </c>
      <c r="Q303" s="251">
        <v>0</v>
      </c>
      <c r="R303" s="251">
        <f>Q303*H303</f>
        <v>0</v>
      </c>
      <c r="S303" s="251">
        <v>0</v>
      </c>
      <c r="T303" s="252">
        <f>S303*H303</f>
        <v>0</v>
      </c>
      <c r="AR303" s="243" t="s">
        <v>2597</v>
      </c>
      <c r="AT303" s="243" t="s">
        <v>166</v>
      </c>
      <c r="AU303" s="243" t="s">
        <v>86</v>
      </c>
      <c r="AY303" s="17" t="s">
        <v>163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7" t="s">
        <v>86</v>
      </c>
      <c r="BK303" s="244">
        <f>ROUND(I303*H303,2)</f>
        <v>0</v>
      </c>
      <c r="BL303" s="17" t="s">
        <v>2597</v>
      </c>
      <c r="BM303" s="243" t="s">
        <v>2600</v>
      </c>
    </row>
    <row r="304" spans="2:12" s="1" customFormat="1" ht="6.95" customHeight="1">
      <c r="B304" s="61"/>
      <c r="C304" s="62"/>
      <c r="D304" s="62"/>
      <c r="E304" s="62"/>
      <c r="F304" s="62"/>
      <c r="G304" s="62"/>
      <c r="H304" s="62"/>
      <c r="I304" s="183"/>
      <c r="J304" s="62"/>
      <c r="K304" s="62"/>
      <c r="L304" s="43"/>
    </row>
  </sheetData>
  <sheetProtection password="CC35" sheet="1" objects="1" scenarios="1" formatColumns="0" formatRows="0" autoFilter="0"/>
  <autoFilter ref="C133:K30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106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2601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2603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ROUND(J133,2)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ROUND((SUM(BE133:BE231)),2)</f>
        <v>0</v>
      </c>
      <c r="I37" s="164">
        <v>0.21</v>
      </c>
      <c r="J37" s="163">
        <f>ROUND(((SUM(BE133:BE231))*I37),2)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ROUND((SUM(BF133:BF231)),2)</f>
        <v>0</v>
      </c>
      <c r="I38" s="164">
        <v>0.15</v>
      </c>
      <c r="J38" s="163">
        <f>ROUND(((SUM(BF133:BF231))*I38),2)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ROUND((SUM(BG133:BG231)),2)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ROUND((SUM(BH133:BH231)),2)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ROUND((SUM(BI133:BI231)),2)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2601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003-1 - Zdroj tepla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J133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2605</v>
      </c>
      <c r="E101" s="196"/>
      <c r="F101" s="196"/>
      <c r="G101" s="196"/>
      <c r="H101" s="196"/>
      <c r="I101" s="197"/>
      <c r="J101" s="198">
        <f>J134</f>
        <v>0</v>
      </c>
      <c r="K101" s="194"/>
      <c r="L101" s="199"/>
    </row>
    <row r="102" spans="2:12" s="9" customFormat="1" ht="19.9" customHeight="1">
      <c r="B102" s="200"/>
      <c r="C102" s="128"/>
      <c r="D102" s="201" t="s">
        <v>2606</v>
      </c>
      <c r="E102" s="202"/>
      <c r="F102" s="202"/>
      <c r="G102" s="202"/>
      <c r="H102" s="202"/>
      <c r="I102" s="203"/>
      <c r="J102" s="204">
        <f>J135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2607</v>
      </c>
      <c r="E103" s="202"/>
      <c r="F103" s="202"/>
      <c r="G103" s="202"/>
      <c r="H103" s="202"/>
      <c r="I103" s="203"/>
      <c r="J103" s="204">
        <f>J139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2608</v>
      </c>
      <c r="E104" s="202"/>
      <c r="F104" s="202"/>
      <c r="G104" s="202"/>
      <c r="H104" s="202"/>
      <c r="I104" s="203"/>
      <c r="J104" s="204">
        <f>J164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2609</v>
      </c>
      <c r="E105" s="202"/>
      <c r="F105" s="202"/>
      <c r="G105" s="202"/>
      <c r="H105" s="202"/>
      <c r="I105" s="203"/>
      <c r="J105" s="204">
        <f>J197</f>
        <v>0</v>
      </c>
      <c r="K105" s="128"/>
      <c r="L105" s="205"/>
    </row>
    <row r="106" spans="2:12" s="9" customFormat="1" ht="19.9" customHeight="1">
      <c r="B106" s="200"/>
      <c r="C106" s="128"/>
      <c r="D106" s="201" t="s">
        <v>2610</v>
      </c>
      <c r="E106" s="202"/>
      <c r="F106" s="202"/>
      <c r="G106" s="202"/>
      <c r="H106" s="202"/>
      <c r="I106" s="203"/>
      <c r="J106" s="204">
        <f>J202</f>
        <v>0</v>
      </c>
      <c r="K106" s="128"/>
      <c r="L106" s="205"/>
    </row>
    <row r="107" spans="2:12" s="9" customFormat="1" ht="19.9" customHeight="1">
      <c r="B107" s="200"/>
      <c r="C107" s="128"/>
      <c r="D107" s="201" t="s">
        <v>2611</v>
      </c>
      <c r="E107" s="202"/>
      <c r="F107" s="202"/>
      <c r="G107" s="202"/>
      <c r="H107" s="202"/>
      <c r="I107" s="203"/>
      <c r="J107" s="204">
        <f>J211</f>
        <v>0</v>
      </c>
      <c r="K107" s="128"/>
      <c r="L107" s="205"/>
    </row>
    <row r="108" spans="2:12" s="9" customFormat="1" ht="19.9" customHeight="1">
      <c r="B108" s="200"/>
      <c r="C108" s="128"/>
      <c r="D108" s="201" t="s">
        <v>2612</v>
      </c>
      <c r="E108" s="202"/>
      <c r="F108" s="202"/>
      <c r="G108" s="202"/>
      <c r="H108" s="202"/>
      <c r="I108" s="203"/>
      <c r="J108" s="204">
        <f>J216</f>
        <v>0</v>
      </c>
      <c r="K108" s="128"/>
      <c r="L108" s="205"/>
    </row>
    <row r="109" spans="2:12" s="9" customFormat="1" ht="19.9" customHeight="1">
      <c r="B109" s="200"/>
      <c r="C109" s="128"/>
      <c r="D109" s="201" t="s">
        <v>2613</v>
      </c>
      <c r="E109" s="202"/>
      <c r="F109" s="202"/>
      <c r="G109" s="202"/>
      <c r="H109" s="202"/>
      <c r="I109" s="203"/>
      <c r="J109" s="204">
        <f>J219</f>
        <v>0</v>
      </c>
      <c r="K109" s="128"/>
      <c r="L109" s="205"/>
    </row>
    <row r="110" spans="2:12" s="1" customFormat="1" ht="21.8" customHeight="1">
      <c r="B110" s="38"/>
      <c r="C110" s="39"/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6.95" customHeight="1">
      <c r="B111" s="61"/>
      <c r="C111" s="62"/>
      <c r="D111" s="62"/>
      <c r="E111" s="62"/>
      <c r="F111" s="62"/>
      <c r="G111" s="62"/>
      <c r="H111" s="62"/>
      <c r="I111" s="183"/>
      <c r="J111" s="62"/>
      <c r="K111" s="62"/>
      <c r="L111" s="43"/>
    </row>
    <row r="115" spans="2:12" s="1" customFormat="1" ht="6.95" customHeight="1">
      <c r="B115" s="63"/>
      <c r="C115" s="64"/>
      <c r="D115" s="64"/>
      <c r="E115" s="64"/>
      <c r="F115" s="64"/>
      <c r="G115" s="64"/>
      <c r="H115" s="64"/>
      <c r="I115" s="186"/>
      <c r="J115" s="64"/>
      <c r="K115" s="64"/>
      <c r="L115" s="43"/>
    </row>
    <row r="116" spans="2:12" s="1" customFormat="1" ht="24.95" customHeight="1">
      <c r="B116" s="38"/>
      <c r="C116" s="23" t="s">
        <v>147</v>
      </c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2" customHeight="1">
      <c r="B118" s="38"/>
      <c r="C118" s="32" t="s">
        <v>16</v>
      </c>
      <c r="D118" s="39"/>
      <c r="E118" s="39"/>
      <c r="F118" s="39"/>
      <c r="G118" s="39"/>
      <c r="H118" s="39"/>
      <c r="I118" s="150"/>
      <c r="J118" s="39"/>
      <c r="K118" s="39"/>
      <c r="L118" s="43"/>
    </row>
    <row r="119" spans="2:12" s="1" customFormat="1" ht="16.5" customHeight="1">
      <c r="B119" s="38"/>
      <c r="C119" s="39"/>
      <c r="D119" s="39"/>
      <c r="E119" s="187" t="str">
        <f>E7</f>
        <v>Rekonstrukce čp. 73 Horská ul. Trutnov</v>
      </c>
      <c r="F119" s="32"/>
      <c r="G119" s="32"/>
      <c r="H119" s="32"/>
      <c r="I119" s="150"/>
      <c r="J119" s="39"/>
      <c r="K119" s="39"/>
      <c r="L119" s="43"/>
    </row>
    <row r="120" spans="2:12" ht="12" customHeight="1">
      <c r="B120" s="21"/>
      <c r="C120" s="32" t="s">
        <v>135</v>
      </c>
      <c r="D120" s="22"/>
      <c r="E120" s="22"/>
      <c r="F120" s="22"/>
      <c r="G120" s="22"/>
      <c r="H120" s="22"/>
      <c r="I120" s="142"/>
      <c r="J120" s="22"/>
      <c r="K120" s="22"/>
      <c r="L120" s="20"/>
    </row>
    <row r="121" spans="2:12" ht="16.5" customHeight="1">
      <c r="B121" s="21"/>
      <c r="C121" s="22"/>
      <c r="D121" s="22"/>
      <c r="E121" s="187" t="s">
        <v>212</v>
      </c>
      <c r="F121" s="22"/>
      <c r="G121" s="22"/>
      <c r="H121" s="22"/>
      <c r="I121" s="142"/>
      <c r="J121" s="22"/>
      <c r="K121" s="22"/>
      <c r="L121" s="20"/>
    </row>
    <row r="122" spans="2:12" ht="12" customHeight="1">
      <c r="B122" s="21"/>
      <c r="C122" s="32" t="s">
        <v>215</v>
      </c>
      <c r="D122" s="22"/>
      <c r="E122" s="22"/>
      <c r="F122" s="22"/>
      <c r="G122" s="22"/>
      <c r="H122" s="22"/>
      <c r="I122" s="142"/>
      <c r="J122" s="22"/>
      <c r="K122" s="22"/>
      <c r="L122" s="20"/>
    </row>
    <row r="123" spans="2:12" s="1" customFormat="1" ht="16.5" customHeight="1">
      <c r="B123" s="38"/>
      <c r="C123" s="39"/>
      <c r="D123" s="39"/>
      <c r="E123" s="309" t="s">
        <v>2601</v>
      </c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2" t="s">
        <v>2602</v>
      </c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E13</f>
        <v>003-1 - Zdroj tepla</v>
      </c>
      <c r="F125" s="39"/>
      <c r="G125" s="39"/>
      <c r="H125" s="39"/>
      <c r="I125" s="150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50"/>
      <c r="J126" s="39"/>
      <c r="K126" s="39"/>
      <c r="L126" s="43"/>
    </row>
    <row r="127" spans="2:12" s="1" customFormat="1" ht="12" customHeight="1">
      <c r="B127" s="38"/>
      <c r="C127" s="32" t="s">
        <v>21</v>
      </c>
      <c r="D127" s="39"/>
      <c r="E127" s="39"/>
      <c r="F127" s="27" t="str">
        <f>F16</f>
        <v xml:space="preserve"> </v>
      </c>
      <c r="G127" s="39"/>
      <c r="H127" s="39"/>
      <c r="I127" s="152" t="s">
        <v>23</v>
      </c>
      <c r="J127" s="74" t="str">
        <f>IF(J16="","",J16)</f>
        <v>10. 1. 2019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12" s="1" customFormat="1" ht="27.9" customHeight="1">
      <c r="B129" s="38"/>
      <c r="C129" s="32" t="s">
        <v>25</v>
      </c>
      <c r="D129" s="39"/>
      <c r="E129" s="39"/>
      <c r="F129" s="27" t="str">
        <f>E19</f>
        <v>Město Trutnov</v>
      </c>
      <c r="G129" s="39"/>
      <c r="H129" s="39"/>
      <c r="I129" s="152" t="s">
        <v>31</v>
      </c>
      <c r="J129" s="36" t="str">
        <f>E25</f>
        <v>Ing. Arch. Zdeněk Gottwald</v>
      </c>
      <c r="K129" s="39"/>
      <c r="L129" s="43"/>
    </row>
    <row r="130" spans="2:12" s="1" customFormat="1" ht="27.9" customHeight="1">
      <c r="B130" s="38"/>
      <c r="C130" s="32" t="s">
        <v>29</v>
      </c>
      <c r="D130" s="39"/>
      <c r="E130" s="39"/>
      <c r="F130" s="27" t="str">
        <f>IF(E22="","",E22)</f>
        <v>Vyplň údaj</v>
      </c>
      <c r="G130" s="39"/>
      <c r="H130" s="39"/>
      <c r="I130" s="152" t="s">
        <v>34</v>
      </c>
      <c r="J130" s="36" t="str">
        <f>E28</f>
        <v>Ing. Lenka Kasperová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50"/>
      <c r="J131" s="39"/>
      <c r="K131" s="39"/>
      <c r="L131" s="43"/>
    </row>
    <row r="132" spans="2:20" s="10" customFormat="1" ht="29.25" customHeight="1">
      <c r="B132" s="206"/>
      <c r="C132" s="207" t="s">
        <v>148</v>
      </c>
      <c r="D132" s="208" t="s">
        <v>63</v>
      </c>
      <c r="E132" s="208" t="s">
        <v>59</v>
      </c>
      <c r="F132" s="208" t="s">
        <v>60</v>
      </c>
      <c r="G132" s="208" t="s">
        <v>149</v>
      </c>
      <c r="H132" s="208" t="s">
        <v>150</v>
      </c>
      <c r="I132" s="209" t="s">
        <v>151</v>
      </c>
      <c r="J132" s="208" t="s">
        <v>139</v>
      </c>
      <c r="K132" s="210" t="s">
        <v>152</v>
      </c>
      <c r="L132" s="211"/>
      <c r="M132" s="95" t="s">
        <v>1</v>
      </c>
      <c r="N132" s="96" t="s">
        <v>42</v>
      </c>
      <c r="O132" s="96" t="s">
        <v>153</v>
      </c>
      <c r="P132" s="96" t="s">
        <v>154</v>
      </c>
      <c r="Q132" s="96" t="s">
        <v>155</v>
      </c>
      <c r="R132" s="96" t="s">
        <v>156</v>
      </c>
      <c r="S132" s="96" t="s">
        <v>157</v>
      </c>
      <c r="T132" s="97" t="s">
        <v>158</v>
      </c>
    </row>
    <row r="133" spans="2:63" s="1" customFormat="1" ht="22.8" customHeight="1">
      <c r="B133" s="38"/>
      <c r="C133" s="102" t="s">
        <v>159</v>
      </c>
      <c r="D133" s="39"/>
      <c r="E133" s="39"/>
      <c r="F133" s="39"/>
      <c r="G133" s="39"/>
      <c r="H133" s="39"/>
      <c r="I133" s="150"/>
      <c r="J133" s="212">
        <f>BK133</f>
        <v>0</v>
      </c>
      <c r="K133" s="39"/>
      <c r="L133" s="43"/>
      <c r="M133" s="98"/>
      <c r="N133" s="99"/>
      <c r="O133" s="99"/>
      <c r="P133" s="213">
        <f>P134</f>
        <v>0</v>
      </c>
      <c r="Q133" s="99"/>
      <c r="R133" s="213">
        <f>R134</f>
        <v>0</v>
      </c>
      <c r="S133" s="99"/>
      <c r="T133" s="214">
        <f>T134</f>
        <v>0</v>
      </c>
      <c r="AT133" s="17" t="s">
        <v>77</v>
      </c>
      <c r="AU133" s="17" t="s">
        <v>141</v>
      </c>
      <c r="BK133" s="215">
        <f>BK134</f>
        <v>0</v>
      </c>
    </row>
    <row r="134" spans="2:63" s="11" customFormat="1" ht="25.9" customHeight="1">
      <c r="B134" s="216"/>
      <c r="C134" s="217"/>
      <c r="D134" s="218" t="s">
        <v>77</v>
      </c>
      <c r="E134" s="219" t="s">
        <v>2614</v>
      </c>
      <c r="F134" s="219" t="s">
        <v>2615</v>
      </c>
      <c r="G134" s="217"/>
      <c r="H134" s="217"/>
      <c r="I134" s="220"/>
      <c r="J134" s="221">
        <f>BK134</f>
        <v>0</v>
      </c>
      <c r="K134" s="217"/>
      <c r="L134" s="222"/>
      <c r="M134" s="223"/>
      <c r="N134" s="224"/>
      <c r="O134" s="224"/>
      <c r="P134" s="225">
        <f>P135+P139+P164+P197+P202+P211+P216+P219</f>
        <v>0</v>
      </c>
      <c r="Q134" s="224"/>
      <c r="R134" s="225">
        <f>R135+R139+R164+R197+R202+R211+R216+R219</f>
        <v>0</v>
      </c>
      <c r="S134" s="224"/>
      <c r="T134" s="226">
        <f>T135+T139+T164+T197+T202+T211+T216+T219</f>
        <v>0</v>
      </c>
      <c r="AR134" s="227" t="s">
        <v>88</v>
      </c>
      <c r="AT134" s="228" t="s">
        <v>77</v>
      </c>
      <c r="AU134" s="228" t="s">
        <v>78</v>
      </c>
      <c r="AY134" s="227" t="s">
        <v>163</v>
      </c>
      <c r="BK134" s="229">
        <f>BK135+BK139+BK164+BK197+BK202+BK211+BK216+BK219</f>
        <v>0</v>
      </c>
    </row>
    <row r="135" spans="2:63" s="11" customFormat="1" ht="22.8" customHeight="1">
      <c r="B135" s="216"/>
      <c r="C135" s="217"/>
      <c r="D135" s="218" t="s">
        <v>77</v>
      </c>
      <c r="E135" s="230" t="s">
        <v>2616</v>
      </c>
      <c r="F135" s="230" t="s">
        <v>104</v>
      </c>
      <c r="G135" s="217"/>
      <c r="H135" s="217"/>
      <c r="I135" s="220"/>
      <c r="J135" s="231">
        <f>BK135</f>
        <v>0</v>
      </c>
      <c r="K135" s="217"/>
      <c r="L135" s="222"/>
      <c r="M135" s="223"/>
      <c r="N135" s="224"/>
      <c r="O135" s="224"/>
      <c r="P135" s="225">
        <f>SUM(P136:P138)</f>
        <v>0</v>
      </c>
      <c r="Q135" s="224"/>
      <c r="R135" s="225">
        <f>SUM(R136:R138)</f>
        <v>0</v>
      </c>
      <c r="S135" s="224"/>
      <c r="T135" s="226">
        <f>SUM(T136:T138)</f>
        <v>0</v>
      </c>
      <c r="AR135" s="227" t="s">
        <v>88</v>
      </c>
      <c r="AT135" s="228" t="s">
        <v>77</v>
      </c>
      <c r="AU135" s="228" t="s">
        <v>86</v>
      </c>
      <c r="AY135" s="227" t="s">
        <v>163</v>
      </c>
      <c r="BK135" s="229">
        <f>SUM(BK136:BK138)</f>
        <v>0</v>
      </c>
    </row>
    <row r="136" spans="2:65" s="1" customFormat="1" ht="16.5" customHeight="1">
      <c r="B136" s="38"/>
      <c r="C136" s="232" t="s">
        <v>86</v>
      </c>
      <c r="D136" s="232" t="s">
        <v>166</v>
      </c>
      <c r="E136" s="233" t="s">
        <v>2617</v>
      </c>
      <c r="F136" s="234" t="s">
        <v>2618</v>
      </c>
      <c r="G136" s="235" t="s">
        <v>2619</v>
      </c>
      <c r="H136" s="236">
        <v>1</v>
      </c>
      <c r="I136" s="237"/>
      <c r="J136" s="238">
        <f>ROUND(I136*H136,2)</f>
        <v>0</v>
      </c>
      <c r="K136" s="234" t="s">
        <v>1</v>
      </c>
      <c r="L136" s="43"/>
      <c r="M136" s="239" t="s">
        <v>1</v>
      </c>
      <c r="N136" s="240" t="s">
        <v>43</v>
      </c>
      <c r="O136" s="86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395</v>
      </c>
      <c r="AT136" s="243" t="s">
        <v>166</v>
      </c>
      <c r="AU136" s="243" t="s">
        <v>88</v>
      </c>
      <c r="AY136" s="17" t="s">
        <v>163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7" t="s">
        <v>86</v>
      </c>
      <c r="BK136" s="244">
        <f>ROUND(I136*H136,2)</f>
        <v>0</v>
      </c>
      <c r="BL136" s="17" t="s">
        <v>395</v>
      </c>
      <c r="BM136" s="243" t="s">
        <v>88</v>
      </c>
    </row>
    <row r="137" spans="2:47" s="1" customFormat="1" ht="12">
      <c r="B137" s="38"/>
      <c r="C137" s="39"/>
      <c r="D137" s="245" t="s">
        <v>190</v>
      </c>
      <c r="E137" s="39"/>
      <c r="F137" s="246" t="s">
        <v>2620</v>
      </c>
      <c r="G137" s="39"/>
      <c r="H137" s="39"/>
      <c r="I137" s="150"/>
      <c r="J137" s="39"/>
      <c r="K137" s="39"/>
      <c r="L137" s="43"/>
      <c r="M137" s="247"/>
      <c r="N137" s="86"/>
      <c r="O137" s="86"/>
      <c r="P137" s="86"/>
      <c r="Q137" s="86"/>
      <c r="R137" s="86"/>
      <c r="S137" s="86"/>
      <c r="T137" s="87"/>
      <c r="AT137" s="17" t="s">
        <v>190</v>
      </c>
      <c r="AU137" s="17" t="s">
        <v>88</v>
      </c>
    </row>
    <row r="138" spans="2:65" s="1" customFormat="1" ht="16.5" customHeight="1">
      <c r="B138" s="38"/>
      <c r="C138" s="232" t="s">
        <v>88</v>
      </c>
      <c r="D138" s="232" t="s">
        <v>166</v>
      </c>
      <c r="E138" s="233" t="s">
        <v>2621</v>
      </c>
      <c r="F138" s="234" t="s">
        <v>2622</v>
      </c>
      <c r="G138" s="235" t="s">
        <v>2619</v>
      </c>
      <c r="H138" s="236">
        <v>1</v>
      </c>
      <c r="I138" s="237"/>
      <c r="J138" s="238">
        <f>ROUND(I138*H138,2)</f>
        <v>0</v>
      </c>
      <c r="K138" s="234" t="s">
        <v>1</v>
      </c>
      <c r="L138" s="43"/>
      <c r="M138" s="239" t="s">
        <v>1</v>
      </c>
      <c r="N138" s="240" t="s">
        <v>43</v>
      </c>
      <c r="O138" s="86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395</v>
      </c>
      <c r="AT138" s="243" t="s">
        <v>166</v>
      </c>
      <c r="AU138" s="243" t="s">
        <v>88</v>
      </c>
      <c r="AY138" s="17" t="s">
        <v>163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7" t="s">
        <v>86</v>
      </c>
      <c r="BK138" s="244">
        <f>ROUND(I138*H138,2)</f>
        <v>0</v>
      </c>
      <c r="BL138" s="17" t="s">
        <v>395</v>
      </c>
      <c r="BM138" s="243" t="s">
        <v>181</v>
      </c>
    </row>
    <row r="139" spans="2:63" s="11" customFormat="1" ht="22.8" customHeight="1">
      <c r="B139" s="216"/>
      <c r="C139" s="217"/>
      <c r="D139" s="218" t="s">
        <v>77</v>
      </c>
      <c r="E139" s="230" t="s">
        <v>2623</v>
      </c>
      <c r="F139" s="230" t="s">
        <v>2624</v>
      </c>
      <c r="G139" s="217"/>
      <c r="H139" s="217"/>
      <c r="I139" s="220"/>
      <c r="J139" s="231">
        <f>BK139</f>
        <v>0</v>
      </c>
      <c r="K139" s="217"/>
      <c r="L139" s="222"/>
      <c r="M139" s="223"/>
      <c r="N139" s="224"/>
      <c r="O139" s="224"/>
      <c r="P139" s="225">
        <f>SUM(P140:P163)</f>
        <v>0</v>
      </c>
      <c r="Q139" s="224"/>
      <c r="R139" s="225">
        <f>SUM(R140:R163)</f>
        <v>0</v>
      </c>
      <c r="S139" s="224"/>
      <c r="T139" s="226">
        <f>SUM(T140:T163)</f>
        <v>0</v>
      </c>
      <c r="AR139" s="227" t="s">
        <v>88</v>
      </c>
      <c r="AT139" s="228" t="s">
        <v>77</v>
      </c>
      <c r="AU139" s="228" t="s">
        <v>86</v>
      </c>
      <c r="AY139" s="227" t="s">
        <v>163</v>
      </c>
      <c r="BK139" s="229">
        <f>SUM(BK140:BK163)</f>
        <v>0</v>
      </c>
    </row>
    <row r="140" spans="2:65" s="1" customFormat="1" ht="16.5" customHeight="1">
      <c r="B140" s="38"/>
      <c r="C140" s="232" t="s">
        <v>105</v>
      </c>
      <c r="D140" s="232" t="s">
        <v>166</v>
      </c>
      <c r="E140" s="233" t="s">
        <v>2625</v>
      </c>
      <c r="F140" s="234" t="s">
        <v>2626</v>
      </c>
      <c r="G140" s="235" t="s">
        <v>1168</v>
      </c>
      <c r="H140" s="236">
        <v>1</v>
      </c>
      <c r="I140" s="237"/>
      <c r="J140" s="238">
        <f>ROUND(I140*H140,2)</f>
        <v>0</v>
      </c>
      <c r="K140" s="234" t="s">
        <v>1</v>
      </c>
      <c r="L140" s="43"/>
      <c r="M140" s="239" t="s">
        <v>1</v>
      </c>
      <c r="N140" s="240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395</v>
      </c>
      <c r="AT140" s="243" t="s">
        <v>166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395</v>
      </c>
      <c r="BM140" s="243" t="s">
        <v>194</v>
      </c>
    </row>
    <row r="141" spans="2:47" s="1" customFormat="1" ht="12">
      <c r="B141" s="38"/>
      <c r="C141" s="39"/>
      <c r="D141" s="245" t="s">
        <v>190</v>
      </c>
      <c r="E141" s="39"/>
      <c r="F141" s="246" t="s">
        <v>2627</v>
      </c>
      <c r="G141" s="39"/>
      <c r="H141" s="39"/>
      <c r="I141" s="150"/>
      <c r="J141" s="39"/>
      <c r="K141" s="39"/>
      <c r="L141" s="43"/>
      <c r="M141" s="247"/>
      <c r="N141" s="86"/>
      <c r="O141" s="86"/>
      <c r="P141" s="86"/>
      <c r="Q141" s="86"/>
      <c r="R141" s="86"/>
      <c r="S141" s="86"/>
      <c r="T141" s="87"/>
      <c r="AT141" s="17" t="s">
        <v>190</v>
      </c>
      <c r="AU141" s="17" t="s">
        <v>88</v>
      </c>
    </row>
    <row r="142" spans="2:65" s="1" customFormat="1" ht="16.5" customHeight="1">
      <c r="B142" s="38"/>
      <c r="C142" s="232" t="s">
        <v>181</v>
      </c>
      <c r="D142" s="232" t="s">
        <v>166</v>
      </c>
      <c r="E142" s="233" t="s">
        <v>2628</v>
      </c>
      <c r="F142" s="234" t="s">
        <v>2629</v>
      </c>
      <c r="G142" s="235" t="s">
        <v>1168</v>
      </c>
      <c r="H142" s="236">
        <v>1</v>
      </c>
      <c r="I142" s="237"/>
      <c r="J142" s="238">
        <f>ROUND(I142*H142,2)</f>
        <v>0</v>
      </c>
      <c r="K142" s="234" t="s">
        <v>1</v>
      </c>
      <c r="L142" s="43"/>
      <c r="M142" s="239" t="s">
        <v>1</v>
      </c>
      <c r="N142" s="240" t="s">
        <v>43</v>
      </c>
      <c r="O142" s="86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395</v>
      </c>
      <c r="AT142" s="243" t="s">
        <v>166</v>
      </c>
      <c r="AU142" s="243" t="s">
        <v>88</v>
      </c>
      <c r="AY142" s="17" t="s">
        <v>163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7" t="s">
        <v>86</v>
      </c>
      <c r="BK142" s="244">
        <f>ROUND(I142*H142,2)</f>
        <v>0</v>
      </c>
      <c r="BL142" s="17" t="s">
        <v>395</v>
      </c>
      <c r="BM142" s="243" t="s">
        <v>346</v>
      </c>
    </row>
    <row r="143" spans="2:47" s="1" customFormat="1" ht="12">
      <c r="B143" s="38"/>
      <c r="C143" s="39"/>
      <c r="D143" s="245" t="s">
        <v>190</v>
      </c>
      <c r="E143" s="39"/>
      <c r="F143" s="246" t="s">
        <v>2630</v>
      </c>
      <c r="G143" s="39"/>
      <c r="H143" s="39"/>
      <c r="I143" s="150"/>
      <c r="J143" s="39"/>
      <c r="K143" s="39"/>
      <c r="L143" s="43"/>
      <c r="M143" s="247"/>
      <c r="N143" s="86"/>
      <c r="O143" s="86"/>
      <c r="P143" s="86"/>
      <c r="Q143" s="86"/>
      <c r="R143" s="86"/>
      <c r="S143" s="86"/>
      <c r="T143" s="87"/>
      <c r="AT143" s="17" t="s">
        <v>190</v>
      </c>
      <c r="AU143" s="17" t="s">
        <v>88</v>
      </c>
    </row>
    <row r="144" spans="2:65" s="1" customFormat="1" ht="16.5" customHeight="1">
      <c r="B144" s="38"/>
      <c r="C144" s="232" t="s">
        <v>162</v>
      </c>
      <c r="D144" s="232" t="s">
        <v>166</v>
      </c>
      <c r="E144" s="233" t="s">
        <v>2631</v>
      </c>
      <c r="F144" s="234" t="s">
        <v>2632</v>
      </c>
      <c r="G144" s="235" t="s">
        <v>1168</v>
      </c>
      <c r="H144" s="236">
        <v>2</v>
      </c>
      <c r="I144" s="237"/>
      <c r="J144" s="238">
        <f>ROUND(I144*H144,2)</f>
        <v>0</v>
      </c>
      <c r="K144" s="234" t="s">
        <v>1</v>
      </c>
      <c r="L144" s="43"/>
      <c r="M144" s="239" t="s">
        <v>1</v>
      </c>
      <c r="N144" s="240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395</v>
      </c>
      <c r="AT144" s="243" t="s">
        <v>166</v>
      </c>
      <c r="AU144" s="243" t="s">
        <v>88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395</v>
      </c>
      <c r="BM144" s="243" t="s">
        <v>360</v>
      </c>
    </row>
    <row r="145" spans="2:47" s="1" customFormat="1" ht="12">
      <c r="B145" s="38"/>
      <c r="C145" s="39"/>
      <c r="D145" s="245" t="s">
        <v>190</v>
      </c>
      <c r="E145" s="39"/>
      <c r="F145" s="246" t="s">
        <v>2633</v>
      </c>
      <c r="G145" s="39"/>
      <c r="H145" s="39"/>
      <c r="I145" s="150"/>
      <c r="J145" s="39"/>
      <c r="K145" s="39"/>
      <c r="L145" s="43"/>
      <c r="M145" s="247"/>
      <c r="N145" s="86"/>
      <c r="O145" s="86"/>
      <c r="P145" s="86"/>
      <c r="Q145" s="86"/>
      <c r="R145" s="86"/>
      <c r="S145" s="86"/>
      <c r="T145" s="87"/>
      <c r="AT145" s="17" t="s">
        <v>190</v>
      </c>
      <c r="AU145" s="17" t="s">
        <v>88</v>
      </c>
    </row>
    <row r="146" spans="2:65" s="1" customFormat="1" ht="16.5" customHeight="1">
      <c r="B146" s="38"/>
      <c r="C146" s="232" t="s">
        <v>194</v>
      </c>
      <c r="D146" s="232" t="s">
        <v>166</v>
      </c>
      <c r="E146" s="233" t="s">
        <v>2634</v>
      </c>
      <c r="F146" s="234" t="s">
        <v>2635</v>
      </c>
      <c r="G146" s="235" t="s">
        <v>1168</v>
      </c>
      <c r="H146" s="236">
        <v>1</v>
      </c>
      <c r="I146" s="237"/>
      <c r="J146" s="238">
        <f>ROUND(I146*H146,2)</f>
        <v>0</v>
      </c>
      <c r="K146" s="234" t="s">
        <v>1</v>
      </c>
      <c r="L146" s="43"/>
      <c r="M146" s="239" t="s">
        <v>1</v>
      </c>
      <c r="N146" s="240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395</v>
      </c>
      <c r="AT146" s="243" t="s">
        <v>166</v>
      </c>
      <c r="AU146" s="243" t="s">
        <v>88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395</v>
      </c>
      <c r="BM146" s="243" t="s">
        <v>374</v>
      </c>
    </row>
    <row r="147" spans="2:47" s="1" customFormat="1" ht="12">
      <c r="B147" s="38"/>
      <c r="C147" s="39"/>
      <c r="D147" s="245" t="s">
        <v>190</v>
      </c>
      <c r="E147" s="39"/>
      <c r="F147" s="246" t="s">
        <v>2636</v>
      </c>
      <c r="G147" s="39"/>
      <c r="H147" s="39"/>
      <c r="I147" s="150"/>
      <c r="J147" s="39"/>
      <c r="K147" s="39"/>
      <c r="L147" s="43"/>
      <c r="M147" s="247"/>
      <c r="N147" s="86"/>
      <c r="O147" s="86"/>
      <c r="P147" s="86"/>
      <c r="Q147" s="86"/>
      <c r="R147" s="86"/>
      <c r="S147" s="86"/>
      <c r="T147" s="87"/>
      <c r="AT147" s="17" t="s">
        <v>190</v>
      </c>
      <c r="AU147" s="17" t="s">
        <v>88</v>
      </c>
    </row>
    <row r="148" spans="2:65" s="1" customFormat="1" ht="16.5" customHeight="1">
      <c r="B148" s="38"/>
      <c r="C148" s="232" t="s">
        <v>342</v>
      </c>
      <c r="D148" s="232" t="s">
        <v>166</v>
      </c>
      <c r="E148" s="233" t="s">
        <v>2637</v>
      </c>
      <c r="F148" s="234" t="s">
        <v>2638</v>
      </c>
      <c r="G148" s="235" t="s">
        <v>1168</v>
      </c>
      <c r="H148" s="236">
        <v>1</v>
      </c>
      <c r="I148" s="237"/>
      <c r="J148" s="238">
        <f>ROUND(I148*H148,2)</f>
        <v>0</v>
      </c>
      <c r="K148" s="234" t="s">
        <v>1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395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385</v>
      </c>
    </row>
    <row r="149" spans="2:47" s="1" customFormat="1" ht="12">
      <c r="B149" s="38"/>
      <c r="C149" s="39"/>
      <c r="D149" s="245" t="s">
        <v>190</v>
      </c>
      <c r="E149" s="39"/>
      <c r="F149" s="246" t="s">
        <v>2639</v>
      </c>
      <c r="G149" s="39"/>
      <c r="H149" s="39"/>
      <c r="I149" s="150"/>
      <c r="J149" s="39"/>
      <c r="K149" s="39"/>
      <c r="L149" s="43"/>
      <c r="M149" s="247"/>
      <c r="N149" s="86"/>
      <c r="O149" s="86"/>
      <c r="P149" s="86"/>
      <c r="Q149" s="86"/>
      <c r="R149" s="86"/>
      <c r="S149" s="86"/>
      <c r="T149" s="87"/>
      <c r="AT149" s="17" t="s">
        <v>190</v>
      </c>
      <c r="AU149" s="17" t="s">
        <v>88</v>
      </c>
    </row>
    <row r="150" spans="2:65" s="1" customFormat="1" ht="16.5" customHeight="1">
      <c r="B150" s="38"/>
      <c r="C150" s="232" t="s">
        <v>346</v>
      </c>
      <c r="D150" s="232" t="s">
        <v>166</v>
      </c>
      <c r="E150" s="233" t="s">
        <v>2640</v>
      </c>
      <c r="F150" s="234" t="s">
        <v>2641</v>
      </c>
      <c r="G150" s="235" t="s">
        <v>1168</v>
      </c>
      <c r="H150" s="236">
        <v>1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395</v>
      </c>
      <c r="AT150" s="243" t="s">
        <v>166</v>
      </c>
      <c r="AU150" s="243" t="s">
        <v>88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395</v>
      </c>
      <c r="BM150" s="243" t="s">
        <v>395</v>
      </c>
    </row>
    <row r="151" spans="2:47" s="1" customFormat="1" ht="12">
      <c r="B151" s="38"/>
      <c r="C151" s="39"/>
      <c r="D151" s="245" t="s">
        <v>190</v>
      </c>
      <c r="E151" s="39"/>
      <c r="F151" s="246" t="s">
        <v>2642</v>
      </c>
      <c r="G151" s="39"/>
      <c r="H151" s="39"/>
      <c r="I151" s="150"/>
      <c r="J151" s="39"/>
      <c r="K151" s="39"/>
      <c r="L151" s="43"/>
      <c r="M151" s="247"/>
      <c r="N151" s="86"/>
      <c r="O151" s="86"/>
      <c r="P151" s="86"/>
      <c r="Q151" s="86"/>
      <c r="R151" s="86"/>
      <c r="S151" s="86"/>
      <c r="T151" s="87"/>
      <c r="AT151" s="17" t="s">
        <v>190</v>
      </c>
      <c r="AU151" s="17" t="s">
        <v>88</v>
      </c>
    </row>
    <row r="152" spans="2:65" s="1" customFormat="1" ht="16.5" customHeight="1">
      <c r="B152" s="38"/>
      <c r="C152" s="232" t="s">
        <v>352</v>
      </c>
      <c r="D152" s="232" t="s">
        <v>166</v>
      </c>
      <c r="E152" s="233" t="s">
        <v>2643</v>
      </c>
      <c r="F152" s="234" t="s">
        <v>2644</v>
      </c>
      <c r="G152" s="235" t="s">
        <v>1168</v>
      </c>
      <c r="H152" s="236">
        <v>1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395</v>
      </c>
      <c r="AT152" s="243" t="s">
        <v>166</v>
      </c>
      <c r="AU152" s="243" t="s">
        <v>88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395</v>
      </c>
      <c r="BM152" s="243" t="s">
        <v>405</v>
      </c>
    </row>
    <row r="153" spans="2:47" s="1" customFormat="1" ht="12">
      <c r="B153" s="38"/>
      <c r="C153" s="39"/>
      <c r="D153" s="245" t="s">
        <v>190</v>
      </c>
      <c r="E153" s="39"/>
      <c r="F153" s="246" t="s">
        <v>2645</v>
      </c>
      <c r="G153" s="39"/>
      <c r="H153" s="39"/>
      <c r="I153" s="150"/>
      <c r="J153" s="39"/>
      <c r="K153" s="39"/>
      <c r="L153" s="43"/>
      <c r="M153" s="247"/>
      <c r="N153" s="86"/>
      <c r="O153" s="86"/>
      <c r="P153" s="86"/>
      <c r="Q153" s="86"/>
      <c r="R153" s="86"/>
      <c r="S153" s="86"/>
      <c r="T153" s="87"/>
      <c r="AT153" s="17" t="s">
        <v>190</v>
      </c>
      <c r="AU153" s="17" t="s">
        <v>88</v>
      </c>
    </row>
    <row r="154" spans="2:65" s="1" customFormat="1" ht="16.5" customHeight="1">
      <c r="B154" s="38"/>
      <c r="C154" s="232" t="s">
        <v>360</v>
      </c>
      <c r="D154" s="232" t="s">
        <v>166</v>
      </c>
      <c r="E154" s="233" t="s">
        <v>2646</v>
      </c>
      <c r="F154" s="234" t="s">
        <v>2647</v>
      </c>
      <c r="G154" s="235" t="s">
        <v>1168</v>
      </c>
      <c r="H154" s="236">
        <v>1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395</v>
      </c>
      <c r="AT154" s="243" t="s">
        <v>166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421</v>
      </c>
    </row>
    <row r="155" spans="2:47" s="1" customFormat="1" ht="12">
      <c r="B155" s="38"/>
      <c r="C155" s="39"/>
      <c r="D155" s="245" t="s">
        <v>190</v>
      </c>
      <c r="E155" s="39"/>
      <c r="F155" s="246" t="s">
        <v>2648</v>
      </c>
      <c r="G155" s="39"/>
      <c r="H155" s="39"/>
      <c r="I155" s="150"/>
      <c r="J155" s="39"/>
      <c r="K155" s="39"/>
      <c r="L155" s="43"/>
      <c r="M155" s="247"/>
      <c r="N155" s="86"/>
      <c r="O155" s="86"/>
      <c r="P155" s="86"/>
      <c r="Q155" s="86"/>
      <c r="R155" s="86"/>
      <c r="S155" s="86"/>
      <c r="T155" s="87"/>
      <c r="AT155" s="17" t="s">
        <v>190</v>
      </c>
      <c r="AU155" s="17" t="s">
        <v>88</v>
      </c>
    </row>
    <row r="156" spans="2:65" s="1" customFormat="1" ht="16.5" customHeight="1">
      <c r="B156" s="38"/>
      <c r="C156" s="232" t="s">
        <v>365</v>
      </c>
      <c r="D156" s="232" t="s">
        <v>166</v>
      </c>
      <c r="E156" s="233" t="s">
        <v>2649</v>
      </c>
      <c r="F156" s="234" t="s">
        <v>2650</v>
      </c>
      <c r="G156" s="235" t="s">
        <v>1168</v>
      </c>
      <c r="H156" s="236">
        <v>2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395</v>
      </c>
      <c r="AT156" s="243" t="s">
        <v>166</v>
      </c>
      <c r="AU156" s="243" t="s">
        <v>88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395</v>
      </c>
      <c r="BM156" s="243" t="s">
        <v>432</v>
      </c>
    </row>
    <row r="157" spans="2:47" s="1" customFormat="1" ht="12">
      <c r="B157" s="38"/>
      <c r="C157" s="39"/>
      <c r="D157" s="245" t="s">
        <v>190</v>
      </c>
      <c r="E157" s="39"/>
      <c r="F157" s="246" t="s">
        <v>2648</v>
      </c>
      <c r="G157" s="39"/>
      <c r="H157" s="39"/>
      <c r="I157" s="150"/>
      <c r="J157" s="39"/>
      <c r="K157" s="39"/>
      <c r="L157" s="43"/>
      <c r="M157" s="247"/>
      <c r="N157" s="86"/>
      <c r="O157" s="86"/>
      <c r="P157" s="86"/>
      <c r="Q157" s="86"/>
      <c r="R157" s="86"/>
      <c r="S157" s="86"/>
      <c r="T157" s="87"/>
      <c r="AT157" s="17" t="s">
        <v>190</v>
      </c>
      <c r="AU157" s="17" t="s">
        <v>88</v>
      </c>
    </row>
    <row r="158" spans="2:65" s="1" customFormat="1" ht="16.5" customHeight="1">
      <c r="B158" s="38"/>
      <c r="C158" s="232" t="s">
        <v>374</v>
      </c>
      <c r="D158" s="232" t="s">
        <v>166</v>
      </c>
      <c r="E158" s="233" t="s">
        <v>2651</v>
      </c>
      <c r="F158" s="234" t="s">
        <v>2652</v>
      </c>
      <c r="G158" s="235" t="s">
        <v>1168</v>
      </c>
      <c r="H158" s="236">
        <v>1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395</v>
      </c>
      <c r="AT158" s="243" t="s">
        <v>166</v>
      </c>
      <c r="AU158" s="243" t="s">
        <v>88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443</v>
      </c>
    </row>
    <row r="159" spans="2:47" s="1" customFormat="1" ht="12">
      <c r="B159" s="38"/>
      <c r="C159" s="39"/>
      <c r="D159" s="245" t="s">
        <v>190</v>
      </c>
      <c r="E159" s="39"/>
      <c r="F159" s="246" t="s">
        <v>2645</v>
      </c>
      <c r="G159" s="39"/>
      <c r="H159" s="39"/>
      <c r="I159" s="150"/>
      <c r="J159" s="39"/>
      <c r="K159" s="39"/>
      <c r="L159" s="43"/>
      <c r="M159" s="247"/>
      <c r="N159" s="86"/>
      <c r="O159" s="86"/>
      <c r="P159" s="86"/>
      <c r="Q159" s="86"/>
      <c r="R159" s="86"/>
      <c r="S159" s="86"/>
      <c r="T159" s="87"/>
      <c r="AT159" s="17" t="s">
        <v>190</v>
      </c>
      <c r="AU159" s="17" t="s">
        <v>88</v>
      </c>
    </row>
    <row r="160" spans="2:65" s="1" customFormat="1" ht="16.5" customHeight="1">
      <c r="B160" s="38"/>
      <c r="C160" s="232" t="s">
        <v>380</v>
      </c>
      <c r="D160" s="232" t="s">
        <v>166</v>
      </c>
      <c r="E160" s="233" t="s">
        <v>2653</v>
      </c>
      <c r="F160" s="234" t="s">
        <v>2654</v>
      </c>
      <c r="G160" s="235" t="s">
        <v>1168</v>
      </c>
      <c r="H160" s="236">
        <v>1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395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395</v>
      </c>
      <c r="BM160" s="243" t="s">
        <v>459</v>
      </c>
    </row>
    <row r="161" spans="2:47" s="1" customFormat="1" ht="12">
      <c r="B161" s="38"/>
      <c r="C161" s="39"/>
      <c r="D161" s="245" t="s">
        <v>190</v>
      </c>
      <c r="E161" s="39"/>
      <c r="F161" s="246" t="s">
        <v>2645</v>
      </c>
      <c r="G161" s="39"/>
      <c r="H161" s="39"/>
      <c r="I161" s="150"/>
      <c r="J161" s="39"/>
      <c r="K161" s="39"/>
      <c r="L161" s="43"/>
      <c r="M161" s="247"/>
      <c r="N161" s="86"/>
      <c r="O161" s="86"/>
      <c r="P161" s="86"/>
      <c r="Q161" s="86"/>
      <c r="R161" s="86"/>
      <c r="S161" s="86"/>
      <c r="T161" s="87"/>
      <c r="AT161" s="17" t="s">
        <v>190</v>
      </c>
      <c r="AU161" s="17" t="s">
        <v>88</v>
      </c>
    </row>
    <row r="162" spans="2:65" s="1" customFormat="1" ht="16.5" customHeight="1">
      <c r="B162" s="38"/>
      <c r="C162" s="232" t="s">
        <v>385</v>
      </c>
      <c r="D162" s="232" t="s">
        <v>166</v>
      </c>
      <c r="E162" s="233" t="s">
        <v>2655</v>
      </c>
      <c r="F162" s="234" t="s">
        <v>2656</v>
      </c>
      <c r="G162" s="235" t="s">
        <v>1168</v>
      </c>
      <c r="H162" s="236">
        <v>1</v>
      </c>
      <c r="I162" s="237"/>
      <c r="J162" s="238">
        <f>ROUND(I162*H162,2)</f>
        <v>0</v>
      </c>
      <c r="K162" s="234" t="s">
        <v>1</v>
      </c>
      <c r="L162" s="43"/>
      <c r="M162" s="239" t="s">
        <v>1</v>
      </c>
      <c r="N162" s="240" t="s">
        <v>43</v>
      </c>
      <c r="O162" s="86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AR162" s="243" t="s">
        <v>395</v>
      </c>
      <c r="AT162" s="243" t="s">
        <v>166</v>
      </c>
      <c r="AU162" s="243" t="s">
        <v>88</v>
      </c>
      <c r="AY162" s="17" t="s">
        <v>163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7" t="s">
        <v>86</v>
      </c>
      <c r="BK162" s="244">
        <f>ROUND(I162*H162,2)</f>
        <v>0</v>
      </c>
      <c r="BL162" s="17" t="s">
        <v>395</v>
      </c>
      <c r="BM162" s="243" t="s">
        <v>475</v>
      </c>
    </row>
    <row r="163" spans="2:47" s="1" customFormat="1" ht="12">
      <c r="B163" s="38"/>
      <c r="C163" s="39"/>
      <c r="D163" s="245" t="s">
        <v>190</v>
      </c>
      <c r="E163" s="39"/>
      <c r="F163" s="246" t="s">
        <v>2657</v>
      </c>
      <c r="G163" s="39"/>
      <c r="H163" s="39"/>
      <c r="I163" s="150"/>
      <c r="J163" s="39"/>
      <c r="K163" s="39"/>
      <c r="L163" s="43"/>
      <c r="M163" s="247"/>
      <c r="N163" s="86"/>
      <c r="O163" s="86"/>
      <c r="P163" s="86"/>
      <c r="Q163" s="86"/>
      <c r="R163" s="86"/>
      <c r="S163" s="86"/>
      <c r="T163" s="87"/>
      <c r="AT163" s="17" t="s">
        <v>190</v>
      </c>
      <c r="AU163" s="17" t="s">
        <v>88</v>
      </c>
    </row>
    <row r="164" spans="2:63" s="11" customFormat="1" ht="22.8" customHeight="1">
      <c r="B164" s="216"/>
      <c r="C164" s="217"/>
      <c r="D164" s="218" t="s">
        <v>77</v>
      </c>
      <c r="E164" s="230" t="s">
        <v>2658</v>
      </c>
      <c r="F164" s="230" t="s">
        <v>2659</v>
      </c>
      <c r="G164" s="217"/>
      <c r="H164" s="217"/>
      <c r="I164" s="220"/>
      <c r="J164" s="231">
        <f>BK164</f>
        <v>0</v>
      </c>
      <c r="K164" s="217"/>
      <c r="L164" s="222"/>
      <c r="M164" s="223"/>
      <c r="N164" s="224"/>
      <c r="O164" s="224"/>
      <c r="P164" s="225">
        <f>SUM(P165:P196)</f>
        <v>0</v>
      </c>
      <c r="Q164" s="224"/>
      <c r="R164" s="225">
        <f>SUM(R165:R196)</f>
        <v>0</v>
      </c>
      <c r="S164" s="224"/>
      <c r="T164" s="226">
        <f>SUM(T165:T196)</f>
        <v>0</v>
      </c>
      <c r="AR164" s="227" t="s">
        <v>88</v>
      </c>
      <c r="AT164" s="228" t="s">
        <v>77</v>
      </c>
      <c r="AU164" s="228" t="s">
        <v>86</v>
      </c>
      <c r="AY164" s="227" t="s">
        <v>163</v>
      </c>
      <c r="BK164" s="229">
        <f>SUM(BK165:BK196)</f>
        <v>0</v>
      </c>
    </row>
    <row r="165" spans="2:65" s="1" customFormat="1" ht="16.5" customHeight="1">
      <c r="B165" s="38"/>
      <c r="C165" s="232" t="s">
        <v>8</v>
      </c>
      <c r="D165" s="232" t="s">
        <v>166</v>
      </c>
      <c r="E165" s="233" t="s">
        <v>2660</v>
      </c>
      <c r="F165" s="234" t="s">
        <v>2661</v>
      </c>
      <c r="G165" s="235" t="s">
        <v>1168</v>
      </c>
      <c r="H165" s="236">
        <v>1</v>
      </c>
      <c r="I165" s="237"/>
      <c r="J165" s="238">
        <f>ROUND(I165*H165,2)</f>
        <v>0</v>
      </c>
      <c r="K165" s="234" t="s">
        <v>1</v>
      </c>
      <c r="L165" s="43"/>
      <c r="M165" s="239" t="s">
        <v>1</v>
      </c>
      <c r="N165" s="240" t="s">
        <v>43</v>
      </c>
      <c r="O165" s="86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AR165" s="243" t="s">
        <v>395</v>
      </c>
      <c r="AT165" s="243" t="s">
        <v>166</v>
      </c>
      <c r="AU165" s="243" t="s">
        <v>88</v>
      </c>
      <c r="AY165" s="17" t="s">
        <v>163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7" t="s">
        <v>86</v>
      </c>
      <c r="BK165" s="244">
        <f>ROUND(I165*H165,2)</f>
        <v>0</v>
      </c>
      <c r="BL165" s="17" t="s">
        <v>395</v>
      </c>
      <c r="BM165" s="243" t="s">
        <v>486</v>
      </c>
    </row>
    <row r="166" spans="2:47" s="1" customFormat="1" ht="12">
      <c r="B166" s="38"/>
      <c r="C166" s="39"/>
      <c r="D166" s="245" t="s">
        <v>190</v>
      </c>
      <c r="E166" s="39"/>
      <c r="F166" s="246" t="s">
        <v>2662</v>
      </c>
      <c r="G166" s="39"/>
      <c r="H166" s="39"/>
      <c r="I166" s="150"/>
      <c r="J166" s="39"/>
      <c r="K166" s="39"/>
      <c r="L166" s="43"/>
      <c r="M166" s="247"/>
      <c r="N166" s="86"/>
      <c r="O166" s="86"/>
      <c r="P166" s="86"/>
      <c r="Q166" s="86"/>
      <c r="R166" s="86"/>
      <c r="S166" s="86"/>
      <c r="T166" s="87"/>
      <c r="AT166" s="17" t="s">
        <v>190</v>
      </c>
      <c r="AU166" s="17" t="s">
        <v>88</v>
      </c>
    </row>
    <row r="167" spans="2:65" s="1" customFormat="1" ht="16.5" customHeight="1">
      <c r="B167" s="38"/>
      <c r="C167" s="232" t="s">
        <v>395</v>
      </c>
      <c r="D167" s="232" t="s">
        <v>166</v>
      </c>
      <c r="E167" s="233" t="s">
        <v>2663</v>
      </c>
      <c r="F167" s="234" t="s">
        <v>2664</v>
      </c>
      <c r="G167" s="235" t="s">
        <v>1168</v>
      </c>
      <c r="H167" s="236">
        <v>6</v>
      </c>
      <c r="I167" s="237"/>
      <c r="J167" s="238">
        <f>ROUND(I167*H167,2)</f>
        <v>0</v>
      </c>
      <c r="K167" s="234" t="s">
        <v>1</v>
      </c>
      <c r="L167" s="43"/>
      <c r="M167" s="239" t="s">
        <v>1</v>
      </c>
      <c r="N167" s="240" t="s">
        <v>43</v>
      </c>
      <c r="O167" s="86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AR167" s="243" t="s">
        <v>395</v>
      </c>
      <c r="AT167" s="243" t="s">
        <v>166</v>
      </c>
      <c r="AU167" s="243" t="s">
        <v>88</v>
      </c>
      <c r="AY167" s="17" t="s">
        <v>163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7" t="s">
        <v>86</v>
      </c>
      <c r="BK167" s="244">
        <f>ROUND(I167*H167,2)</f>
        <v>0</v>
      </c>
      <c r="BL167" s="17" t="s">
        <v>395</v>
      </c>
      <c r="BM167" s="243" t="s">
        <v>501</v>
      </c>
    </row>
    <row r="168" spans="2:47" s="1" customFormat="1" ht="12">
      <c r="B168" s="38"/>
      <c r="C168" s="39"/>
      <c r="D168" s="245" t="s">
        <v>190</v>
      </c>
      <c r="E168" s="39"/>
      <c r="F168" s="246" t="s">
        <v>2665</v>
      </c>
      <c r="G168" s="39"/>
      <c r="H168" s="39"/>
      <c r="I168" s="150"/>
      <c r="J168" s="39"/>
      <c r="K168" s="39"/>
      <c r="L168" s="43"/>
      <c r="M168" s="247"/>
      <c r="N168" s="86"/>
      <c r="O168" s="86"/>
      <c r="P168" s="86"/>
      <c r="Q168" s="86"/>
      <c r="R168" s="86"/>
      <c r="S168" s="86"/>
      <c r="T168" s="87"/>
      <c r="AT168" s="17" t="s">
        <v>190</v>
      </c>
      <c r="AU168" s="17" t="s">
        <v>88</v>
      </c>
    </row>
    <row r="169" spans="2:65" s="1" customFormat="1" ht="16.5" customHeight="1">
      <c r="B169" s="38"/>
      <c r="C169" s="232" t="s">
        <v>400</v>
      </c>
      <c r="D169" s="232" t="s">
        <v>166</v>
      </c>
      <c r="E169" s="233" t="s">
        <v>2666</v>
      </c>
      <c r="F169" s="234" t="s">
        <v>2664</v>
      </c>
      <c r="G169" s="235" t="s">
        <v>1168</v>
      </c>
      <c r="H169" s="236">
        <v>2</v>
      </c>
      <c r="I169" s="237"/>
      <c r="J169" s="238">
        <f>ROUND(I169*H169,2)</f>
        <v>0</v>
      </c>
      <c r="K169" s="234" t="s">
        <v>1</v>
      </c>
      <c r="L169" s="43"/>
      <c r="M169" s="239" t="s">
        <v>1</v>
      </c>
      <c r="N169" s="240" t="s">
        <v>43</v>
      </c>
      <c r="O169" s="86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AR169" s="243" t="s">
        <v>395</v>
      </c>
      <c r="AT169" s="243" t="s">
        <v>166</v>
      </c>
      <c r="AU169" s="243" t="s">
        <v>88</v>
      </c>
      <c r="AY169" s="17" t="s">
        <v>163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7" t="s">
        <v>86</v>
      </c>
      <c r="BK169" s="244">
        <f>ROUND(I169*H169,2)</f>
        <v>0</v>
      </c>
      <c r="BL169" s="17" t="s">
        <v>395</v>
      </c>
      <c r="BM169" s="243" t="s">
        <v>513</v>
      </c>
    </row>
    <row r="170" spans="2:47" s="1" customFormat="1" ht="12">
      <c r="B170" s="38"/>
      <c r="C170" s="39"/>
      <c r="D170" s="245" t="s">
        <v>190</v>
      </c>
      <c r="E170" s="39"/>
      <c r="F170" s="246" t="s">
        <v>2667</v>
      </c>
      <c r="G170" s="39"/>
      <c r="H170" s="39"/>
      <c r="I170" s="150"/>
      <c r="J170" s="39"/>
      <c r="K170" s="39"/>
      <c r="L170" s="43"/>
      <c r="M170" s="247"/>
      <c r="N170" s="86"/>
      <c r="O170" s="86"/>
      <c r="P170" s="86"/>
      <c r="Q170" s="86"/>
      <c r="R170" s="86"/>
      <c r="S170" s="86"/>
      <c r="T170" s="87"/>
      <c r="AT170" s="17" t="s">
        <v>190</v>
      </c>
      <c r="AU170" s="17" t="s">
        <v>88</v>
      </c>
    </row>
    <row r="171" spans="2:65" s="1" customFormat="1" ht="16.5" customHeight="1">
      <c r="B171" s="38"/>
      <c r="C171" s="232" t="s">
        <v>405</v>
      </c>
      <c r="D171" s="232" t="s">
        <v>166</v>
      </c>
      <c r="E171" s="233" t="s">
        <v>2668</v>
      </c>
      <c r="F171" s="234" t="s">
        <v>2664</v>
      </c>
      <c r="G171" s="235" t="s">
        <v>1168</v>
      </c>
      <c r="H171" s="236">
        <v>2</v>
      </c>
      <c r="I171" s="237"/>
      <c r="J171" s="238">
        <f>ROUND(I171*H171,2)</f>
        <v>0</v>
      </c>
      <c r="K171" s="234" t="s">
        <v>1</v>
      </c>
      <c r="L171" s="43"/>
      <c r="M171" s="239" t="s">
        <v>1</v>
      </c>
      <c r="N171" s="240" t="s">
        <v>43</v>
      </c>
      <c r="O171" s="86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AR171" s="243" t="s">
        <v>395</v>
      </c>
      <c r="AT171" s="243" t="s">
        <v>166</v>
      </c>
      <c r="AU171" s="243" t="s">
        <v>88</v>
      </c>
      <c r="AY171" s="17" t="s">
        <v>163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7" t="s">
        <v>86</v>
      </c>
      <c r="BK171" s="244">
        <f>ROUND(I171*H171,2)</f>
        <v>0</v>
      </c>
      <c r="BL171" s="17" t="s">
        <v>395</v>
      </c>
      <c r="BM171" s="243" t="s">
        <v>528</v>
      </c>
    </row>
    <row r="172" spans="2:47" s="1" customFormat="1" ht="12">
      <c r="B172" s="38"/>
      <c r="C172" s="39"/>
      <c r="D172" s="245" t="s">
        <v>190</v>
      </c>
      <c r="E172" s="39"/>
      <c r="F172" s="246" t="s">
        <v>2669</v>
      </c>
      <c r="G172" s="39"/>
      <c r="H172" s="39"/>
      <c r="I172" s="150"/>
      <c r="J172" s="39"/>
      <c r="K172" s="39"/>
      <c r="L172" s="43"/>
      <c r="M172" s="247"/>
      <c r="N172" s="86"/>
      <c r="O172" s="86"/>
      <c r="P172" s="86"/>
      <c r="Q172" s="86"/>
      <c r="R172" s="86"/>
      <c r="S172" s="86"/>
      <c r="T172" s="87"/>
      <c r="AT172" s="17" t="s">
        <v>190</v>
      </c>
      <c r="AU172" s="17" t="s">
        <v>88</v>
      </c>
    </row>
    <row r="173" spans="2:65" s="1" customFormat="1" ht="16.5" customHeight="1">
      <c r="B173" s="38"/>
      <c r="C173" s="232" t="s">
        <v>410</v>
      </c>
      <c r="D173" s="232" t="s">
        <v>166</v>
      </c>
      <c r="E173" s="233" t="s">
        <v>2670</v>
      </c>
      <c r="F173" s="234" t="s">
        <v>2671</v>
      </c>
      <c r="G173" s="235" t="s">
        <v>1168</v>
      </c>
      <c r="H173" s="236">
        <v>1</v>
      </c>
      <c r="I173" s="237"/>
      <c r="J173" s="238">
        <f>ROUND(I173*H173,2)</f>
        <v>0</v>
      </c>
      <c r="K173" s="234" t="s">
        <v>1</v>
      </c>
      <c r="L173" s="43"/>
      <c r="M173" s="239" t="s">
        <v>1</v>
      </c>
      <c r="N173" s="240" t="s">
        <v>43</v>
      </c>
      <c r="O173" s="86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AR173" s="243" t="s">
        <v>395</v>
      </c>
      <c r="AT173" s="243" t="s">
        <v>166</v>
      </c>
      <c r="AU173" s="243" t="s">
        <v>88</v>
      </c>
      <c r="AY173" s="17" t="s">
        <v>163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7" t="s">
        <v>86</v>
      </c>
      <c r="BK173" s="244">
        <f>ROUND(I173*H173,2)</f>
        <v>0</v>
      </c>
      <c r="BL173" s="17" t="s">
        <v>395</v>
      </c>
      <c r="BM173" s="243" t="s">
        <v>538</v>
      </c>
    </row>
    <row r="174" spans="2:47" s="1" customFormat="1" ht="12">
      <c r="B174" s="38"/>
      <c r="C174" s="39"/>
      <c r="D174" s="245" t="s">
        <v>190</v>
      </c>
      <c r="E174" s="39"/>
      <c r="F174" s="246" t="s">
        <v>2665</v>
      </c>
      <c r="G174" s="39"/>
      <c r="H174" s="39"/>
      <c r="I174" s="150"/>
      <c r="J174" s="39"/>
      <c r="K174" s="39"/>
      <c r="L174" s="43"/>
      <c r="M174" s="247"/>
      <c r="N174" s="86"/>
      <c r="O174" s="86"/>
      <c r="P174" s="86"/>
      <c r="Q174" s="86"/>
      <c r="R174" s="86"/>
      <c r="S174" s="86"/>
      <c r="T174" s="87"/>
      <c r="AT174" s="17" t="s">
        <v>190</v>
      </c>
      <c r="AU174" s="17" t="s">
        <v>88</v>
      </c>
    </row>
    <row r="175" spans="2:65" s="1" customFormat="1" ht="16.5" customHeight="1">
      <c r="B175" s="38"/>
      <c r="C175" s="232" t="s">
        <v>421</v>
      </c>
      <c r="D175" s="232" t="s">
        <v>166</v>
      </c>
      <c r="E175" s="233" t="s">
        <v>2672</v>
      </c>
      <c r="F175" s="234" t="s">
        <v>2671</v>
      </c>
      <c r="G175" s="235" t="s">
        <v>1168</v>
      </c>
      <c r="H175" s="236">
        <v>1</v>
      </c>
      <c r="I175" s="237"/>
      <c r="J175" s="238">
        <f>ROUND(I175*H175,2)</f>
        <v>0</v>
      </c>
      <c r="K175" s="234" t="s">
        <v>1</v>
      </c>
      <c r="L175" s="43"/>
      <c r="M175" s="239" t="s">
        <v>1</v>
      </c>
      <c r="N175" s="240" t="s">
        <v>43</v>
      </c>
      <c r="O175" s="86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AR175" s="243" t="s">
        <v>395</v>
      </c>
      <c r="AT175" s="243" t="s">
        <v>166</v>
      </c>
      <c r="AU175" s="243" t="s">
        <v>88</v>
      </c>
      <c r="AY175" s="17" t="s">
        <v>163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7" t="s">
        <v>86</v>
      </c>
      <c r="BK175" s="244">
        <f>ROUND(I175*H175,2)</f>
        <v>0</v>
      </c>
      <c r="BL175" s="17" t="s">
        <v>395</v>
      </c>
      <c r="BM175" s="243" t="s">
        <v>554</v>
      </c>
    </row>
    <row r="176" spans="2:47" s="1" customFormat="1" ht="12">
      <c r="B176" s="38"/>
      <c r="C176" s="39"/>
      <c r="D176" s="245" t="s">
        <v>190</v>
      </c>
      <c r="E176" s="39"/>
      <c r="F176" s="246" t="s">
        <v>2667</v>
      </c>
      <c r="G176" s="39"/>
      <c r="H176" s="39"/>
      <c r="I176" s="150"/>
      <c r="J176" s="39"/>
      <c r="K176" s="39"/>
      <c r="L176" s="43"/>
      <c r="M176" s="247"/>
      <c r="N176" s="86"/>
      <c r="O176" s="86"/>
      <c r="P176" s="86"/>
      <c r="Q176" s="86"/>
      <c r="R176" s="86"/>
      <c r="S176" s="86"/>
      <c r="T176" s="87"/>
      <c r="AT176" s="17" t="s">
        <v>190</v>
      </c>
      <c r="AU176" s="17" t="s">
        <v>88</v>
      </c>
    </row>
    <row r="177" spans="2:65" s="1" customFormat="1" ht="16.5" customHeight="1">
      <c r="B177" s="38"/>
      <c r="C177" s="232" t="s">
        <v>7</v>
      </c>
      <c r="D177" s="232" t="s">
        <v>166</v>
      </c>
      <c r="E177" s="233" t="s">
        <v>2673</v>
      </c>
      <c r="F177" s="234" t="s">
        <v>2674</v>
      </c>
      <c r="G177" s="235" t="s">
        <v>1168</v>
      </c>
      <c r="H177" s="236">
        <v>1</v>
      </c>
      <c r="I177" s="237"/>
      <c r="J177" s="238">
        <f>ROUND(I177*H177,2)</f>
        <v>0</v>
      </c>
      <c r="K177" s="234" t="s">
        <v>1</v>
      </c>
      <c r="L177" s="43"/>
      <c r="M177" s="239" t="s">
        <v>1</v>
      </c>
      <c r="N177" s="240" t="s">
        <v>43</v>
      </c>
      <c r="O177" s="86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AR177" s="243" t="s">
        <v>395</v>
      </c>
      <c r="AT177" s="243" t="s">
        <v>166</v>
      </c>
      <c r="AU177" s="243" t="s">
        <v>88</v>
      </c>
      <c r="AY177" s="17" t="s">
        <v>163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7" t="s">
        <v>86</v>
      </c>
      <c r="BK177" s="244">
        <f>ROUND(I177*H177,2)</f>
        <v>0</v>
      </c>
      <c r="BL177" s="17" t="s">
        <v>395</v>
      </c>
      <c r="BM177" s="243" t="s">
        <v>565</v>
      </c>
    </row>
    <row r="178" spans="2:47" s="1" customFormat="1" ht="12">
      <c r="B178" s="38"/>
      <c r="C178" s="39"/>
      <c r="D178" s="245" t="s">
        <v>190</v>
      </c>
      <c r="E178" s="39"/>
      <c r="F178" s="246" t="s">
        <v>2665</v>
      </c>
      <c r="G178" s="39"/>
      <c r="H178" s="39"/>
      <c r="I178" s="150"/>
      <c r="J178" s="39"/>
      <c r="K178" s="39"/>
      <c r="L178" s="43"/>
      <c r="M178" s="247"/>
      <c r="N178" s="86"/>
      <c r="O178" s="86"/>
      <c r="P178" s="86"/>
      <c r="Q178" s="86"/>
      <c r="R178" s="86"/>
      <c r="S178" s="86"/>
      <c r="T178" s="87"/>
      <c r="AT178" s="17" t="s">
        <v>190</v>
      </c>
      <c r="AU178" s="17" t="s">
        <v>88</v>
      </c>
    </row>
    <row r="179" spans="2:65" s="1" customFormat="1" ht="16.5" customHeight="1">
      <c r="B179" s="38"/>
      <c r="C179" s="232" t="s">
        <v>432</v>
      </c>
      <c r="D179" s="232" t="s">
        <v>166</v>
      </c>
      <c r="E179" s="233" t="s">
        <v>2675</v>
      </c>
      <c r="F179" s="234" t="s">
        <v>2674</v>
      </c>
      <c r="G179" s="235" t="s">
        <v>1168</v>
      </c>
      <c r="H179" s="236">
        <v>1</v>
      </c>
      <c r="I179" s="237"/>
      <c r="J179" s="238">
        <f>ROUND(I179*H179,2)</f>
        <v>0</v>
      </c>
      <c r="K179" s="234" t="s">
        <v>1</v>
      </c>
      <c r="L179" s="43"/>
      <c r="M179" s="239" t="s">
        <v>1</v>
      </c>
      <c r="N179" s="240" t="s">
        <v>43</v>
      </c>
      <c r="O179" s="86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AR179" s="243" t="s">
        <v>395</v>
      </c>
      <c r="AT179" s="243" t="s">
        <v>166</v>
      </c>
      <c r="AU179" s="243" t="s">
        <v>88</v>
      </c>
      <c r="AY179" s="17" t="s">
        <v>163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7" t="s">
        <v>86</v>
      </c>
      <c r="BK179" s="244">
        <f>ROUND(I179*H179,2)</f>
        <v>0</v>
      </c>
      <c r="BL179" s="17" t="s">
        <v>395</v>
      </c>
      <c r="BM179" s="243" t="s">
        <v>590</v>
      </c>
    </row>
    <row r="180" spans="2:47" s="1" customFormat="1" ht="12">
      <c r="B180" s="38"/>
      <c r="C180" s="39"/>
      <c r="D180" s="245" t="s">
        <v>190</v>
      </c>
      <c r="E180" s="39"/>
      <c r="F180" s="246" t="s">
        <v>2667</v>
      </c>
      <c r="G180" s="39"/>
      <c r="H180" s="39"/>
      <c r="I180" s="150"/>
      <c r="J180" s="39"/>
      <c r="K180" s="39"/>
      <c r="L180" s="43"/>
      <c r="M180" s="247"/>
      <c r="N180" s="86"/>
      <c r="O180" s="86"/>
      <c r="P180" s="86"/>
      <c r="Q180" s="86"/>
      <c r="R180" s="86"/>
      <c r="S180" s="86"/>
      <c r="T180" s="87"/>
      <c r="AT180" s="17" t="s">
        <v>190</v>
      </c>
      <c r="AU180" s="17" t="s">
        <v>88</v>
      </c>
    </row>
    <row r="181" spans="2:65" s="1" customFormat="1" ht="16.5" customHeight="1">
      <c r="B181" s="38"/>
      <c r="C181" s="232" t="s">
        <v>438</v>
      </c>
      <c r="D181" s="232" t="s">
        <v>166</v>
      </c>
      <c r="E181" s="233" t="s">
        <v>2676</v>
      </c>
      <c r="F181" s="234" t="s">
        <v>2677</v>
      </c>
      <c r="G181" s="235" t="s">
        <v>1168</v>
      </c>
      <c r="H181" s="236">
        <v>8</v>
      </c>
      <c r="I181" s="237"/>
      <c r="J181" s="238">
        <f>ROUND(I181*H181,2)</f>
        <v>0</v>
      </c>
      <c r="K181" s="234" t="s">
        <v>1</v>
      </c>
      <c r="L181" s="43"/>
      <c r="M181" s="239" t="s">
        <v>1</v>
      </c>
      <c r="N181" s="240" t="s">
        <v>43</v>
      </c>
      <c r="O181" s="86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AR181" s="243" t="s">
        <v>395</v>
      </c>
      <c r="AT181" s="243" t="s">
        <v>166</v>
      </c>
      <c r="AU181" s="243" t="s">
        <v>88</v>
      </c>
      <c r="AY181" s="17" t="s">
        <v>163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7" t="s">
        <v>86</v>
      </c>
      <c r="BK181" s="244">
        <f>ROUND(I181*H181,2)</f>
        <v>0</v>
      </c>
      <c r="BL181" s="17" t="s">
        <v>395</v>
      </c>
      <c r="BM181" s="243" t="s">
        <v>628</v>
      </c>
    </row>
    <row r="182" spans="2:47" s="1" customFormat="1" ht="12">
      <c r="B182" s="38"/>
      <c r="C182" s="39"/>
      <c r="D182" s="245" t="s">
        <v>190</v>
      </c>
      <c r="E182" s="39"/>
      <c r="F182" s="246" t="s">
        <v>2678</v>
      </c>
      <c r="G182" s="39"/>
      <c r="H182" s="39"/>
      <c r="I182" s="150"/>
      <c r="J182" s="39"/>
      <c r="K182" s="39"/>
      <c r="L182" s="43"/>
      <c r="M182" s="247"/>
      <c r="N182" s="86"/>
      <c r="O182" s="86"/>
      <c r="P182" s="86"/>
      <c r="Q182" s="86"/>
      <c r="R182" s="86"/>
      <c r="S182" s="86"/>
      <c r="T182" s="87"/>
      <c r="AT182" s="17" t="s">
        <v>190</v>
      </c>
      <c r="AU182" s="17" t="s">
        <v>88</v>
      </c>
    </row>
    <row r="183" spans="2:65" s="1" customFormat="1" ht="16.5" customHeight="1">
      <c r="B183" s="38"/>
      <c r="C183" s="232" t="s">
        <v>443</v>
      </c>
      <c r="D183" s="232" t="s">
        <v>166</v>
      </c>
      <c r="E183" s="233" t="s">
        <v>2679</v>
      </c>
      <c r="F183" s="234" t="s">
        <v>2680</v>
      </c>
      <c r="G183" s="235" t="s">
        <v>1168</v>
      </c>
      <c r="H183" s="236">
        <v>8</v>
      </c>
      <c r="I183" s="237"/>
      <c r="J183" s="238">
        <f>ROUND(I183*H183,2)</f>
        <v>0</v>
      </c>
      <c r="K183" s="234" t="s">
        <v>1</v>
      </c>
      <c r="L183" s="43"/>
      <c r="M183" s="239" t="s">
        <v>1</v>
      </c>
      <c r="N183" s="240" t="s">
        <v>43</v>
      </c>
      <c r="O183" s="86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AR183" s="243" t="s">
        <v>395</v>
      </c>
      <c r="AT183" s="243" t="s">
        <v>166</v>
      </c>
      <c r="AU183" s="243" t="s">
        <v>88</v>
      </c>
      <c r="AY183" s="17" t="s">
        <v>163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7" t="s">
        <v>86</v>
      </c>
      <c r="BK183" s="244">
        <f>ROUND(I183*H183,2)</f>
        <v>0</v>
      </c>
      <c r="BL183" s="17" t="s">
        <v>395</v>
      </c>
      <c r="BM183" s="243" t="s">
        <v>638</v>
      </c>
    </row>
    <row r="184" spans="2:47" s="1" customFormat="1" ht="12">
      <c r="B184" s="38"/>
      <c r="C184" s="39"/>
      <c r="D184" s="245" t="s">
        <v>190</v>
      </c>
      <c r="E184" s="39"/>
      <c r="F184" s="246" t="s">
        <v>2681</v>
      </c>
      <c r="G184" s="39"/>
      <c r="H184" s="39"/>
      <c r="I184" s="150"/>
      <c r="J184" s="39"/>
      <c r="K184" s="39"/>
      <c r="L184" s="43"/>
      <c r="M184" s="247"/>
      <c r="N184" s="86"/>
      <c r="O184" s="86"/>
      <c r="P184" s="86"/>
      <c r="Q184" s="86"/>
      <c r="R184" s="86"/>
      <c r="S184" s="86"/>
      <c r="T184" s="87"/>
      <c r="AT184" s="17" t="s">
        <v>190</v>
      </c>
      <c r="AU184" s="17" t="s">
        <v>88</v>
      </c>
    </row>
    <row r="185" spans="2:65" s="1" customFormat="1" ht="16.5" customHeight="1">
      <c r="B185" s="38"/>
      <c r="C185" s="232" t="s">
        <v>449</v>
      </c>
      <c r="D185" s="232" t="s">
        <v>166</v>
      </c>
      <c r="E185" s="233" t="s">
        <v>2682</v>
      </c>
      <c r="F185" s="234" t="s">
        <v>2683</v>
      </c>
      <c r="G185" s="235" t="s">
        <v>1168</v>
      </c>
      <c r="H185" s="236">
        <v>8</v>
      </c>
      <c r="I185" s="237"/>
      <c r="J185" s="238">
        <f>ROUND(I185*H185,2)</f>
        <v>0</v>
      </c>
      <c r="K185" s="234" t="s">
        <v>1</v>
      </c>
      <c r="L185" s="43"/>
      <c r="M185" s="239" t="s">
        <v>1</v>
      </c>
      <c r="N185" s="240" t="s">
        <v>43</v>
      </c>
      <c r="O185" s="86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AR185" s="243" t="s">
        <v>395</v>
      </c>
      <c r="AT185" s="243" t="s">
        <v>166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395</v>
      </c>
      <c r="BM185" s="243" t="s">
        <v>649</v>
      </c>
    </row>
    <row r="186" spans="2:47" s="1" customFormat="1" ht="12">
      <c r="B186" s="38"/>
      <c r="C186" s="39"/>
      <c r="D186" s="245" t="s">
        <v>190</v>
      </c>
      <c r="E186" s="39"/>
      <c r="F186" s="246" t="s">
        <v>2678</v>
      </c>
      <c r="G186" s="39"/>
      <c r="H186" s="39"/>
      <c r="I186" s="150"/>
      <c r="J186" s="39"/>
      <c r="K186" s="39"/>
      <c r="L186" s="43"/>
      <c r="M186" s="247"/>
      <c r="N186" s="86"/>
      <c r="O186" s="86"/>
      <c r="P186" s="86"/>
      <c r="Q186" s="86"/>
      <c r="R186" s="86"/>
      <c r="S186" s="86"/>
      <c r="T186" s="87"/>
      <c r="AT186" s="17" t="s">
        <v>190</v>
      </c>
      <c r="AU186" s="17" t="s">
        <v>88</v>
      </c>
    </row>
    <row r="187" spans="2:65" s="1" customFormat="1" ht="16.5" customHeight="1">
      <c r="B187" s="38"/>
      <c r="C187" s="232" t="s">
        <v>459</v>
      </c>
      <c r="D187" s="232" t="s">
        <v>166</v>
      </c>
      <c r="E187" s="233" t="s">
        <v>2684</v>
      </c>
      <c r="F187" s="234" t="s">
        <v>2685</v>
      </c>
      <c r="G187" s="235" t="s">
        <v>1168</v>
      </c>
      <c r="H187" s="236">
        <v>1</v>
      </c>
      <c r="I187" s="237"/>
      <c r="J187" s="238">
        <f>ROUND(I187*H187,2)</f>
        <v>0</v>
      </c>
      <c r="K187" s="234" t="s">
        <v>1</v>
      </c>
      <c r="L187" s="43"/>
      <c r="M187" s="239" t="s">
        <v>1</v>
      </c>
      <c r="N187" s="240" t="s">
        <v>43</v>
      </c>
      <c r="O187" s="86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AR187" s="243" t="s">
        <v>395</v>
      </c>
      <c r="AT187" s="243" t="s">
        <v>166</v>
      </c>
      <c r="AU187" s="243" t="s">
        <v>88</v>
      </c>
      <c r="AY187" s="17" t="s">
        <v>163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7" t="s">
        <v>86</v>
      </c>
      <c r="BK187" s="244">
        <f>ROUND(I187*H187,2)</f>
        <v>0</v>
      </c>
      <c r="BL187" s="17" t="s">
        <v>395</v>
      </c>
      <c r="BM187" s="243" t="s">
        <v>671</v>
      </c>
    </row>
    <row r="188" spans="2:47" s="1" customFormat="1" ht="12">
      <c r="B188" s="38"/>
      <c r="C188" s="39"/>
      <c r="D188" s="245" t="s">
        <v>190</v>
      </c>
      <c r="E188" s="39"/>
      <c r="F188" s="246" t="s">
        <v>2686</v>
      </c>
      <c r="G188" s="39"/>
      <c r="H188" s="39"/>
      <c r="I188" s="150"/>
      <c r="J188" s="39"/>
      <c r="K188" s="39"/>
      <c r="L188" s="43"/>
      <c r="M188" s="247"/>
      <c r="N188" s="86"/>
      <c r="O188" s="86"/>
      <c r="P188" s="86"/>
      <c r="Q188" s="86"/>
      <c r="R188" s="86"/>
      <c r="S188" s="86"/>
      <c r="T188" s="87"/>
      <c r="AT188" s="17" t="s">
        <v>190</v>
      </c>
      <c r="AU188" s="17" t="s">
        <v>88</v>
      </c>
    </row>
    <row r="189" spans="2:65" s="1" customFormat="1" ht="16.5" customHeight="1">
      <c r="B189" s="38"/>
      <c r="C189" s="232" t="s">
        <v>466</v>
      </c>
      <c r="D189" s="232" t="s">
        <v>166</v>
      </c>
      <c r="E189" s="233" t="s">
        <v>2687</v>
      </c>
      <c r="F189" s="234" t="s">
        <v>2688</v>
      </c>
      <c r="G189" s="235" t="s">
        <v>1168</v>
      </c>
      <c r="H189" s="236">
        <v>1</v>
      </c>
      <c r="I189" s="237"/>
      <c r="J189" s="238">
        <f>ROUND(I189*H189,2)</f>
        <v>0</v>
      </c>
      <c r="K189" s="234" t="s">
        <v>1</v>
      </c>
      <c r="L189" s="43"/>
      <c r="M189" s="239" t="s">
        <v>1</v>
      </c>
      <c r="N189" s="240" t="s">
        <v>43</v>
      </c>
      <c r="O189" s="86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AR189" s="243" t="s">
        <v>395</v>
      </c>
      <c r="AT189" s="243" t="s">
        <v>166</v>
      </c>
      <c r="AU189" s="243" t="s">
        <v>88</v>
      </c>
      <c r="AY189" s="17" t="s">
        <v>163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7" t="s">
        <v>86</v>
      </c>
      <c r="BK189" s="244">
        <f>ROUND(I189*H189,2)</f>
        <v>0</v>
      </c>
      <c r="BL189" s="17" t="s">
        <v>395</v>
      </c>
      <c r="BM189" s="243" t="s">
        <v>680</v>
      </c>
    </row>
    <row r="190" spans="2:47" s="1" customFormat="1" ht="12">
      <c r="B190" s="38"/>
      <c r="C190" s="39"/>
      <c r="D190" s="245" t="s">
        <v>190</v>
      </c>
      <c r="E190" s="39"/>
      <c r="F190" s="246" t="s">
        <v>2689</v>
      </c>
      <c r="G190" s="39"/>
      <c r="H190" s="39"/>
      <c r="I190" s="150"/>
      <c r="J190" s="39"/>
      <c r="K190" s="39"/>
      <c r="L190" s="43"/>
      <c r="M190" s="247"/>
      <c r="N190" s="86"/>
      <c r="O190" s="86"/>
      <c r="P190" s="86"/>
      <c r="Q190" s="86"/>
      <c r="R190" s="86"/>
      <c r="S190" s="86"/>
      <c r="T190" s="87"/>
      <c r="AT190" s="17" t="s">
        <v>190</v>
      </c>
      <c r="AU190" s="17" t="s">
        <v>88</v>
      </c>
    </row>
    <row r="191" spans="2:65" s="1" customFormat="1" ht="16.5" customHeight="1">
      <c r="B191" s="38"/>
      <c r="C191" s="232" t="s">
        <v>475</v>
      </c>
      <c r="D191" s="232" t="s">
        <v>166</v>
      </c>
      <c r="E191" s="233" t="s">
        <v>2690</v>
      </c>
      <c r="F191" s="234" t="s">
        <v>2691</v>
      </c>
      <c r="G191" s="235" t="s">
        <v>1168</v>
      </c>
      <c r="H191" s="236">
        <v>1</v>
      </c>
      <c r="I191" s="237"/>
      <c r="J191" s="238">
        <f>ROUND(I191*H191,2)</f>
        <v>0</v>
      </c>
      <c r="K191" s="234" t="s">
        <v>1</v>
      </c>
      <c r="L191" s="43"/>
      <c r="M191" s="239" t="s">
        <v>1</v>
      </c>
      <c r="N191" s="240" t="s">
        <v>43</v>
      </c>
      <c r="O191" s="86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43" t="s">
        <v>395</v>
      </c>
      <c r="AT191" s="243" t="s">
        <v>166</v>
      </c>
      <c r="AU191" s="243" t="s">
        <v>88</v>
      </c>
      <c r="AY191" s="17" t="s">
        <v>163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7" t="s">
        <v>86</v>
      </c>
      <c r="BK191" s="244">
        <f>ROUND(I191*H191,2)</f>
        <v>0</v>
      </c>
      <c r="BL191" s="17" t="s">
        <v>395</v>
      </c>
      <c r="BM191" s="243" t="s">
        <v>701</v>
      </c>
    </row>
    <row r="192" spans="2:47" s="1" customFormat="1" ht="12">
      <c r="B192" s="38"/>
      <c r="C192" s="39"/>
      <c r="D192" s="245" t="s">
        <v>190</v>
      </c>
      <c r="E192" s="39"/>
      <c r="F192" s="246" t="s">
        <v>2692</v>
      </c>
      <c r="G192" s="39"/>
      <c r="H192" s="39"/>
      <c r="I192" s="150"/>
      <c r="J192" s="39"/>
      <c r="K192" s="39"/>
      <c r="L192" s="43"/>
      <c r="M192" s="247"/>
      <c r="N192" s="86"/>
      <c r="O192" s="86"/>
      <c r="P192" s="86"/>
      <c r="Q192" s="86"/>
      <c r="R192" s="86"/>
      <c r="S192" s="86"/>
      <c r="T192" s="87"/>
      <c r="AT192" s="17" t="s">
        <v>190</v>
      </c>
      <c r="AU192" s="17" t="s">
        <v>88</v>
      </c>
    </row>
    <row r="193" spans="2:65" s="1" customFormat="1" ht="16.5" customHeight="1">
      <c r="B193" s="38"/>
      <c r="C193" s="232" t="s">
        <v>480</v>
      </c>
      <c r="D193" s="232" t="s">
        <v>166</v>
      </c>
      <c r="E193" s="233" t="s">
        <v>2693</v>
      </c>
      <c r="F193" s="234" t="s">
        <v>2694</v>
      </c>
      <c r="G193" s="235" t="s">
        <v>1168</v>
      </c>
      <c r="H193" s="236">
        <v>1</v>
      </c>
      <c r="I193" s="237"/>
      <c r="J193" s="238">
        <f>ROUND(I193*H193,2)</f>
        <v>0</v>
      </c>
      <c r="K193" s="234" t="s">
        <v>1</v>
      </c>
      <c r="L193" s="43"/>
      <c r="M193" s="239" t="s">
        <v>1</v>
      </c>
      <c r="N193" s="240" t="s">
        <v>43</v>
      </c>
      <c r="O193" s="86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AR193" s="243" t="s">
        <v>395</v>
      </c>
      <c r="AT193" s="243" t="s">
        <v>166</v>
      </c>
      <c r="AU193" s="243" t="s">
        <v>88</v>
      </c>
      <c r="AY193" s="17" t="s">
        <v>163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7" t="s">
        <v>86</v>
      </c>
      <c r="BK193" s="244">
        <f>ROUND(I193*H193,2)</f>
        <v>0</v>
      </c>
      <c r="BL193" s="17" t="s">
        <v>395</v>
      </c>
      <c r="BM193" s="243" t="s">
        <v>716</v>
      </c>
    </row>
    <row r="194" spans="2:47" s="1" customFormat="1" ht="12">
      <c r="B194" s="38"/>
      <c r="C194" s="39"/>
      <c r="D194" s="245" t="s">
        <v>190</v>
      </c>
      <c r="E194" s="39"/>
      <c r="F194" s="246" t="s">
        <v>2695</v>
      </c>
      <c r="G194" s="39"/>
      <c r="H194" s="39"/>
      <c r="I194" s="150"/>
      <c r="J194" s="39"/>
      <c r="K194" s="39"/>
      <c r="L194" s="43"/>
      <c r="M194" s="247"/>
      <c r="N194" s="86"/>
      <c r="O194" s="86"/>
      <c r="P194" s="86"/>
      <c r="Q194" s="86"/>
      <c r="R194" s="86"/>
      <c r="S194" s="86"/>
      <c r="T194" s="87"/>
      <c r="AT194" s="17" t="s">
        <v>190</v>
      </c>
      <c r="AU194" s="17" t="s">
        <v>88</v>
      </c>
    </row>
    <row r="195" spans="2:65" s="1" customFormat="1" ht="16.5" customHeight="1">
      <c r="B195" s="38"/>
      <c r="C195" s="232" t="s">
        <v>486</v>
      </c>
      <c r="D195" s="232" t="s">
        <v>166</v>
      </c>
      <c r="E195" s="233" t="s">
        <v>2696</v>
      </c>
      <c r="F195" s="234" t="s">
        <v>2697</v>
      </c>
      <c r="G195" s="235" t="s">
        <v>1168</v>
      </c>
      <c r="H195" s="236">
        <v>2</v>
      </c>
      <c r="I195" s="237"/>
      <c r="J195" s="238">
        <f>ROUND(I195*H195,2)</f>
        <v>0</v>
      </c>
      <c r="K195" s="234" t="s">
        <v>1</v>
      </c>
      <c r="L195" s="43"/>
      <c r="M195" s="239" t="s">
        <v>1</v>
      </c>
      <c r="N195" s="240" t="s">
        <v>43</v>
      </c>
      <c r="O195" s="86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AR195" s="243" t="s">
        <v>395</v>
      </c>
      <c r="AT195" s="243" t="s">
        <v>166</v>
      </c>
      <c r="AU195" s="243" t="s">
        <v>88</v>
      </c>
      <c r="AY195" s="17" t="s">
        <v>163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7" t="s">
        <v>86</v>
      </c>
      <c r="BK195" s="244">
        <f>ROUND(I195*H195,2)</f>
        <v>0</v>
      </c>
      <c r="BL195" s="17" t="s">
        <v>395</v>
      </c>
      <c r="BM195" s="243" t="s">
        <v>726</v>
      </c>
    </row>
    <row r="196" spans="2:47" s="1" customFormat="1" ht="12">
      <c r="B196" s="38"/>
      <c r="C196" s="39"/>
      <c r="D196" s="245" t="s">
        <v>190</v>
      </c>
      <c r="E196" s="39"/>
      <c r="F196" s="246" t="s">
        <v>2698</v>
      </c>
      <c r="G196" s="39"/>
      <c r="H196" s="39"/>
      <c r="I196" s="150"/>
      <c r="J196" s="39"/>
      <c r="K196" s="39"/>
      <c r="L196" s="43"/>
      <c r="M196" s="247"/>
      <c r="N196" s="86"/>
      <c r="O196" s="86"/>
      <c r="P196" s="86"/>
      <c r="Q196" s="86"/>
      <c r="R196" s="86"/>
      <c r="S196" s="86"/>
      <c r="T196" s="87"/>
      <c r="AT196" s="17" t="s">
        <v>190</v>
      </c>
      <c r="AU196" s="17" t="s">
        <v>88</v>
      </c>
    </row>
    <row r="197" spans="2:63" s="11" customFormat="1" ht="22.8" customHeight="1">
      <c r="B197" s="216"/>
      <c r="C197" s="217"/>
      <c r="D197" s="218" t="s">
        <v>77</v>
      </c>
      <c r="E197" s="230" t="s">
        <v>2699</v>
      </c>
      <c r="F197" s="230" t="s">
        <v>2700</v>
      </c>
      <c r="G197" s="217"/>
      <c r="H197" s="217"/>
      <c r="I197" s="220"/>
      <c r="J197" s="231">
        <f>BK197</f>
        <v>0</v>
      </c>
      <c r="K197" s="217"/>
      <c r="L197" s="222"/>
      <c r="M197" s="223"/>
      <c r="N197" s="224"/>
      <c r="O197" s="224"/>
      <c r="P197" s="225">
        <f>SUM(P198:P201)</f>
        <v>0</v>
      </c>
      <c r="Q197" s="224"/>
      <c r="R197" s="225">
        <f>SUM(R198:R201)</f>
        <v>0</v>
      </c>
      <c r="S197" s="224"/>
      <c r="T197" s="226">
        <f>SUM(T198:T201)</f>
        <v>0</v>
      </c>
      <c r="AR197" s="227" t="s">
        <v>88</v>
      </c>
      <c r="AT197" s="228" t="s">
        <v>77</v>
      </c>
      <c r="AU197" s="228" t="s">
        <v>86</v>
      </c>
      <c r="AY197" s="227" t="s">
        <v>163</v>
      </c>
      <c r="BK197" s="229">
        <f>SUM(BK198:BK201)</f>
        <v>0</v>
      </c>
    </row>
    <row r="198" spans="2:65" s="1" customFormat="1" ht="16.5" customHeight="1">
      <c r="B198" s="38"/>
      <c r="C198" s="232" t="s">
        <v>494</v>
      </c>
      <c r="D198" s="232" t="s">
        <v>166</v>
      </c>
      <c r="E198" s="233" t="s">
        <v>2701</v>
      </c>
      <c r="F198" s="234" t="s">
        <v>2702</v>
      </c>
      <c r="G198" s="235" t="s">
        <v>413</v>
      </c>
      <c r="H198" s="236">
        <v>22</v>
      </c>
      <c r="I198" s="237"/>
      <c r="J198" s="238">
        <f>ROUND(I198*H198,2)</f>
        <v>0</v>
      </c>
      <c r="K198" s="234" t="s">
        <v>1</v>
      </c>
      <c r="L198" s="43"/>
      <c r="M198" s="239" t="s">
        <v>1</v>
      </c>
      <c r="N198" s="240" t="s">
        <v>43</v>
      </c>
      <c r="O198" s="86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AR198" s="243" t="s">
        <v>395</v>
      </c>
      <c r="AT198" s="243" t="s">
        <v>166</v>
      </c>
      <c r="AU198" s="243" t="s">
        <v>88</v>
      </c>
      <c r="AY198" s="17" t="s">
        <v>163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7" t="s">
        <v>86</v>
      </c>
      <c r="BK198" s="244">
        <f>ROUND(I198*H198,2)</f>
        <v>0</v>
      </c>
      <c r="BL198" s="17" t="s">
        <v>395</v>
      </c>
      <c r="BM198" s="243" t="s">
        <v>743</v>
      </c>
    </row>
    <row r="199" spans="2:47" s="1" customFormat="1" ht="12">
      <c r="B199" s="38"/>
      <c r="C199" s="39"/>
      <c r="D199" s="245" t="s">
        <v>190</v>
      </c>
      <c r="E199" s="39"/>
      <c r="F199" s="246" t="s">
        <v>2703</v>
      </c>
      <c r="G199" s="39"/>
      <c r="H199" s="39"/>
      <c r="I199" s="150"/>
      <c r="J199" s="39"/>
      <c r="K199" s="39"/>
      <c r="L199" s="43"/>
      <c r="M199" s="247"/>
      <c r="N199" s="86"/>
      <c r="O199" s="86"/>
      <c r="P199" s="86"/>
      <c r="Q199" s="86"/>
      <c r="R199" s="86"/>
      <c r="S199" s="86"/>
      <c r="T199" s="87"/>
      <c r="AT199" s="17" t="s">
        <v>190</v>
      </c>
      <c r="AU199" s="17" t="s">
        <v>88</v>
      </c>
    </row>
    <row r="200" spans="2:65" s="1" customFormat="1" ht="16.5" customHeight="1">
      <c r="B200" s="38"/>
      <c r="C200" s="232" t="s">
        <v>501</v>
      </c>
      <c r="D200" s="232" t="s">
        <v>166</v>
      </c>
      <c r="E200" s="233" t="s">
        <v>2704</v>
      </c>
      <c r="F200" s="234" t="s">
        <v>2705</v>
      </c>
      <c r="G200" s="235" t="s">
        <v>2619</v>
      </c>
      <c r="H200" s="236">
        <v>1</v>
      </c>
      <c r="I200" s="237"/>
      <c r="J200" s="238">
        <f>ROUND(I200*H200,2)</f>
        <v>0</v>
      </c>
      <c r="K200" s="234" t="s">
        <v>1</v>
      </c>
      <c r="L200" s="43"/>
      <c r="M200" s="239" t="s">
        <v>1</v>
      </c>
      <c r="N200" s="240" t="s">
        <v>43</v>
      </c>
      <c r="O200" s="86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AR200" s="243" t="s">
        <v>395</v>
      </c>
      <c r="AT200" s="243" t="s">
        <v>166</v>
      </c>
      <c r="AU200" s="243" t="s">
        <v>88</v>
      </c>
      <c r="AY200" s="17" t="s">
        <v>163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7" t="s">
        <v>86</v>
      </c>
      <c r="BK200" s="244">
        <f>ROUND(I200*H200,2)</f>
        <v>0</v>
      </c>
      <c r="BL200" s="17" t="s">
        <v>395</v>
      </c>
      <c r="BM200" s="243" t="s">
        <v>753</v>
      </c>
    </row>
    <row r="201" spans="2:47" s="1" customFormat="1" ht="12">
      <c r="B201" s="38"/>
      <c r="C201" s="39"/>
      <c r="D201" s="245" t="s">
        <v>190</v>
      </c>
      <c r="E201" s="39"/>
      <c r="F201" s="246" t="s">
        <v>2706</v>
      </c>
      <c r="G201" s="39"/>
      <c r="H201" s="39"/>
      <c r="I201" s="150"/>
      <c r="J201" s="39"/>
      <c r="K201" s="39"/>
      <c r="L201" s="43"/>
      <c r="M201" s="247"/>
      <c r="N201" s="86"/>
      <c r="O201" s="86"/>
      <c r="P201" s="86"/>
      <c r="Q201" s="86"/>
      <c r="R201" s="86"/>
      <c r="S201" s="86"/>
      <c r="T201" s="87"/>
      <c r="AT201" s="17" t="s">
        <v>190</v>
      </c>
      <c r="AU201" s="17" t="s">
        <v>88</v>
      </c>
    </row>
    <row r="202" spans="2:63" s="11" customFormat="1" ht="22.8" customHeight="1">
      <c r="B202" s="216"/>
      <c r="C202" s="217"/>
      <c r="D202" s="218" t="s">
        <v>77</v>
      </c>
      <c r="E202" s="230" t="s">
        <v>2707</v>
      </c>
      <c r="F202" s="230" t="s">
        <v>2708</v>
      </c>
      <c r="G202" s="217"/>
      <c r="H202" s="217"/>
      <c r="I202" s="220"/>
      <c r="J202" s="231">
        <f>BK202</f>
        <v>0</v>
      </c>
      <c r="K202" s="217"/>
      <c r="L202" s="222"/>
      <c r="M202" s="223"/>
      <c r="N202" s="224"/>
      <c r="O202" s="224"/>
      <c r="P202" s="225">
        <f>SUM(P203:P210)</f>
        <v>0</v>
      </c>
      <c r="Q202" s="224"/>
      <c r="R202" s="225">
        <f>SUM(R203:R210)</f>
        <v>0</v>
      </c>
      <c r="S202" s="224"/>
      <c r="T202" s="226">
        <f>SUM(T203:T210)</f>
        <v>0</v>
      </c>
      <c r="AR202" s="227" t="s">
        <v>88</v>
      </c>
      <c r="AT202" s="228" t="s">
        <v>77</v>
      </c>
      <c r="AU202" s="228" t="s">
        <v>86</v>
      </c>
      <c r="AY202" s="227" t="s">
        <v>163</v>
      </c>
      <c r="BK202" s="229">
        <f>SUM(BK203:BK210)</f>
        <v>0</v>
      </c>
    </row>
    <row r="203" spans="2:65" s="1" customFormat="1" ht="16.5" customHeight="1">
      <c r="B203" s="38"/>
      <c r="C203" s="232" t="s">
        <v>507</v>
      </c>
      <c r="D203" s="232" t="s">
        <v>166</v>
      </c>
      <c r="E203" s="233" t="s">
        <v>2709</v>
      </c>
      <c r="F203" s="234" t="s">
        <v>2710</v>
      </c>
      <c r="G203" s="235" t="s">
        <v>413</v>
      </c>
      <c r="H203" s="236">
        <v>8</v>
      </c>
      <c r="I203" s="237"/>
      <c r="J203" s="238">
        <f>ROUND(I203*H203,2)</f>
        <v>0</v>
      </c>
      <c r="K203" s="234" t="s">
        <v>1</v>
      </c>
      <c r="L203" s="43"/>
      <c r="M203" s="239" t="s">
        <v>1</v>
      </c>
      <c r="N203" s="240" t="s">
        <v>43</v>
      </c>
      <c r="O203" s="86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AR203" s="243" t="s">
        <v>395</v>
      </c>
      <c r="AT203" s="243" t="s">
        <v>166</v>
      </c>
      <c r="AU203" s="243" t="s">
        <v>88</v>
      </c>
      <c r="AY203" s="17" t="s">
        <v>163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7" t="s">
        <v>86</v>
      </c>
      <c r="BK203" s="244">
        <f>ROUND(I203*H203,2)</f>
        <v>0</v>
      </c>
      <c r="BL203" s="17" t="s">
        <v>395</v>
      </c>
      <c r="BM203" s="243" t="s">
        <v>766</v>
      </c>
    </row>
    <row r="204" spans="2:47" s="1" customFormat="1" ht="12">
      <c r="B204" s="38"/>
      <c r="C204" s="39"/>
      <c r="D204" s="245" t="s">
        <v>190</v>
      </c>
      <c r="E204" s="39"/>
      <c r="F204" s="246" t="s">
        <v>2711</v>
      </c>
      <c r="G204" s="39"/>
      <c r="H204" s="39"/>
      <c r="I204" s="150"/>
      <c r="J204" s="39"/>
      <c r="K204" s="39"/>
      <c r="L204" s="43"/>
      <c r="M204" s="247"/>
      <c r="N204" s="86"/>
      <c r="O204" s="86"/>
      <c r="P204" s="86"/>
      <c r="Q204" s="86"/>
      <c r="R204" s="86"/>
      <c r="S204" s="86"/>
      <c r="T204" s="87"/>
      <c r="AT204" s="17" t="s">
        <v>190</v>
      </c>
      <c r="AU204" s="17" t="s">
        <v>88</v>
      </c>
    </row>
    <row r="205" spans="2:65" s="1" customFormat="1" ht="16.5" customHeight="1">
      <c r="B205" s="38"/>
      <c r="C205" s="232" t="s">
        <v>513</v>
      </c>
      <c r="D205" s="232" t="s">
        <v>166</v>
      </c>
      <c r="E205" s="233" t="s">
        <v>2712</v>
      </c>
      <c r="F205" s="234" t="s">
        <v>2710</v>
      </c>
      <c r="G205" s="235" t="s">
        <v>413</v>
      </c>
      <c r="H205" s="236">
        <v>5</v>
      </c>
      <c r="I205" s="237"/>
      <c r="J205" s="238">
        <f>ROUND(I205*H205,2)</f>
        <v>0</v>
      </c>
      <c r="K205" s="234" t="s">
        <v>1</v>
      </c>
      <c r="L205" s="43"/>
      <c r="M205" s="239" t="s">
        <v>1</v>
      </c>
      <c r="N205" s="240" t="s">
        <v>43</v>
      </c>
      <c r="O205" s="86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AR205" s="243" t="s">
        <v>395</v>
      </c>
      <c r="AT205" s="243" t="s">
        <v>166</v>
      </c>
      <c r="AU205" s="243" t="s">
        <v>88</v>
      </c>
      <c r="AY205" s="17" t="s">
        <v>163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7" t="s">
        <v>86</v>
      </c>
      <c r="BK205" s="244">
        <f>ROUND(I205*H205,2)</f>
        <v>0</v>
      </c>
      <c r="BL205" s="17" t="s">
        <v>395</v>
      </c>
      <c r="BM205" s="243" t="s">
        <v>776</v>
      </c>
    </row>
    <row r="206" spans="2:47" s="1" customFormat="1" ht="12">
      <c r="B206" s="38"/>
      <c r="C206" s="39"/>
      <c r="D206" s="245" t="s">
        <v>190</v>
      </c>
      <c r="E206" s="39"/>
      <c r="F206" s="246" t="s">
        <v>2713</v>
      </c>
      <c r="G206" s="39"/>
      <c r="H206" s="39"/>
      <c r="I206" s="150"/>
      <c r="J206" s="39"/>
      <c r="K206" s="39"/>
      <c r="L206" s="43"/>
      <c r="M206" s="247"/>
      <c r="N206" s="86"/>
      <c r="O206" s="86"/>
      <c r="P206" s="86"/>
      <c r="Q206" s="86"/>
      <c r="R206" s="86"/>
      <c r="S206" s="86"/>
      <c r="T206" s="87"/>
      <c r="AT206" s="17" t="s">
        <v>190</v>
      </c>
      <c r="AU206" s="17" t="s">
        <v>88</v>
      </c>
    </row>
    <row r="207" spans="2:65" s="1" customFormat="1" ht="16.5" customHeight="1">
      <c r="B207" s="38"/>
      <c r="C207" s="232" t="s">
        <v>518</v>
      </c>
      <c r="D207" s="232" t="s">
        <v>166</v>
      </c>
      <c r="E207" s="233" t="s">
        <v>2714</v>
      </c>
      <c r="F207" s="234" t="s">
        <v>2710</v>
      </c>
      <c r="G207" s="235" t="s">
        <v>413</v>
      </c>
      <c r="H207" s="236">
        <v>22</v>
      </c>
      <c r="I207" s="237"/>
      <c r="J207" s="238">
        <f>ROUND(I207*H207,2)</f>
        <v>0</v>
      </c>
      <c r="K207" s="234" t="s">
        <v>1</v>
      </c>
      <c r="L207" s="43"/>
      <c r="M207" s="239" t="s">
        <v>1</v>
      </c>
      <c r="N207" s="240" t="s">
        <v>43</v>
      </c>
      <c r="O207" s="86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395</v>
      </c>
      <c r="AT207" s="243" t="s">
        <v>166</v>
      </c>
      <c r="AU207" s="243" t="s">
        <v>88</v>
      </c>
      <c r="AY207" s="17" t="s">
        <v>163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7" t="s">
        <v>86</v>
      </c>
      <c r="BK207" s="244">
        <f>ROUND(I207*H207,2)</f>
        <v>0</v>
      </c>
      <c r="BL207" s="17" t="s">
        <v>395</v>
      </c>
      <c r="BM207" s="243" t="s">
        <v>789</v>
      </c>
    </row>
    <row r="208" spans="2:47" s="1" customFormat="1" ht="12">
      <c r="B208" s="38"/>
      <c r="C208" s="39"/>
      <c r="D208" s="245" t="s">
        <v>190</v>
      </c>
      <c r="E208" s="39"/>
      <c r="F208" s="246" t="s">
        <v>2715</v>
      </c>
      <c r="G208" s="39"/>
      <c r="H208" s="39"/>
      <c r="I208" s="150"/>
      <c r="J208" s="39"/>
      <c r="K208" s="39"/>
      <c r="L208" s="43"/>
      <c r="M208" s="247"/>
      <c r="N208" s="86"/>
      <c r="O208" s="86"/>
      <c r="P208" s="86"/>
      <c r="Q208" s="86"/>
      <c r="R208" s="86"/>
      <c r="S208" s="86"/>
      <c r="T208" s="87"/>
      <c r="AT208" s="17" t="s">
        <v>190</v>
      </c>
      <c r="AU208" s="17" t="s">
        <v>88</v>
      </c>
    </row>
    <row r="209" spans="2:65" s="1" customFormat="1" ht="16.5" customHeight="1">
      <c r="B209" s="38"/>
      <c r="C209" s="232" t="s">
        <v>528</v>
      </c>
      <c r="D209" s="232" t="s">
        <v>166</v>
      </c>
      <c r="E209" s="233" t="s">
        <v>2716</v>
      </c>
      <c r="F209" s="234" t="s">
        <v>2717</v>
      </c>
      <c r="G209" s="235" t="s">
        <v>2619</v>
      </c>
      <c r="H209" s="236">
        <v>1</v>
      </c>
      <c r="I209" s="237"/>
      <c r="J209" s="238">
        <f>ROUND(I209*H209,2)</f>
        <v>0</v>
      </c>
      <c r="K209" s="234" t="s">
        <v>1</v>
      </c>
      <c r="L209" s="43"/>
      <c r="M209" s="239" t="s">
        <v>1</v>
      </c>
      <c r="N209" s="240" t="s">
        <v>43</v>
      </c>
      <c r="O209" s="86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AR209" s="243" t="s">
        <v>395</v>
      </c>
      <c r="AT209" s="243" t="s">
        <v>166</v>
      </c>
      <c r="AU209" s="243" t="s">
        <v>88</v>
      </c>
      <c r="AY209" s="17" t="s">
        <v>163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7" t="s">
        <v>86</v>
      </c>
      <c r="BK209" s="244">
        <f>ROUND(I209*H209,2)</f>
        <v>0</v>
      </c>
      <c r="BL209" s="17" t="s">
        <v>395</v>
      </c>
      <c r="BM209" s="243" t="s">
        <v>800</v>
      </c>
    </row>
    <row r="210" spans="2:47" s="1" customFormat="1" ht="12">
      <c r="B210" s="38"/>
      <c r="C210" s="39"/>
      <c r="D210" s="245" t="s">
        <v>190</v>
      </c>
      <c r="E210" s="39"/>
      <c r="F210" s="246" t="s">
        <v>2718</v>
      </c>
      <c r="G210" s="39"/>
      <c r="H210" s="39"/>
      <c r="I210" s="150"/>
      <c r="J210" s="39"/>
      <c r="K210" s="39"/>
      <c r="L210" s="43"/>
      <c r="M210" s="247"/>
      <c r="N210" s="86"/>
      <c r="O210" s="86"/>
      <c r="P210" s="86"/>
      <c r="Q210" s="86"/>
      <c r="R210" s="86"/>
      <c r="S210" s="86"/>
      <c r="T210" s="87"/>
      <c r="AT210" s="17" t="s">
        <v>190</v>
      </c>
      <c r="AU210" s="17" t="s">
        <v>88</v>
      </c>
    </row>
    <row r="211" spans="2:63" s="11" customFormat="1" ht="22.8" customHeight="1">
      <c r="B211" s="216"/>
      <c r="C211" s="217"/>
      <c r="D211" s="218" t="s">
        <v>77</v>
      </c>
      <c r="E211" s="230" t="s">
        <v>2719</v>
      </c>
      <c r="F211" s="230" t="s">
        <v>2720</v>
      </c>
      <c r="G211" s="217"/>
      <c r="H211" s="217"/>
      <c r="I211" s="220"/>
      <c r="J211" s="231">
        <f>BK211</f>
        <v>0</v>
      </c>
      <c r="K211" s="217"/>
      <c r="L211" s="222"/>
      <c r="M211" s="223"/>
      <c r="N211" s="224"/>
      <c r="O211" s="224"/>
      <c r="P211" s="225">
        <f>SUM(P212:P215)</f>
        <v>0</v>
      </c>
      <c r="Q211" s="224"/>
      <c r="R211" s="225">
        <f>SUM(R212:R215)</f>
        <v>0</v>
      </c>
      <c r="S211" s="224"/>
      <c r="T211" s="226">
        <f>SUM(T212:T215)</f>
        <v>0</v>
      </c>
      <c r="AR211" s="227" t="s">
        <v>88</v>
      </c>
      <c r="AT211" s="228" t="s">
        <v>77</v>
      </c>
      <c r="AU211" s="228" t="s">
        <v>86</v>
      </c>
      <c r="AY211" s="227" t="s">
        <v>163</v>
      </c>
      <c r="BK211" s="229">
        <f>SUM(BK212:BK215)</f>
        <v>0</v>
      </c>
    </row>
    <row r="212" spans="2:65" s="1" customFormat="1" ht="16.5" customHeight="1">
      <c r="B212" s="38"/>
      <c r="C212" s="232" t="s">
        <v>532</v>
      </c>
      <c r="D212" s="232" t="s">
        <v>166</v>
      </c>
      <c r="E212" s="233" t="s">
        <v>2721</v>
      </c>
      <c r="F212" s="234" t="s">
        <v>2722</v>
      </c>
      <c r="G212" s="235" t="s">
        <v>413</v>
      </c>
      <c r="H212" s="236">
        <v>5</v>
      </c>
      <c r="I212" s="237"/>
      <c r="J212" s="238">
        <f>ROUND(I212*H212,2)</f>
        <v>0</v>
      </c>
      <c r="K212" s="234" t="s">
        <v>1</v>
      </c>
      <c r="L212" s="43"/>
      <c r="M212" s="239" t="s">
        <v>1</v>
      </c>
      <c r="N212" s="240" t="s">
        <v>43</v>
      </c>
      <c r="O212" s="86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AR212" s="243" t="s">
        <v>395</v>
      </c>
      <c r="AT212" s="243" t="s">
        <v>166</v>
      </c>
      <c r="AU212" s="243" t="s">
        <v>88</v>
      </c>
      <c r="AY212" s="17" t="s">
        <v>163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7" t="s">
        <v>86</v>
      </c>
      <c r="BK212" s="244">
        <f>ROUND(I212*H212,2)</f>
        <v>0</v>
      </c>
      <c r="BL212" s="17" t="s">
        <v>395</v>
      </c>
      <c r="BM212" s="243" t="s">
        <v>808</v>
      </c>
    </row>
    <row r="213" spans="2:47" s="1" customFormat="1" ht="12">
      <c r="B213" s="38"/>
      <c r="C213" s="39"/>
      <c r="D213" s="245" t="s">
        <v>190</v>
      </c>
      <c r="E213" s="39"/>
      <c r="F213" s="246" t="s">
        <v>2723</v>
      </c>
      <c r="G213" s="39"/>
      <c r="H213" s="39"/>
      <c r="I213" s="150"/>
      <c r="J213" s="39"/>
      <c r="K213" s="39"/>
      <c r="L213" s="43"/>
      <c r="M213" s="247"/>
      <c r="N213" s="86"/>
      <c r="O213" s="86"/>
      <c r="P213" s="86"/>
      <c r="Q213" s="86"/>
      <c r="R213" s="86"/>
      <c r="S213" s="86"/>
      <c r="T213" s="87"/>
      <c r="AT213" s="17" t="s">
        <v>190</v>
      </c>
      <c r="AU213" s="17" t="s">
        <v>88</v>
      </c>
    </row>
    <row r="214" spans="2:65" s="1" customFormat="1" ht="16.5" customHeight="1">
      <c r="B214" s="38"/>
      <c r="C214" s="232" t="s">
        <v>538</v>
      </c>
      <c r="D214" s="232" t="s">
        <v>166</v>
      </c>
      <c r="E214" s="233" t="s">
        <v>2724</v>
      </c>
      <c r="F214" s="234" t="s">
        <v>2725</v>
      </c>
      <c r="G214" s="235" t="s">
        <v>2619</v>
      </c>
      <c r="H214" s="236">
        <v>1</v>
      </c>
      <c r="I214" s="237"/>
      <c r="J214" s="238">
        <f>ROUND(I214*H214,2)</f>
        <v>0</v>
      </c>
      <c r="K214" s="234" t="s">
        <v>1</v>
      </c>
      <c r="L214" s="43"/>
      <c r="M214" s="239" t="s">
        <v>1</v>
      </c>
      <c r="N214" s="240" t="s">
        <v>43</v>
      </c>
      <c r="O214" s="86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AR214" s="243" t="s">
        <v>395</v>
      </c>
      <c r="AT214" s="243" t="s">
        <v>166</v>
      </c>
      <c r="AU214" s="243" t="s">
        <v>88</v>
      </c>
      <c r="AY214" s="17" t="s">
        <v>163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7" t="s">
        <v>86</v>
      </c>
      <c r="BK214" s="244">
        <f>ROUND(I214*H214,2)</f>
        <v>0</v>
      </c>
      <c r="BL214" s="17" t="s">
        <v>395</v>
      </c>
      <c r="BM214" s="243" t="s">
        <v>818</v>
      </c>
    </row>
    <row r="215" spans="2:47" s="1" customFormat="1" ht="12">
      <c r="B215" s="38"/>
      <c r="C215" s="39"/>
      <c r="D215" s="245" t="s">
        <v>190</v>
      </c>
      <c r="E215" s="39"/>
      <c r="F215" s="246" t="s">
        <v>2706</v>
      </c>
      <c r="G215" s="39"/>
      <c r="H215" s="39"/>
      <c r="I215" s="150"/>
      <c r="J215" s="39"/>
      <c r="K215" s="39"/>
      <c r="L215" s="43"/>
      <c r="M215" s="247"/>
      <c r="N215" s="86"/>
      <c r="O215" s="86"/>
      <c r="P215" s="86"/>
      <c r="Q215" s="86"/>
      <c r="R215" s="86"/>
      <c r="S215" s="86"/>
      <c r="T215" s="87"/>
      <c r="AT215" s="17" t="s">
        <v>190</v>
      </c>
      <c r="AU215" s="17" t="s">
        <v>88</v>
      </c>
    </row>
    <row r="216" spans="2:63" s="11" customFormat="1" ht="22.8" customHeight="1">
      <c r="B216" s="216"/>
      <c r="C216" s="217"/>
      <c r="D216" s="218" t="s">
        <v>77</v>
      </c>
      <c r="E216" s="230" t="s">
        <v>2726</v>
      </c>
      <c r="F216" s="230" t="s">
        <v>2727</v>
      </c>
      <c r="G216" s="217"/>
      <c r="H216" s="217"/>
      <c r="I216" s="220"/>
      <c r="J216" s="231">
        <f>BK216</f>
        <v>0</v>
      </c>
      <c r="K216" s="217"/>
      <c r="L216" s="222"/>
      <c r="M216" s="223"/>
      <c r="N216" s="224"/>
      <c r="O216" s="224"/>
      <c r="P216" s="225">
        <f>SUM(P217:P218)</f>
        <v>0</v>
      </c>
      <c r="Q216" s="224"/>
      <c r="R216" s="225">
        <f>SUM(R217:R218)</f>
        <v>0</v>
      </c>
      <c r="S216" s="224"/>
      <c r="T216" s="226">
        <f>SUM(T217:T218)</f>
        <v>0</v>
      </c>
      <c r="AR216" s="227" t="s">
        <v>88</v>
      </c>
      <c r="AT216" s="228" t="s">
        <v>77</v>
      </c>
      <c r="AU216" s="228" t="s">
        <v>86</v>
      </c>
      <c r="AY216" s="227" t="s">
        <v>163</v>
      </c>
      <c r="BK216" s="229">
        <f>SUM(BK217:BK218)</f>
        <v>0</v>
      </c>
    </row>
    <row r="217" spans="2:65" s="1" customFormat="1" ht="16.5" customHeight="1">
      <c r="B217" s="38"/>
      <c r="C217" s="232" t="s">
        <v>548</v>
      </c>
      <c r="D217" s="232" t="s">
        <v>166</v>
      </c>
      <c r="E217" s="233" t="s">
        <v>2728</v>
      </c>
      <c r="F217" s="234" t="s">
        <v>2729</v>
      </c>
      <c r="G217" s="235" t="s">
        <v>413</v>
      </c>
      <c r="H217" s="236">
        <v>22</v>
      </c>
      <c r="I217" s="237"/>
      <c r="J217" s="238">
        <f>ROUND(I217*H217,2)</f>
        <v>0</v>
      </c>
      <c r="K217" s="234" t="s">
        <v>1</v>
      </c>
      <c r="L217" s="43"/>
      <c r="M217" s="239" t="s">
        <v>1</v>
      </c>
      <c r="N217" s="240" t="s">
        <v>43</v>
      </c>
      <c r="O217" s="86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AR217" s="243" t="s">
        <v>395</v>
      </c>
      <c r="AT217" s="243" t="s">
        <v>166</v>
      </c>
      <c r="AU217" s="243" t="s">
        <v>88</v>
      </c>
      <c r="AY217" s="17" t="s">
        <v>163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7" t="s">
        <v>86</v>
      </c>
      <c r="BK217" s="244">
        <f>ROUND(I217*H217,2)</f>
        <v>0</v>
      </c>
      <c r="BL217" s="17" t="s">
        <v>395</v>
      </c>
      <c r="BM217" s="243" t="s">
        <v>828</v>
      </c>
    </row>
    <row r="218" spans="2:47" s="1" customFormat="1" ht="12">
      <c r="B218" s="38"/>
      <c r="C218" s="39"/>
      <c r="D218" s="245" t="s">
        <v>190</v>
      </c>
      <c r="E218" s="39"/>
      <c r="F218" s="246" t="s">
        <v>2730</v>
      </c>
      <c r="G218" s="39"/>
      <c r="H218" s="39"/>
      <c r="I218" s="150"/>
      <c r="J218" s="39"/>
      <c r="K218" s="39"/>
      <c r="L218" s="43"/>
      <c r="M218" s="247"/>
      <c r="N218" s="86"/>
      <c r="O218" s="86"/>
      <c r="P218" s="86"/>
      <c r="Q218" s="86"/>
      <c r="R218" s="86"/>
      <c r="S218" s="86"/>
      <c r="T218" s="87"/>
      <c r="AT218" s="17" t="s">
        <v>190</v>
      </c>
      <c r="AU218" s="17" t="s">
        <v>88</v>
      </c>
    </row>
    <row r="219" spans="2:63" s="11" customFormat="1" ht="22.8" customHeight="1">
      <c r="B219" s="216"/>
      <c r="C219" s="217"/>
      <c r="D219" s="218" t="s">
        <v>77</v>
      </c>
      <c r="E219" s="230" t="s">
        <v>2731</v>
      </c>
      <c r="F219" s="230" t="s">
        <v>2732</v>
      </c>
      <c r="G219" s="217"/>
      <c r="H219" s="217"/>
      <c r="I219" s="220"/>
      <c r="J219" s="231">
        <f>BK219</f>
        <v>0</v>
      </c>
      <c r="K219" s="217"/>
      <c r="L219" s="222"/>
      <c r="M219" s="223"/>
      <c r="N219" s="224"/>
      <c r="O219" s="224"/>
      <c r="P219" s="225">
        <f>SUM(P220:P231)</f>
        <v>0</v>
      </c>
      <c r="Q219" s="224"/>
      <c r="R219" s="225">
        <f>SUM(R220:R231)</f>
        <v>0</v>
      </c>
      <c r="S219" s="224"/>
      <c r="T219" s="226">
        <f>SUM(T220:T231)</f>
        <v>0</v>
      </c>
      <c r="AR219" s="227" t="s">
        <v>88</v>
      </c>
      <c r="AT219" s="228" t="s">
        <v>77</v>
      </c>
      <c r="AU219" s="228" t="s">
        <v>86</v>
      </c>
      <c r="AY219" s="227" t="s">
        <v>163</v>
      </c>
      <c r="BK219" s="229">
        <f>SUM(BK220:BK231)</f>
        <v>0</v>
      </c>
    </row>
    <row r="220" spans="2:65" s="1" customFormat="1" ht="16.5" customHeight="1">
      <c r="B220" s="38"/>
      <c r="C220" s="232" t="s">
        <v>554</v>
      </c>
      <c r="D220" s="232" t="s">
        <v>166</v>
      </c>
      <c r="E220" s="233" t="s">
        <v>2733</v>
      </c>
      <c r="F220" s="234" t="s">
        <v>2734</v>
      </c>
      <c r="G220" s="235" t="s">
        <v>413</v>
      </c>
      <c r="H220" s="236">
        <v>5</v>
      </c>
      <c r="I220" s="237"/>
      <c r="J220" s="238">
        <f>ROUND(I220*H220,2)</f>
        <v>0</v>
      </c>
      <c r="K220" s="234" t="s">
        <v>1</v>
      </c>
      <c r="L220" s="43"/>
      <c r="M220" s="239" t="s">
        <v>1</v>
      </c>
      <c r="N220" s="240" t="s">
        <v>43</v>
      </c>
      <c r="O220" s="86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AR220" s="243" t="s">
        <v>395</v>
      </c>
      <c r="AT220" s="243" t="s">
        <v>166</v>
      </c>
      <c r="AU220" s="243" t="s">
        <v>88</v>
      </c>
      <c r="AY220" s="17" t="s">
        <v>163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7" t="s">
        <v>86</v>
      </c>
      <c r="BK220" s="244">
        <f>ROUND(I220*H220,2)</f>
        <v>0</v>
      </c>
      <c r="BL220" s="17" t="s">
        <v>395</v>
      </c>
      <c r="BM220" s="243" t="s">
        <v>842</v>
      </c>
    </row>
    <row r="221" spans="2:47" s="1" customFormat="1" ht="12">
      <c r="B221" s="38"/>
      <c r="C221" s="39"/>
      <c r="D221" s="245" t="s">
        <v>190</v>
      </c>
      <c r="E221" s="39"/>
      <c r="F221" s="246" t="s">
        <v>2735</v>
      </c>
      <c r="G221" s="39"/>
      <c r="H221" s="39"/>
      <c r="I221" s="150"/>
      <c r="J221" s="39"/>
      <c r="K221" s="39"/>
      <c r="L221" s="43"/>
      <c r="M221" s="247"/>
      <c r="N221" s="86"/>
      <c r="O221" s="86"/>
      <c r="P221" s="86"/>
      <c r="Q221" s="86"/>
      <c r="R221" s="86"/>
      <c r="S221" s="86"/>
      <c r="T221" s="87"/>
      <c r="AT221" s="17" t="s">
        <v>190</v>
      </c>
      <c r="AU221" s="17" t="s">
        <v>88</v>
      </c>
    </row>
    <row r="222" spans="2:65" s="1" customFormat="1" ht="16.5" customHeight="1">
      <c r="B222" s="38"/>
      <c r="C222" s="232" t="s">
        <v>560</v>
      </c>
      <c r="D222" s="232" t="s">
        <v>166</v>
      </c>
      <c r="E222" s="233" t="s">
        <v>2736</v>
      </c>
      <c r="F222" s="234" t="s">
        <v>2737</v>
      </c>
      <c r="G222" s="235" t="s">
        <v>413</v>
      </c>
      <c r="H222" s="236">
        <v>8</v>
      </c>
      <c r="I222" s="237"/>
      <c r="J222" s="238">
        <f>ROUND(I222*H222,2)</f>
        <v>0</v>
      </c>
      <c r="K222" s="234" t="s">
        <v>1</v>
      </c>
      <c r="L222" s="43"/>
      <c r="M222" s="239" t="s">
        <v>1</v>
      </c>
      <c r="N222" s="240" t="s">
        <v>43</v>
      </c>
      <c r="O222" s="86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AR222" s="243" t="s">
        <v>395</v>
      </c>
      <c r="AT222" s="243" t="s">
        <v>166</v>
      </c>
      <c r="AU222" s="243" t="s">
        <v>88</v>
      </c>
      <c r="AY222" s="17" t="s">
        <v>163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7" t="s">
        <v>86</v>
      </c>
      <c r="BK222" s="244">
        <f>ROUND(I222*H222,2)</f>
        <v>0</v>
      </c>
      <c r="BL222" s="17" t="s">
        <v>395</v>
      </c>
      <c r="BM222" s="243" t="s">
        <v>859</v>
      </c>
    </row>
    <row r="223" spans="2:47" s="1" customFormat="1" ht="12">
      <c r="B223" s="38"/>
      <c r="C223" s="39"/>
      <c r="D223" s="245" t="s">
        <v>190</v>
      </c>
      <c r="E223" s="39"/>
      <c r="F223" s="246" t="s">
        <v>2738</v>
      </c>
      <c r="G223" s="39"/>
      <c r="H223" s="39"/>
      <c r="I223" s="150"/>
      <c r="J223" s="39"/>
      <c r="K223" s="39"/>
      <c r="L223" s="43"/>
      <c r="M223" s="247"/>
      <c r="N223" s="86"/>
      <c r="O223" s="86"/>
      <c r="P223" s="86"/>
      <c r="Q223" s="86"/>
      <c r="R223" s="86"/>
      <c r="S223" s="86"/>
      <c r="T223" s="87"/>
      <c r="AT223" s="17" t="s">
        <v>190</v>
      </c>
      <c r="AU223" s="17" t="s">
        <v>88</v>
      </c>
    </row>
    <row r="224" spans="2:65" s="1" customFormat="1" ht="16.5" customHeight="1">
      <c r="B224" s="38"/>
      <c r="C224" s="232" t="s">
        <v>565</v>
      </c>
      <c r="D224" s="232" t="s">
        <v>166</v>
      </c>
      <c r="E224" s="233" t="s">
        <v>2739</v>
      </c>
      <c r="F224" s="234" t="s">
        <v>2737</v>
      </c>
      <c r="G224" s="235" t="s">
        <v>413</v>
      </c>
      <c r="H224" s="236">
        <v>5</v>
      </c>
      <c r="I224" s="237"/>
      <c r="J224" s="238">
        <f>ROUND(I224*H224,2)</f>
        <v>0</v>
      </c>
      <c r="K224" s="234" t="s">
        <v>1</v>
      </c>
      <c r="L224" s="43"/>
      <c r="M224" s="239" t="s">
        <v>1</v>
      </c>
      <c r="N224" s="240" t="s">
        <v>43</v>
      </c>
      <c r="O224" s="86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AR224" s="243" t="s">
        <v>395</v>
      </c>
      <c r="AT224" s="243" t="s">
        <v>166</v>
      </c>
      <c r="AU224" s="243" t="s">
        <v>88</v>
      </c>
      <c r="AY224" s="17" t="s">
        <v>163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7" t="s">
        <v>86</v>
      </c>
      <c r="BK224" s="244">
        <f>ROUND(I224*H224,2)</f>
        <v>0</v>
      </c>
      <c r="BL224" s="17" t="s">
        <v>395</v>
      </c>
      <c r="BM224" s="243" t="s">
        <v>867</v>
      </c>
    </row>
    <row r="225" spans="2:47" s="1" customFormat="1" ht="12">
      <c r="B225" s="38"/>
      <c r="C225" s="39"/>
      <c r="D225" s="245" t="s">
        <v>190</v>
      </c>
      <c r="E225" s="39"/>
      <c r="F225" s="246" t="s">
        <v>2740</v>
      </c>
      <c r="G225" s="39"/>
      <c r="H225" s="39"/>
      <c r="I225" s="150"/>
      <c r="J225" s="39"/>
      <c r="K225" s="39"/>
      <c r="L225" s="43"/>
      <c r="M225" s="247"/>
      <c r="N225" s="86"/>
      <c r="O225" s="86"/>
      <c r="P225" s="86"/>
      <c r="Q225" s="86"/>
      <c r="R225" s="86"/>
      <c r="S225" s="86"/>
      <c r="T225" s="87"/>
      <c r="AT225" s="17" t="s">
        <v>190</v>
      </c>
      <c r="AU225" s="17" t="s">
        <v>88</v>
      </c>
    </row>
    <row r="226" spans="2:65" s="1" customFormat="1" ht="16.5" customHeight="1">
      <c r="B226" s="38"/>
      <c r="C226" s="232" t="s">
        <v>569</v>
      </c>
      <c r="D226" s="232" t="s">
        <v>166</v>
      </c>
      <c r="E226" s="233" t="s">
        <v>2741</v>
      </c>
      <c r="F226" s="234" t="s">
        <v>2737</v>
      </c>
      <c r="G226" s="235" t="s">
        <v>413</v>
      </c>
      <c r="H226" s="236">
        <v>44</v>
      </c>
      <c r="I226" s="237"/>
      <c r="J226" s="238">
        <f>ROUND(I226*H226,2)</f>
        <v>0</v>
      </c>
      <c r="K226" s="234" t="s">
        <v>1</v>
      </c>
      <c r="L226" s="43"/>
      <c r="M226" s="239" t="s">
        <v>1</v>
      </c>
      <c r="N226" s="240" t="s">
        <v>43</v>
      </c>
      <c r="O226" s="86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AR226" s="243" t="s">
        <v>395</v>
      </c>
      <c r="AT226" s="243" t="s">
        <v>166</v>
      </c>
      <c r="AU226" s="243" t="s">
        <v>88</v>
      </c>
      <c r="AY226" s="17" t="s">
        <v>163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7" t="s">
        <v>86</v>
      </c>
      <c r="BK226" s="244">
        <f>ROUND(I226*H226,2)</f>
        <v>0</v>
      </c>
      <c r="BL226" s="17" t="s">
        <v>395</v>
      </c>
      <c r="BM226" s="243" t="s">
        <v>875</v>
      </c>
    </row>
    <row r="227" spans="2:47" s="1" customFormat="1" ht="12">
      <c r="B227" s="38"/>
      <c r="C227" s="39"/>
      <c r="D227" s="245" t="s">
        <v>190</v>
      </c>
      <c r="E227" s="39"/>
      <c r="F227" s="246" t="s">
        <v>2742</v>
      </c>
      <c r="G227" s="39"/>
      <c r="H227" s="39"/>
      <c r="I227" s="150"/>
      <c r="J227" s="39"/>
      <c r="K227" s="39"/>
      <c r="L227" s="43"/>
      <c r="M227" s="247"/>
      <c r="N227" s="86"/>
      <c r="O227" s="86"/>
      <c r="P227" s="86"/>
      <c r="Q227" s="86"/>
      <c r="R227" s="86"/>
      <c r="S227" s="86"/>
      <c r="T227" s="87"/>
      <c r="AT227" s="17" t="s">
        <v>190</v>
      </c>
      <c r="AU227" s="17" t="s">
        <v>88</v>
      </c>
    </row>
    <row r="228" spans="2:65" s="1" customFormat="1" ht="16.5" customHeight="1">
      <c r="B228" s="38"/>
      <c r="C228" s="232" t="s">
        <v>590</v>
      </c>
      <c r="D228" s="232" t="s">
        <v>166</v>
      </c>
      <c r="E228" s="233" t="s">
        <v>2743</v>
      </c>
      <c r="F228" s="234" t="s">
        <v>2737</v>
      </c>
      <c r="G228" s="235" t="s">
        <v>413</v>
      </c>
      <c r="H228" s="236">
        <v>2</v>
      </c>
      <c r="I228" s="237"/>
      <c r="J228" s="238">
        <f>ROUND(I228*H228,2)</f>
        <v>0</v>
      </c>
      <c r="K228" s="234" t="s">
        <v>1</v>
      </c>
      <c r="L228" s="43"/>
      <c r="M228" s="239" t="s">
        <v>1</v>
      </c>
      <c r="N228" s="240" t="s">
        <v>43</v>
      </c>
      <c r="O228" s="86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AR228" s="243" t="s">
        <v>395</v>
      </c>
      <c r="AT228" s="243" t="s">
        <v>166</v>
      </c>
      <c r="AU228" s="243" t="s">
        <v>88</v>
      </c>
      <c r="AY228" s="17" t="s">
        <v>163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7" t="s">
        <v>86</v>
      </c>
      <c r="BK228" s="244">
        <f>ROUND(I228*H228,2)</f>
        <v>0</v>
      </c>
      <c r="BL228" s="17" t="s">
        <v>395</v>
      </c>
      <c r="BM228" s="243" t="s">
        <v>885</v>
      </c>
    </row>
    <row r="229" spans="2:47" s="1" customFormat="1" ht="12">
      <c r="B229" s="38"/>
      <c r="C229" s="39"/>
      <c r="D229" s="245" t="s">
        <v>190</v>
      </c>
      <c r="E229" s="39"/>
      <c r="F229" s="246" t="s">
        <v>2744</v>
      </c>
      <c r="G229" s="39"/>
      <c r="H229" s="39"/>
      <c r="I229" s="150"/>
      <c r="J229" s="39"/>
      <c r="K229" s="39"/>
      <c r="L229" s="43"/>
      <c r="M229" s="247"/>
      <c r="N229" s="86"/>
      <c r="O229" s="86"/>
      <c r="P229" s="86"/>
      <c r="Q229" s="86"/>
      <c r="R229" s="86"/>
      <c r="S229" s="86"/>
      <c r="T229" s="87"/>
      <c r="AT229" s="17" t="s">
        <v>190</v>
      </c>
      <c r="AU229" s="17" t="s">
        <v>88</v>
      </c>
    </row>
    <row r="230" spans="2:65" s="1" customFormat="1" ht="16.5" customHeight="1">
      <c r="B230" s="38"/>
      <c r="C230" s="232" t="s">
        <v>248</v>
      </c>
      <c r="D230" s="232" t="s">
        <v>166</v>
      </c>
      <c r="E230" s="233" t="s">
        <v>2745</v>
      </c>
      <c r="F230" s="234" t="s">
        <v>2746</v>
      </c>
      <c r="G230" s="235" t="s">
        <v>2619</v>
      </c>
      <c r="H230" s="236">
        <v>1</v>
      </c>
      <c r="I230" s="237"/>
      <c r="J230" s="238">
        <f>ROUND(I230*H230,2)</f>
        <v>0</v>
      </c>
      <c r="K230" s="234" t="s">
        <v>1</v>
      </c>
      <c r="L230" s="43"/>
      <c r="M230" s="239" t="s">
        <v>1</v>
      </c>
      <c r="N230" s="240" t="s">
        <v>43</v>
      </c>
      <c r="O230" s="86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AR230" s="243" t="s">
        <v>395</v>
      </c>
      <c r="AT230" s="243" t="s">
        <v>166</v>
      </c>
      <c r="AU230" s="243" t="s">
        <v>88</v>
      </c>
      <c r="AY230" s="17" t="s">
        <v>163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7" t="s">
        <v>86</v>
      </c>
      <c r="BK230" s="244">
        <f>ROUND(I230*H230,2)</f>
        <v>0</v>
      </c>
      <c r="BL230" s="17" t="s">
        <v>395</v>
      </c>
      <c r="BM230" s="243" t="s">
        <v>898</v>
      </c>
    </row>
    <row r="231" spans="2:47" s="1" customFormat="1" ht="12">
      <c r="B231" s="38"/>
      <c r="C231" s="39"/>
      <c r="D231" s="245" t="s">
        <v>190</v>
      </c>
      <c r="E231" s="39"/>
      <c r="F231" s="246" t="s">
        <v>2747</v>
      </c>
      <c r="G231" s="39"/>
      <c r="H231" s="39"/>
      <c r="I231" s="150"/>
      <c r="J231" s="39"/>
      <c r="K231" s="39"/>
      <c r="L231" s="43"/>
      <c r="M231" s="310"/>
      <c r="N231" s="250"/>
      <c r="O231" s="250"/>
      <c r="P231" s="250"/>
      <c r="Q231" s="250"/>
      <c r="R231" s="250"/>
      <c r="S231" s="250"/>
      <c r="T231" s="311"/>
      <c r="AT231" s="17" t="s">
        <v>190</v>
      </c>
      <c r="AU231" s="17" t="s">
        <v>88</v>
      </c>
    </row>
    <row r="232" spans="2:12" s="1" customFormat="1" ht="6.95" customHeight="1">
      <c r="B232" s="61"/>
      <c r="C232" s="62"/>
      <c r="D232" s="62"/>
      <c r="E232" s="62"/>
      <c r="F232" s="62"/>
      <c r="G232" s="62"/>
      <c r="H232" s="62"/>
      <c r="I232" s="183"/>
      <c r="J232" s="62"/>
      <c r="K232" s="62"/>
      <c r="L232" s="43"/>
    </row>
  </sheetData>
  <sheetProtection password="CC35" sheet="1" objects="1" scenarios="1" formatColumns="0" formatRows="0" autoFilter="0"/>
  <autoFilter ref="C132:K23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109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2601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2748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ROUND(J130,2)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ROUND((SUM(BE130:BE194)),2)</f>
        <v>0</v>
      </c>
      <c r="I37" s="164">
        <v>0.21</v>
      </c>
      <c r="J37" s="163">
        <f>ROUND(((SUM(BE130:BE194))*I37),2)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ROUND((SUM(BF130:BF194)),2)</f>
        <v>0</v>
      </c>
      <c r="I38" s="164">
        <v>0.15</v>
      </c>
      <c r="J38" s="163">
        <f>ROUND(((SUM(BF130:BF194))*I38),2)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ROUND((SUM(BG130:BG194)),2)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ROUND((SUM(BH130:BH194)),2)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ROUND((SUM(BI130:BI194)),2)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2601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003-2 - Topný systém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J130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2749</v>
      </c>
      <c r="E101" s="196"/>
      <c r="F101" s="196"/>
      <c r="G101" s="196"/>
      <c r="H101" s="196"/>
      <c r="I101" s="197"/>
      <c r="J101" s="198">
        <f>J131</f>
        <v>0</v>
      </c>
      <c r="K101" s="194"/>
      <c r="L101" s="199"/>
    </row>
    <row r="102" spans="2:12" s="9" customFormat="1" ht="19.9" customHeight="1">
      <c r="B102" s="200"/>
      <c r="C102" s="128"/>
      <c r="D102" s="201" t="s">
        <v>2750</v>
      </c>
      <c r="E102" s="202"/>
      <c r="F102" s="202"/>
      <c r="G102" s="202"/>
      <c r="H102" s="202"/>
      <c r="I102" s="203"/>
      <c r="J102" s="204">
        <f>J132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2751</v>
      </c>
      <c r="E103" s="202"/>
      <c r="F103" s="202"/>
      <c r="G103" s="202"/>
      <c r="H103" s="202"/>
      <c r="I103" s="203"/>
      <c r="J103" s="204">
        <f>J145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2752</v>
      </c>
      <c r="E104" s="202"/>
      <c r="F104" s="202"/>
      <c r="G104" s="202"/>
      <c r="H104" s="202"/>
      <c r="I104" s="203"/>
      <c r="J104" s="204">
        <f>J162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2753</v>
      </c>
      <c r="E105" s="202"/>
      <c r="F105" s="202"/>
      <c r="G105" s="202"/>
      <c r="H105" s="202"/>
      <c r="I105" s="203"/>
      <c r="J105" s="204">
        <f>J177</f>
        <v>0</v>
      </c>
      <c r="K105" s="128"/>
      <c r="L105" s="205"/>
    </row>
    <row r="106" spans="2:12" s="9" customFormat="1" ht="19.9" customHeight="1">
      <c r="B106" s="200"/>
      <c r="C106" s="128"/>
      <c r="D106" s="201" t="s">
        <v>2754</v>
      </c>
      <c r="E106" s="202"/>
      <c r="F106" s="202"/>
      <c r="G106" s="202"/>
      <c r="H106" s="202"/>
      <c r="I106" s="203"/>
      <c r="J106" s="204">
        <f>J182</f>
        <v>0</v>
      </c>
      <c r="K106" s="128"/>
      <c r="L106" s="205"/>
    </row>
    <row r="107" spans="2:12" s="1" customFormat="1" ht="21.8" customHeight="1">
      <c r="B107" s="38"/>
      <c r="C107" s="39"/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83"/>
      <c r="J108" s="62"/>
      <c r="K108" s="62"/>
      <c r="L108" s="43"/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86"/>
      <c r="J112" s="64"/>
      <c r="K112" s="64"/>
      <c r="L112" s="43"/>
    </row>
    <row r="113" spans="2:12" s="1" customFormat="1" ht="24.95" customHeight="1">
      <c r="B113" s="38"/>
      <c r="C113" s="23" t="s">
        <v>147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2" t="s">
        <v>16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6.5" customHeight="1">
      <c r="B116" s="38"/>
      <c r="C116" s="39"/>
      <c r="D116" s="39"/>
      <c r="E116" s="187" t="str">
        <f>E7</f>
        <v>Rekonstrukce čp. 73 Horská ul. Trutnov</v>
      </c>
      <c r="F116" s="32"/>
      <c r="G116" s="32"/>
      <c r="H116" s="32"/>
      <c r="I116" s="150"/>
      <c r="J116" s="39"/>
      <c r="K116" s="39"/>
      <c r="L116" s="43"/>
    </row>
    <row r="117" spans="2:12" ht="12" customHeight="1">
      <c r="B117" s="21"/>
      <c r="C117" s="32" t="s">
        <v>135</v>
      </c>
      <c r="D117" s="22"/>
      <c r="E117" s="22"/>
      <c r="F117" s="22"/>
      <c r="G117" s="22"/>
      <c r="H117" s="22"/>
      <c r="I117" s="142"/>
      <c r="J117" s="22"/>
      <c r="K117" s="22"/>
      <c r="L117" s="20"/>
    </row>
    <row r="118" spans="2:12" ht="16.5" customHeight="1">
      <c r="B118" s="21"/>
      <c r="C118" s="22"/>
      <c r="D118" s="22"/>
      <c r="E118" s="187" t="s">
        <v>212</v>
      </c>
      <c r="F118" s="22"/>
      <c r="G118" s="22"/>
      <c r="H118" s="22"/>
      <c r="I118" s="142"/>
      <c r="J118" s="22"/>
      <c r="K118" s="22"/>
      <c r="L118" s="20"/>
    </row>
    <row r="119" spans="2:12" ht="12" customHeight="1">
      <c r="B119" s="21"/>
      <c r="C119" s="32" t="s">
        <v>215</v>
      </c>
      <c r="D119" s="22"/>
      <c r="E119" s="22"/>
      <c r="F119" s="22"/>
      <c r="G119" s="22"/>
      <c r="H119" s="22"/>
      <c r="I119" s="142"/>
      <c r="J119" s="22"/>
      <c r="K119" s="22"/>
      <c r="L119" s="20"/>
    </row>
    <row r="120" spans="2:12" s="1" customFormat="1" ht="16.5" customHeight="1">
      <c r="B120" s="38"/>
      <c r="C120" s="39"/>
      <c r="D120" s="39"/>
      <c r="E120" s="309" t="s">
        <v>2601</v>
      </c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2" t="s">
        <v>2602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6.5" customHeight="1">
      <c r="B122" s="38"/>
      <c r="C122" s="39"/>
      <c r="D122" s="39"/>
      <c r="E122" s="71" t="str">
        <f>E13</f>
        <v>003-2 - Topný systém</v>
      </c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2" t="s">
        <v>21</v>
      </c>
      <c r="D124" s="39"/>
      <c r="E124" s="39"/>
      <c r="F124" s="27" t="str">
        <f>F16</f>
        <v xml:space="preserve"> </v>
      </c>
      <c r="G124" s="39"/>
      <c r="H124" s="39"/>
      <c r="I124" s="152" t="s">
        <v>23</v>
      </c>
      <c r="J124" s="74" t="str">
        <f>IF(J16="","",J16)</f>
        <v>10. 1. 2019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27.9" customHeight="1">
      <c r="B126" s="38"/>
      <c r="C126" s="32" t="s">
        <v>25</v>
      </c>
      <c r="D126" s="39"/>
      <c r="E126" s="39"/>
      <c r="F126" s="27" t="str">
        <f>E19</f>
        <v>Město Trutnov</v>
      </c>
      <c r="G126" s="39"/>
      <c r="H126" s="39"/>
      <c r="I126" s="152" t="s">
        <v>31</v>
      </c>
      <c r="J126" s="36" t="str">
        <f>E25</f>
        <v>Ing. Arch. Zdeněk Gottwald</v>
      </c>
      <c r="K126" s="39"/>
      <c r="L126" s="43"/>
    </row>
    <row r="127" spans="2:12" s="1" customFormat="1" ht="27.9" customHeight="1">
      <c r="B127" s="38"/>
      <c r="C127" s="32" t="s">
        <v>29</v>
      </c>
      <c r="D127" s="39"/>
      <c r="E127" s="39"/>
      <c r="F127" s="27" t="str">
        <f>IF(E22="","",E22)</f>
        <v>Vyplň údaj</v>
      </c>
      <c r="G127" s="39"/>
      <c r="H127" s="39"/>
      <c r="I127" s="152" t="s">
        <v>34</v>
      </c>
      <c r="J127" s="36" t="str">
        <f>E28</f>
        <v>Ing. Lenka Kasperová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20" s="10" customFormat="1" ht="29.25" customHeight="1">
      <c r="B129" s="206"/>
      <c r="C129" s="207" t="s">
        <v>148</v>
      </c>
      <c r="D129" s="208" t="s">
        <v>63</v>
      </c>
      <c r="E129" s="208" t="s">
        <v>59</v>
      </c>
      <c r="F129" s="208" t="s">
        <v>60</v>
      </c>
      <c r="G129" s="208" t="s">
        <v>149</v>
      </c>
      <c r="H129" s="208" t="s">
        <v>150</v>
      </c>
      <c r="I129" s="209" t="s">
        <v>151</v>
      </c>
      <c r="J129" s="208" t="s">
        <v>139</v>
      </c>
      <c r="K129" s="210" t="s">
        <v>152</v>
      </c>
      <c r="L129" s="211"/>
      <c r="M129" s="95" t="s">
        <v>1</v>
      </c>
      <c r="N129" s="96" t="s">
        <v>42</v>
      </c>
      <c r="O129" s="96" t="s">
        <v>153</v>
      </c>
      <c r="P129" s="96" t="s">
        <v>154</v>
      </c>
      <c r="Q129" s="96" t="s">
        <v>155</v>
      </c>
      <c r="R129" s="96" t="s">
        <v>156</v>
      </c>
      <c r="S129" s="96" t="s">
        <v>157</v>
      </c>
      <c r="T129" s="97" t="s">
        <v>158</v>
      </c>
    </row>
    <row r="130" spans="2:63" s="1" customFormat="1" ht="22.8" customHeight="1">
      <c r="B130" s="38"/>
      <c r="C130" s="102" t="s">
        <v>159</v>
      </c>
      <c r="D130" s="39"/>
      <c r="E130" s="39"/>
      <c r="F130" s="39"/>
      <c r="G130" s="39"/>
      <c r="H130" s="39"/>
      <c r="I130" s="150"/>
      <c r="J130" s="212">
        <f>BK130</f>
        <v>0</v>
      </c>
      <c r="K130" s="39"/>
      <c r="L130" s="43"/>
      <c r="M130" s="98"/>
      <c r="N130" s="99"/>
      <c r="O130" s="99"/>
      <c r="P130" s="213">
        <f>P131</f>
        <v>0</v>
      </c>
      <c r="Q130" s="99"/>
      <c r="R130" s="213">
        <f>R131</f>
        <v>0</v>
      </c>
      <c r="S130" s="99"/>
      <c r="T130" s="214">
        <f>T131</f>
        <v>0</v>
      </c>
      <c r="AT130" s="17" t="s">
        <v>77</v>
      </c>
      <c r="AU130" s="17" t="s">
        <v>141</v>
      </c>
      <c r="BK130" s="215">
        <f>BK131</f>
        <v>0</v>
      </c>
    </row>
    <row r="131" spans="2:63" s="11" customFormat="1" ht="25.9" customHeight="1">
      <c r="B131" s="216"/>
      <c r="C131" s="217"/>
      <c r="D131" s="218" t="s">
        <v>77</v>
      </c>
      <c r="E131" s="219" t="s">
        <v>2614</v>
      </c>
      <c r="F131" s="219" t="s">
        <v>2755</v>
      </c>
      <c r="G131" s="217"/>
      <c r="H131" s="217"/>
      <c r="I131" s="220"/>
      <c r="J131" s="221">
        <f>BK131</f>
        <v>0</v>
      </c>
      <c r="K131" s="217"/>
      <c r="L131" s="222"/>
      <c r="M131" s="223"/>
      <c r="N131" s="224"/>
      <c r="O131" s="224"/>
      <c r="P131" s="225">
        <f>P132+P145+P162+P177+P182</f>
        <v>0</v>
      </c>
      <c r="Q131" s="224"/>
      <c r="R131" s="225">
        <f>R132+R145+R162+R177+R182</f>
        <v>0</v>
      </c>
      <c r="S131" s="224"/>
      <c r="T131" s="226">
        <f>T132+T145+T162+T177+T182</f>
        <v>0</v>
      </c>
      <c r="AR131" s="227" t="s">
        <v>88</v>
      </c>
      <c r="AT131" s="228" t="s">
        <v>77</v>
      </c>
      <c r="AU131" s="228" t="s">
        <v>78</v>
      </c>
      <c r="AY131" s="227" t="s">
        <v>163</v>
      </c>
      <c r="BK131" s="229">
        <f>BK132+BK145+BK162+BK177+BK182</f>
        <v>0</v>
      </c>
    </row>
    <row r="132" spans="2:63" s="11" customFormat="1" ht="22.8" customHeight="1">
      <c r="B132" s="216"/>
      <c r="C132" s="217"/>
      <c r="D132" s="218" t="s">
        <v>77</v>
      </c>
      <c r="E132" s="230" t="s">
        <v>2616</v>
      </c>
      <c r="F132" s="230" t="s">
        <v>2659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SUM(P133:P144)</f>
        <v>0</v>
      </c>
      <c r="Q132" s="224"/>
      <c r="R132" s="225">
        <f>SUM(R133:R144)</f>
        <v>0</v>
      </c>
      <c r="S132" s="224"/>
      <c r="T132" s="226">
        <f>SUM(T133:T144)</f>
        <v>0</v>
      </c>
      <c r="AR132" s="227" t="s">
        <v>88</v>
      </c>
      <c r="AT132" s="228" t="s">
        <v>77</v>
      </c>
      <c r="AU132" s="228" t="s">
        <v>86</v>
      </c>
      <c r="AY132" s="227" t="s">
        <v>163</v>
      </c>
      <c r="BK132" s="229">
        <f>SUM(BK133:BK144)</f>
        <v>0</v>
      </c>
    </row>
    <row r="133" spans="2:65" s="1" customFormat="1" ht="16.5" customHeight="1">
      <c r="B133" s="38"/>
      <c r="C133" s="232" t="s">
        <v>86</v>
      </c>
      <c r="D133" s="232" t="s">
        <v>166</v>
      </c>
      <c r="E133" s="233" t="s">
        <v>2756</v>
      </c>
      <c r="F133" s="234" t="s">
        <v>2757</v>
      </c>
      <c r="G133" s="235" t="s">
        <v>1168</v>
      </c>
      <c r="H133" s="236">
        <v>1</v>
      </c>
      <c r="I133" s="237"/>
      <c r="J133" s="238">
        <f>ROUND(I133*H133,2)</f>
        <v>0</v>
      </c>
      <c r="K133" s="234" t="s">
        <v>1</v>
      </c>
      <c r="L133" s="43"/>
      <c r="M133" s="239" t="s">
        <v>1</v>
      </c>
      <c r="N133" s="240" t="s">
        <v>43</v>
      </c>
      <c r="O133" s="86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395</v>
      </c>
      <c r="AT133" s="243" t="s">
        <v>166</v>
      </c>
      <c r="AU133" s="243" t="s">
        <v>88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395</v>
      </c>
      <c r="BM133" s="243" t="s">
        <v>88</v>
      </c>
    </row>
    <row r="134" spans="2:47" s="1" customFormat="1" ht="12">
      <c r="B134" s="38"/>
      <c r="C134" s="39"/>
      <c r="D134" s="245" t="s">
        <v>190</v>
      </c>
      <c r="E134" s="39"/>
      <c r="F134" s="246" t="s">
        <v>2758</v>
      </c>
      <c r="G134" s="39"/>
      <c r="H134" s="39"/>
      <c r="I134" s="150"/>
      <c r="J134" s="39"/>
      <c r="K134" s="39"/>
      <c r="L134" s="43"/>
      <c r="M134" s="247"/>
      <c r="N134" s="86"/>
      <c r="O134" s="86"/>
      <c r="P134" s="86"/>
      <c r="Q134" s="86"/>
      <c r="R134" s="86"/>
      <c r="S134" s="86"/>
      <c r="T134" s="87"/>
      <c r="AT134" s="17" t="s">
        <v>190</v>
      </c>
      <c r="AU134" s="17" t="s">
        <v>88</v>
      </c>
    </row>
    <row r="135" spans="2:65" s="1" customFormat="1" ht="16.5" customHeight="1">
      <c r="B135" s="38"/>
      <c r="C135" s="232" t="s">
        <v>88</v>
      </c>
      <c r="D135" s="232" t="s">
        <v>166</v>
      </c>
      <c r="E135" s="233" t="s">
        <v>2759</v>
      </c>
      <c r="F135" s="234" t="s">
        <v>2760</v>
      </c>
      <c r="G135" s="235" t="s">
        <v>1168</v>
      </c>
      <c r="H135" s="236">
        <v>1</v>
      </c>
      <c r="I135" s="237"/>
      <c r="J135" s="238">
        <f>ROUND(I135*H135,2)</f>
        <v>0</v>
      </c>
      <c r="K135" s="234" t="s">
        <v>1</v>
      </c>
      <c r="L135" s="43"/>
      <c r="M135" s="239" t="s">
        <v>1</v>
      </c>
      <c r="N135" s="240" t="s">
        <v>43</v>
      </c>
      <c r="O135" s="86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395</v>
      </c>
      <c r="AT135" s="243" t="s">
        <v>166</v>
      </c>
      <c r="AU135" s="243" t="s">
        <v>88</v>
      </c>
      <c r="AY135" s="17" t="s">
        <v>163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7" t="s">
        <v>86</v>
      </c>
      <c r="BK135" s="244">
        <f>ROUND(I135*H135,2)</f>
        <v>0</v>
      </c>
      <c r="BL135" s="17" t="s">
        <v>395</v>
      </c>
      <c r="BM135" s="243" t="s">
        <v>181</v>
      </c>
    </row>
    <row r="136" spans="2:47" s="1" customFormat="1" ht="12">
      <c r="B136" s="38"/>
      <c r="C136" s="39"/>
      <c r="D136" s="245" t="s">
        <v>190</v>
      </c>
      <c r="E136" s="39"/>
      <c r="F136" s="246" t="s">
        <v>2761</v>
      </c>
      <c r="G136" s="39"/>
      <c r="H136" s="39"/>
      <c r="I136" s="150"/>
      <c r="J136" s="39"/>
      <c r="K136" s="39"/>
      <c r="L136" s="43"/>
      <c r="M136" s="247"/>
      <c r="N136" s="86"/>
      <c r="O136" s="86"/>
      <c r="P136" s="86"/>
      <c r="Q136" s="86"/>
      <c r="R136" s="86"/>
      <c r="S136" s="86"/>
      <c r="T136" s="87"/>
      <c r="AT136" s="17" t="s">
        <v>190</v>
      </c>
      <c r="AU136" s="17" t="s">
        <v>88</v>
      </c>
    </row>
    <row r="137" spans="2:65" s="1" customFormat="1" ht="16.5" customHeight="1">
      <c r="B137" s="38"/>
      <c r="C137" s="232" t="s">
        <v>105</v>
      </c>
      <c r="D137" s="232" t="s">
        <v>166</v>
      </c>
      <c r="E137" s="233" t="s">
        <v>2762</v>
      </c>
      <c r="F137" s="234" t="s">
        <v>2763</v>
      </c>
      <c r="G137" s="235" t="s">
        <v>1168</v>
      </c>
      <c r="H137" s="236">
        <v>2</v>
      </c>
      <c r="I137" s="237"/>
      <c r="J137" s="238">
        <f>ROUND(I137*H137,2)</f>
        <v>0</v>
      </c>
      <c r="K137" s="234" t="s">
        <v>1</v>
      </c>
      <c r="L137" s="43"/>
      <c r="M137" s="239" t="s">
        <v>1</v>
      </c>
      <c r="N137" s="240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395</v>
      </c>
      <c r="AT137" s="243" t="s">
        <v>166</v>
      </c>
      <c r="AU137" s="243" t="s">
        <v>88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395</v>
      </c>
      <c r="BM137" s="243" t="s">
        <v>194</v>
      </c>
    </row>
    <row r="138" spans="2:47" s="1" customFormat="1" ht="12">
      <c r="B138" s="38"/>
      <c r="C138" s="39"/>
      <c r="D138" s="245" t="s">
        <v>190</v>
      </c>
      <c r="E138" s="39"/>
      <c r="F138" s="246" t="s">
        <v>2764</v>
      </c>
      <c r="G138" s="39"/>
      <c r="H138" s="39"/>
      <c r="I138" s="150"/>
      <c r="J138" s="39"/>
      <c r="K138" s="39"/>
      <c r="L138" s="43"/>
      <c r="M138" s="247"/>
      <c r="N138" s="86"/>
      <c r="O138" s="86"/>
      <c r="P138" s="86"/>
      <c r="Q138" s="86"/>
      <c r="R138" s="86"/>
      <c r="S138" s="86"/>
      <c r="T138" s="87"/>
      <c r="AT138" s="17" t="s">
        <v>190</v>
      </c>
      <c r="AU138" s="17" t="s">
        <v>88</v>
      </c>
    </row>
    <row r="139" spans="2:65" s="1" customFormat="1" ht="16.5" customHeight="1">
      <c r="B139" s="38"/>
      <c r="C139" s="232" t="s">
        <v>181</v>
      </c>
      <c r="D139" s="232" t="s">
        <v>166</v>
      </c>
      <c r="E139" s="233" t="s">
        <v>2765</v>
      </c>
      <c r="F139" s="234" t="s">
        <v>2766</v>
      </c>
      <c r="G139" s="235" t="s">
        <v>1168</v>
      </c>
      <c r="H139" s="236">
        <v>31</v>
      </c>
      <c r="I139" s="237"/>
      <c r="J139" s="238">
        <f>ROUND(I139*H139,2)</f>
        <v>0</v>
      </c>
      <c r="K139" s="234" t="s">
        <v>1</v>
      </c>
      <c r="L139" s="43"/>
      <c r="M139" s="239" t="s">
        <v>1</v>
      </c>
      <c r="N139" s="240" t="s">
        <v>43</v>
      </c>
      <c r="O139" s="86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395</v>
      </c>
      <c r="AT139" s="243" t="s">
        <v>166</v>
      </c>
      <c r="AU139" s="243" t="s">
        <v>88</v>
      </c>
      <c r="AY139" s="17" t="s">
        <v>163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7" t="s">
        <v>86</v>
      </c>
      <c r="BK139" s="244">
        <f>ROUND(I139*H139,2)</f>
        <v>0</v>
      </c>
      <c r="BL139" s="17" t="s">
        <v>395</v>
      </c>
      <c r="BM139" s="243" t="s">
        <v>346</v>
      </c>
    </row>
    <row r="140" spans="2:47" s="1" customFormat="1" ht="12">
      <c r="B140" s="38"/>
      <c r="C140" s="39"/>
      <c r="D140" s="245" t="s">
        <v>190</v>
      </c>
      <c r="E140" s="39"/>
      <c r="F140" s="246" t="s">
        <v>2767</v>
      </c>
      <c r="G140" s="39"/>
      <c r="H140" s="39"/>
      <c r="I140" s="150"/>
      <c r="J140" s="39"/>
      <c r="K140" s="39"/>
      <c r="L140" s="43"/>
      <c r="M140" s="247"/>
      <c r="N140" s="86"/>
      <c r="O140" s="86"/>
      <c r="P140" s="86"/>
      <c r="Q140" s="86"/>
      <c r="R140" s="86"/>
      <c r="S140" s="86"/>
      <c r="T140" s="87"/>
      <c r="AT140" s="17" t="s">
        <v>190</v>
      </c>
      <c r="AU140" s="17" t="s">
        <v>88</v>
      </c>
    </row>
    <row r="141" spans="2:65" s="1" customFormat="1" ht="16.5" customHeight="1">
      <c r="B141" s="38"/>
      <c r="C141" s="232" t="s">
        <v>162</v>
      </c>
      <c r="D141" s="232" t="s">
        <v>166</v>
      </c>
      <c r="E141" s="233" t="s">
        <v>2768</v>
      </c>
      <c r="F141" s="234" t="s">
        <v>2763</v>
      </c>
      <c r="G141" s="235" t="s">
        <v>1168</v>
      </c>
      <c r="H141" s="236">
        <v>62</v>
      </c>
      <c r="I141" s="237"/>
      <c r="J141" s="238">
        <f>ROUND(I141*H141,2)</f>
        <v>0</v>
      </c>
      <c r="K141" s="234" t="s">
        <v>1</v>
      </c>
      <c r="L141" s="43"/>
      <c r="M141" s="239" t="s">
        <v>1</v>
      </c>
      <c r="N141" s="240" t="s">
        <v>43</v>
      </c>
      <c r="O141" s="86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AR141" s="243" t="s">
        <v>395</v>
      </c>
      <c r="AT141" s="243" t="s">
        <v>166</v>
      </c>
      <c r="AU141" s="243" t="s">
        <v>88</v>
      </c>
      <c r="AY141" s="17" t="s">
        <v>163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7" t="s">
        <v>86</v>
      </c>
      <c r="BK141" s="244">
        <f>ROUND(I141*H141,2)</f>
        <v>0</v>
      </c>
      <c r="BL141" s="17" t="s">
        <v>395</v>
      </c>
      <c r="BM141" s="243" t="s">
        <v>360</v>
      </c>
    </row>
    <row r="142" spans="2:47" s="1" customFormat="1" ht="12">
      <c r="B142" s="38"/>
      <c r="C142" s="39"/>
      <c r="D142" s="245" t="s">
        <v>190</v>
      </c>
      <c r="E142" s="39"/>
      <c r="F142" s="246" t="s">
        <v>2764</v>
      </c>
      <c r="G142" s="39"/>
      <c r="H142" s="39"/>
      <c r="I142" s="150"/>
      <c r="J142" s="39"/>
      <c r="K142" s="39"/>
      <c r="L142" s="43"/>
      <c r="M142" s="247"/>
      <c r="N142" s="86"/>
      <c r="O142" s="86"/>
      <c r="P142" s="86"/>
      <c r="Q142" s="86"/>
      <c r="R142" s="86"/>
      <c r="S142" s="86"/>
      <c r="T142" s="87"/>
      <c r="AT142" s="17" t="s">
        <v>190</v>
      </c>
      <c r="AU142" s="17" t="s">
        <v>88</v>
      </c>
    </row>
    <row r="143" spans="2:65" s="1" customFormat="1" ht="16.5" customHeight="1">
      <c r="B143" s="38"/>
      <c r="C143" s="232" t="s">
        <v>194</v>
      </c>
      <c r="D143" s="232" t="s">
        <v>166</v>
      </c>
      <c r="E143" s="233" t="s">
        <v>2769</v>
      </c>
      <c r="F143" s="234" t="s">
        <v>2770</v>
      </c>
      <c r="G143" s="235" t="s">
        <v>1168</v>
      </c>
      <c r="H143" s="236">
        <v>32</v>
      </c>
      <c r="I143" s="237"/>
      <c r="J143" s="238">
        <f>ROUND(I143*H143,2)</f>
        <v>0</v>
      </c>
      <c r="K143" s="234" t="s">
        <v>1</v>
      </c>
      <c r="L143" s="43"/>
      <c r="M143" s="239" t="s">
        <v>1</v>
      </c>
      <c r="N143" s="240" t="s">
        <v>43</v>
      </c>
      <c r="O143" s="86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AR143" s="243" t="s">
        <v>395</v>
      </c>
      <c r="AT143" s="243" t="s">
        <v>166</v>
      </c>
      <c r="AU143" s="243" t="s">
        <v>88</v>
      </c>
      <c r="AY143" s="17" t="s">
        <v>163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7" t="s">
        <v>86</v>
      </c>
      <c r="BK143" s="244">
        <f>ROUND(I143*H143,2)</f>
        <v>0</v>
      </c>
      <c r="BL143" s="17" t="s">
        <v>395</v>
      </c>
      <c r="BM143" s="243" t="s">
        <v>374</v>
      </c>
    </row>
    <row r="144" spans="2:47" s="1" customFormat="1" ht="12">
      <c r="B144" s="38"/>
      <c r="C144" s="39"/>
      <c r="D144" s="245" t="s">
        <v>190</v>
      </c>
      <c r="E144" s="39"/>
      <c r="F144" s="246" t="s">
        <v>2771</v>
      </c>
      <c r="G144" s="39"/>
      <c r="H144" s="39"/>
      <c r="I144" s="150"/>
      <c r="J144" s="39"/>
      <c r="K144" s="39"/>
      <c r="L144" s="43"/>
      <c r="M144" s="247"/>
      <c r="N144" s="86"/>
      <c r="O144" s="86"/>
      <c r="P144" s="86"/>
      <c r="Q144" s="86"/>
      <c r="R144" s="86"/>
      <c r="S144" s="86"/>
      <c r="T144" s="87"/>
      <c r="AT144" s="17" t="s">
        <v>190</v>
      </c>
      <c r="AU144" s="17" t="s">
        <v>88</v>
      </c>
    </row>
    <row r="145" spans="2:63" s="11" customFormat="1" ht="22.8" customHeight="1">
      <c r="B145" s="216"/>
      <c r="C145" s="217"/>
      <c r="D145" s="218" t="s">
        <v>77</v>
      </c>
      <c r="E145" s="230" t="s">
        <v>2623</v>
      </c>
      <c r="F145" s="230" t="s">
        <v>2772</v>
      </c>
      <c r="G145" s="217"/>
      <c r="H145" s="217"/>
      <c r="I145" s="220"/>
      <c r="J145" s="231">
        <f>BK145</f>
        <v>0</v>
      </c>
      <c r="K145" s="217"/>
      <c r="L145" s="222"/>
      <c r="M145" s="223"/>
      <c r="N145" s="224"/>
      <c r="O145" s="224"/>
      <c r="P145" s="225">
        <f>SUM(P146:P161)</f>
        <v>0</v>
      </c>
      <c r="Q145" s="224"/>
      <c r="R145" s="225">
        <f>SUM(R146:R161)</f>
        <v>0</v>
      </c>
      <c r="S145" s="224"/>
      <c r="T145" s="226">
        <f>SUM(T146:T161)</f>
        <v>0</v>
      </c>
      <c r="AR145" s="227" t="s">
        <v>88</v>
      </c>
      <c r="AT145" s="228" t="s">
        <v>77</v>
      </c>
      <c r="AU145" s="228" t="s">
        <v>86</v>
      </c>
      <c r="AY145" s="227" t="s">
        <v>163</v>
      </c>
      <c r="BK145" s="229">
        <f>SUM(BK146:BK161)</f>
        <v>0</v>
      </c>
    </row>
    <row r="146" spans="2:65" s="1" customFormat="1" ht="16.5" customHeight="1">
      <c r="B146" s="38"/>
      <c r="C146" s="232" t="s">
        <v>342</v>
      </c>
      <c r="D146" s="232" t="s">
        <v>166</v>
      </c>
      <c r="E146" s="233" t="s">
        <v>2773</v>
      </c>
      <c r="F146" s="234" t="s">
        <v>2774</v>
      </c>
      <c r="G146" s="235" t="s">
        <v>1168</v>
      </c>
      <c r="H146" s="236">
        <v>5</v>
      </c>
      <c r="I146" s="237"/>
      <c r="J146" s="238">
        <f>ROUND(I146*H146,2)</f>
        <v>0</v>
      </c>
      <c r="K146" s="234" t="s">
        <v>1</v>
      </c>
      <c r="L146" s="43"/>
      <c r="M146" s="239" t="s">
        <v>1</v>
      </c>
      <c r="N146" s="240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395</v>
      </c>
      <c r="AT146" s="243" t="s">
        <v>166</v>
      </c>
      <c r="AU146" s="243" t="s">
        <v>88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395</v>
      </c>
      <c r="BM146" s="243" t="s">
        <v>385</v>
      </c>
    </row>
    <row r="147" spans="2:47" s="1" customFormat="1" ht="12">
      <c r="B147" s="38"/>
      <c r="C147" s="39"/>
      <c r="D147" s="245" t="s">
        <v>190</v>
      </c>
      <c r="E147" s="39"/>
      <c r="F147" s="246" t="s">
        <v>2775</v>
      </c>
      <c r="G147" s="39"/>
      <c r="H147" s="39"/>
      <c r="I147" s="150"/>
      <c r="J147" s="39"/>
      <c r="K147" s="39"/>
      <c r="L147" s="43"/>
      <c r="M147" s="247"/>
      <c r="N147" s="86"/>
      <c r="O147" s="86"/>
      <c r="P147" s="86"/>
      <c r="Q147" s="86"/>
      <c r="R147" s="86"/>
      <c r="S147" s="86"/>
      <c r="T147" s="87"/>
      <c r="AT147" s="17" t="s">
        <v>190</v>
      </c>
      <c r="AU147" s="17" t="s">
        <v>88</v>
      </c>
    </row>
    <row r="148" spans="2:65" s="1" customFormat="1" ht="16.5" customHeight="1">
      <c r="B148" s="38"/>
      <c r="C148" s="232" t="s">
        <v>346</v>
      </c>
      <c r="D148" s="232" t="s">
        <v>166</v>
      </c>
      <c r="E148" s="233" t="s">
        <v>2776</v>
      </c>
      <c r="F148" s="234" t="s">
        <v>2774</v>
      </c>
      <c r="G148" s="235" t="s">
        <v>1168</v>
      </c>
      <c r="H148" s="236">
        <v>1</v>
      </c>
      <c r="I148" s="237"/>
      <c r="J148" s="238">
        <f>ROUND(I148*H148,2)</f>
        <v>0</v>
      </c>
      <c r="K148" s="234" t="s">
        <v>1</v>
      </c>
      <c r="L148" s="43"/>
      <c r="M148" s="239" t="s">
        <v>1</v>
      </c>
      <c r="N148" s="240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395</v>
      </c>
      <c r="AT148" s="243" t="s">
        <v>166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395</v>
      </c>
    </row>
    <row r="149" spans="2:47" s="1" customFormat="1" ht="12">
      <c r="B149" s="38"/>
      <c r="C149" s="39"/>
      <c r="D149" s="245" t="s">
        <v>190</v>
      </c>
      <c r="E149" s="39"/>
      <c r="F149" s="246" t="s">
        <v>2777</v>
      </c>
      <c r="G149" s="39"/>
      <c r="H149" s="39"/>
      <c r="I149" s="150"/>
      <c r="J149" s="39"/>
      <c r="K149" s="39"/>
      <c r="L149" s="43"/>
      <c r="M149" s="247"/>
      <c r="N149" s="86"/>
      <c r="O149" s="86"/>
      <c r="P149" s="86"/>
      <c r="Q149" s="86"/>
      <c r="R149" s="86"/>
      <c r="S149" s="86"/>
      <c r="T149" s="87"/>
      <c r="AT149" s="17" t="s">
        <v>190</v>
      </c>
      <c r="AU149" s="17" t="s">
        <v>88</v>
      </c>
    </row>
    <row r="150" spans="2:65" s="1" customFormat="1" ht="16.5" customHeight="1">
      <c r="B150" s="38"/>
      <c r="C150" s="232" t="s">
        <v>352</v>
      </c>
      <c r="D150" s="232" t="s">
        <v>166</v>
      </c>
      <c r="E150" s="233" t="s">
        <v>2778</v>
      </c>
      <c r="F150" s="234" t="s">
        <v>2779</v>
      </c>
      <c r="G150" s="235" t="s">
        <v>1168</v>
      </c>
      <c r="H150" s="236">
        <v>12</v>
      </c>
      <c r="I150" s="237"/>
      <c r="J150" s="238">
        <f>ROUND(I150*H150,2)</f>
        <v>0</v>
      </c>
      <c r="K150" s="234" t="s">
        <v>1</v>
      </c>
      <c r="L150" s="43"/>
      <c r="M150" s="239" t="s">
        <v>1</v>
      </c>
      <c r="N150" s="240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395</v>
      </c>
      <c r="AT150" s="243" t="s">
        <v>166</v>
      </c>
      <c r="AU150" s="243" t="s">
        <v>88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395</v>
      </c>
      <c r="BM150" s="243" t="s">
        <v>405</v>
      </c>
    </row>
    <row r="151" spans="2:47" s="1" customFormat="1" ht="12">
      <c r="B151" s="38"/>
      <c r="C151" s="39"/>
      <c r="D151" s="245" t="s">
        <v>190</v>
      </c>
      <c r="E151" s="39"/>
      <c r="F151" s="246" t="s">
        <v>2780</v>
      </c>
      <c r="G151" s="39"/>
      <c r="H151" s="39"/>
      <c r="I151" s="150"/>
      <c r="J151" s="39"/>
      <c r="K151" s="39"/>
      <c r="L151" s="43"/>
      <c r="M151" s="247"/>
      <c r="N151" s="86"/>
      <c r="O151" s="86"/>
      <c r="P151" s="86"/>
      <c r="Q151" s="86"/>
      <c r="R151" s="86"/>
      <c r="S151" s="86"/>
      <c r="T151" s="87"/>
      <c r="AT151" s="17" t="s">
        <v>190</v>
      </c>
      <c r="AU151" s="17" t="s">
        <v>88</v>
      </c>
    </row>
    <row r="152" spans="2:65" s="1" customFormat="1" ht="16.5" customHeight="1">
      <c r="B152" s="38"/>
      <c r="C152" s="232" t="s">
        <v>360</v>
      </c>
      <c r="D152" s="232" t="s">
        <v>166</v>
      </c>
      <c r="E152" s="233" t="s">
        <v>2781</v>
      </c>
      <c r="F152" s="234" t="s">
        <v>2774</v>
      </c>
      <c r="G152" s="235" t="s">
        <v>1168</v>
      </c>
      <c r="H152" s="236">
        <v>8</v>
      </c>
      <c r="I152" s="237"/>
      <c r="J152" s="238">
        <f>ROUND(I152*H152,2)</f>
        <v>0</v>
      </c>
      <c r="K152" s="234" t="s">
        <v>1</v>
      </c>
      <c r="L152" s="43"/>
      <c r="M152" s="239" t="s">
        <v>1</v>
      </c>
      <c r="N152" s="240" t="s">
        <v>43</v>
      </c>
      <c r="O152" s="86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AR152" s="243" t="s">
        <v>395</v>
      </c>
      <c r="AT152" s="243" t="s">
        <v>166</v>
      </c>
      <c r="AU152" s="243" t="s">
        <v>88</v>
      </c>
      <c r="AY152" s="17" t="s">
        <v>163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7" t="s">
        <v>86</v>
      </c>
      <c r="BK152" s="244">
        <f>ROUND(I152*H152,2)</f>
        <v>0</v>
      </c>
      <c r="BL152" s="17" t="s">
        <v>395</v>
      </c>
      <c r="BM152" s="243" t="s">
        <v>421</v>
      </c>
    </row>
    <row r="153" spans="2:47" s="1" customFormat="1" ht="12">
      <c r="B153" s="38"/>
      <c r="C153" s="39"/>
      <c r="D153" s="245" t="s">
        <v>190</v>
      </c>
      <c r="E153" s="39"/>
      <c r="F153" s="246" t="s">
        <v>2782</v>
      </c>
      <c r="G153" s="39"/>
      <c r="H153" s="39"/>
      <c r="I153" s="150"/>
      <c r="J153" s="39"/>
      <c r="K153" s="39"/>
      <c r="L153" s="43"/>
      <c r="M153" s="247"/>
      <c r="N153" s="86"/>
      <c r="O153" s="86"/>
      <c r="P153" s="86"/>
      <c r="Q153" s="86"/>
      <c r="R153" s="86"/>
      <c r="S153" s="86"/>
      <c r="T153" s="87"/>
      <c r="AT153" s="17" t="s">
        <v>190</v>
      </c>
      <c r="AU153" s="17" t="s">
        <v>88</v>
      </c>
    </row>
    <row r="154" spans="2:65" s="1" customFormat="1" ht="16.5" customHeight="1">
      <c r="B154" s="38"/>
      <c r="C154" s="232" t="s">
        <v>365</v>
      </c>
      <c r="D154" s="232" t="s">
        <v>166</v>
      </c>
      <c r="E154" s="233" t="s">
        <v>2783</v>
      </c>
      <c r="F154" s="234" t="s">
        <v>2774</v>
      </c>
      <c r="G154" s="235" t="s">
        <v>1168</v>
      </c>
      <c r="H154" s="236">
        <v>3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395</v>
      </c>
      <c r="AT154" s="243" t="s">
        <v>166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432</v>
      </c>
    </row>
    <row r="155" spans="2:47" s="1" customFormat="1" ht="12">
      <c r="B155" s="38"/>
      <c r="C155" s="39"/>
      <c r="D155" s="245" t="s">
        <v>190</v>
      </c>
      <c r="E155" s="39"/>
      <c r="F155" s="246" t="s">
        <v>2784</v>
      </c>
      <c r="G155" s="39"/>
      <c r="H155" s="39"/>
      <c r="I155" s="150"/>
      <c r="J155" s="39"/>
      <c r="K155" s="39"/>
      <c r="L155" s="43"/>
      <c r="M155" s="247"/>
      <c r="N155" s="86"/>
      <c r="O155" s="86"/>
      <c r="P155" s="86"/>
      <c r="Q155" s="86"/>
      <c r="R155" s="86"/>
      <c r="S155" s="86"/>
      <c r="T155" s="87"/>
      <c r="AT155" s="17" t="s">
        <v>190</v>
      </c>
      <c r="AU155" s="17" t="s">
        <v>88</v>
      </c>
    </row>
    <row r="156" spans="2:65" s="1" customFormat="1" ht="16.5" customHeight="1">
      <c r="B156" s="38"/>
      <c r="C156" s="232" t="s">
        <v>374</v>
      </c>
      <c r="D156" s="232" t="s">
        <v>166</v>
      </c>
      <c r="E156" s="233" t="s">
        <v>2785</v>
      </c>
      <c r="F156" s="234" t="s">
        <v>2774</v>
      </c>
      <c r="G156" s="235" t="s">
        <v>1168</v>
      </c>
      <c r="H156" s="236">
        <v>1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395</v>
      </c>
      <c r="AT156" s="243" t="s">
        <v>166</v>
      </c>
      <c r="AU156" s="243" t="s">
        <v>88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395</v>
      </c>
      <c r="BM156" s="243" t="s">
        <v>443</v>
      </c>
    </row>
    <row r="157" spans="2:47" s="1" customFormat="1" ht="12">
      <c r="B157" s="38"/>
      <c r="C157" s="39"/>
      <c r="D157" s="245" t="s">
        <v>190</v>
      </c>
      <c r="E157" s="39"/>
      <c r="F157" s="246" t="s">
        <v>2786</v>
      </c>
      <c r="G157" s="39"/>
      <c r="H157" s="39"/>
      <c r="I157" s="150"/>
      <c r="J157" s="39"/>
      <c r="K157" s="39"/>
      <c r="L157" s="43"/>
      <c r="M157" s="247"/>
      <c r="N157" s="86"/>
      <c r="O157" s="86"/>
      <c r="P157" s="86"/>
      <c r="Q157" s="86"/>
      <c r="R157" s="86"/>
      <c r="S157" s="86"/>
      <c r="T157" s="87"/>
      <c r="AT157" s="17" t="s">
        <v>190</v>
      </c>
      <c r="AU157" s="17" t="s">
        <v>88</v>
      </c>
    </row>
    <row r="158" spans="2:65" s="1" customFormat="1" ht="16.5" customHeight="1">
      <c r="B158" s="38"/>
      <c r="C158" s="232" t="s">
        <v>380</v>
      </c>
      <c r="D158" s="232" t="s">
        <v>166</v>
      </c>
      <c r="E158" s="233" t="s">
        <v>2781</v>
      </c>
      <c r="F158" s="234" t="s">
        <v>2774</v>
      </c>
      <c r="G158" s="235" t="s">
        <v>1168</v>
      </c>
      <c r="H158" s="236">
        <v>1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395</v>
      </c>
      <c r="AT158" s="243" t="s">
        <v>166</v>
      </c>
      <c r="AU158" s="243" t="s">
        <v>88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459</v>
      </c>
    </row>
    <row r="159" spans="2:47" s="1" customFormat="1" ht="12">
      <c r="B159" s="38"/>
      <c r="C159" s="39"/>
      <c r="D159" s="245" t="s">
        <v>190</v>
      </c>
      <c r="E159" s="39"/>
      <c r="F159" s="246" t="s">
        <v>2787</v>
      </c>
      <c r="G159" s="39"/>
      <c r="H159" s="39"/>
      <c r="I159" s="150"/>
      <c r="J159" s="39"/>
      <c r="K159" s="39"/>
      <c r="L159" s="43"/>
      <c r="M159" s="247"/>
      <c r="N159" s="86"/>
      <c r="O159" s="86"/>
      <c r="P159" s="86"/>
      <c r="Q159" s="86"/>
      <c r="R159" s="86"/>
      <c r="S159" s="86"/>
      <c r="T159" s="87"/>
      <c r="AT159" s="17" t="s">
        <v>190</v>
      </c>
      <c r="AU159" s="17" t="s">
        <v>88</v>
      </c>
    </row>
    <row r="160" spans="2:65" s="1" customFormat="1" ht="16.5" customHeight="1">
      <c r="B160" s="38"/>
      <c r="C160" s="232" t="s">
        <v>385</v>
      </c>
      <c r="D160" s="232" t="s">
        <v>166</v>
      </c>
      <c r="E160" s="233" t="s">
        <v>2788</v>
      </c>
      <c r="F160" s="234" t="s">
        <v>2789</v>
      </c>
      <c r="G160" s="235" t="s">
        <v>1168</v>
      </c>
      <c r="H160" s="236">
        <v>1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395</v>
      </c>
      <c r="AT160" s="243" t="s">
        <v>166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395</v>
      </c>
      <c r="BM160" s="243" t="s">
        <v>475</v>
      </c>
    </row>
    <row r="161" spans="2:47" s="1" customFormat="1" ht="12">
      <c r="B161" s="38"/>
      <c r="C161" s="39"/>
      <c r="D161" s="245" t="s">
        <v>190</v>
      </c>
      <c r="E161" s="39"/>
      <c r="F161" s="246" t="s">
        <v>2790</v>
      </c>
      <c r="G161" s="39"/>
      <c r="H161" s="39"/>
      <c r="I161" s="150"/>
      <c r="J161" s="39"/>
      <c r="K161" s="39"/>
      <c r="L161" s="43"/>
      <c r="M161" s="247"/>
      <c r="N161" s="86"/>
      <c r="O161" s="86"/>
      <c r="P161" s="86"/>
      <c r="Q161" s="86"/>
      <c r="R161" s="86"/>
      <c r="S161" s="86"/>
      <c r="T161" s="87"/>
      <c r="AT161" s="17" t="s">
        <v>190</v>
      </c>
      <c r="AU161" s="17" t="s">
        <v>88</v>
      </c>
    </row>
    <row r="162" spans="2:63" s="11" customFormat="1" ht="22.8" customHeight="1">
      <c r="B162" s="216"/>
      <c r="C162" s="217"/>
      <c r="D162" s="218" t="s">
        <v>77</v>
      </c>
      <c r="E162" s="230" t="s">
        <v>2658</v>
      </c>
      <c r="F162" s="230" t="s">
        <v>2791</v>
      </c>
      <c r="G162" s="217"/>
      <c r="H162" s="217"/>
      <c r="I162" s="220"/>
      <c r="J162" s="231">
        <f>BK162</f>
        <v>0</v>
      </c>
      <c r="K162" s="217"/>
      <c r="L162" s="222"/>
      <c r="M162" s="223"/>
      <c r="N162" s="224"/>
      <c r="O162" s="224"/>
      <c r="P162" s="225">
        <f>SUM(P163:P176)</f>
        <v>0</v>
      </c>
      <c r="Q162" s="224"/>
      <c r="R162" s="225">
        <f>SUM(R163:R176)</f>
        <v>0</v>
      </c>
      <c r="S162" s="224"/>
      <c r="T162" s="226">
        <f>SUM(T163:T176)</f>
        <v>0</v>
      </c>
      <c r="AR162" s="227" t="s">
        <v>88</v>
      </c>
      <c r="AT162" s="228" t="s">
        <v>77</v>
      </c>
      <c r="AU162" s="228" t="s">
        <v>86</v>
      </c>
      <c r="AY162" s="227" t="s">
        <v>163</v>
      </c>
      <c r="BK162" s="229">
        <f>SUM(BK163:BK176)</f>
        <v>0</v>
      </c>
    </row>
    <row r="163" spans="2:65" s="1" customFormat="1" ht="16.5" customHeight="1">
      <c r="B163" s="38"/>
      <c r="C163" s="232" t="s">
        <v>8</v>
      </c>
      <c r="D163" s="232" t="s">
        <v>166</v>
      </c>
      <c r="E163" s="233" t="s">
        <v>2792</v>
      </c>
      <c r="F163" s="234" t="s">
        <v>2793</v>
      </c>
      <c r="G163" s="235" t="s">
        <v>413</v>
      </c>
      <c r="H163" s="236">
        <v>315</v>
      </c>
      <c r="I163" s="237"/>
      <c r="J163" s="238">
        <f>ROUND(I163*H163,2)</f>
        <v>0</v>
      </c>
      <c r="K163" s="234" t="s">
        <v>1</v>
      </c>
      <c r="L163" s="43"/>
      <c r="M163" s="239" t="s">
        <v>1</v>
      </c>
      <c r="N163" s="240" t="s">
        <v>43</v>
      </c>
      <c r="O163" s="86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AR163" s="243" t="s">
        <v>395</v>
      </c>
      <c r="AT163" s="243" t="s">
        <v>166</v>
      </c>
      <c r="AU163" s="243" t="s">
        <v>88</v>
      </c>
      <c r="AY163" s="17" t="s">
        <v>163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7" t="s">
        <v>86</v>
      </c>
      <c r="BK163" s="244">
        <f>ROUND(I163*H163,2)</f>
        <v>0</v>
      </c>
      <c r="BL163" s="17" t="s">
        <v>395</v>
      </c>
      <c r="BM163" s="243" t="s">
        <v>486</v>
      </c>
    </row>
    <row r="164" spans="2:47" s="1" customFormat="1" ht="12">
      <c r="B164" s="38"/>
      <c r="C164" s="39"/>
      <c r="D164" s="245" t="s">
        <v>190</v>
      </c>
      <c r="E164" s="39"/>
      <c r="F164" s="246" t="s">
        <v>2794</v>
      </c>
      <c r="G164" s="39"/>
      <c r="H164" s="39"/>
      <c r="I164" s="150"/>
      <c r="J164" s="39"/>
      <c r="K164" s="39"/>
      <c r="L164" s="43"/>
      <c r="M164" s="247"/>
      <c r="N164" s="86"/>
      <c r="O164" s="86"/>
      <c r="P164" s="86"/>
      <c r="Q164" s="86"/>
      <c r="R164" s="86"/>
      <c r="S164" s="86"/>
      <c r="T164" s="87"/>
      <c r="AT164" s="17" t="s">
        <v>190</v>
      </c>
      <c r="AU164" s="17" t="s">
        <v>88</v>
      </c>
    </row>
    <row r="165" spans="2:65" s="1" customFormat="1" ht="16.5" customHeight="1">
      <c r="B165" s="38"/>
      <c r="C165" s="232" t="s">
        <v>395</v>
      </c>
      <c r="D165" s="232" t="s">
        <v>166</v>
      </c>
      <c r="E165" s="233" t="s">
        <v>2795</v>
      </c>
      <c r="F165" s="234" t="s">
        <v>2793</v>
      </c>
      <c r="G165" s="235" t="s">
        <v>413</v>
      </c>
      <c r="H165" s="236">
        <v>23</v>
      </c>
      <c r="I165" s="237"/>
      <c r="J165" s="238">
        <f>ROUND(I165*H165,2)</f>
        <v>0</v>
      </c>
      <c r="K165" s="234" t="s">
        <v>1</v>
      </c>
      <c r="L165" s="43"/>
      <c r="M165" s="239" t="s">
        <v>1</v>
      </c>
      <c r="N165" s="240" t="s">
        <v>43</v>
      </c>
      <c r="O165" s="86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AR165" s="243" t="s">
        <v>395</v>
      </c>
      <c r="AT165" s="243" t="s">
        <v>166</v>
      </c>
      <c r="AU165" s="243" t="s">
        <v>88</v>
      </c>
      <c r="AY165" s="17" t="s">
        <v>163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7" t="s">
        <v>86</v>
      </c>
      <c r="BK165" s="244">
        <f>ROUND(I165*H165,2)</f>
        <v>0</v>
      </c>
      <c r="BL165" s="17" t="s">
        <v>395</v>
      </c>
      <c r="BM165" s="243" t="s">
        <v>501</v>
      </c>
    </row>
    <row r="166" spans="2:47" s="1" customFormat="1" ht="12">
      <c r="B166" s="38"/>
      <c r="C166" s="39"/>
      <c r="D166" s="245" t="s">
        <v>190</v>
      </c>
      <c r="E166" s="39"/>
      <c r="F166" s="246" t="s">
        <v>2796</v>
      </c>
      <c r="G166" s="39"/>
      <c r="H166" s="39"/>
      <c r="I166" s="150"/>
      <c r="J166" s="39"/>
      <c r="K166" s="39"/>
      <c r="L166" s="43"/>
      <c r="M166" s="247"/>
      <c r="N166" s="86"/>
      <c r="O166" s="86"/>
      <c r="P166" s="86"/>
      <c r="Q166" s="86"/>
      <c r="R166" s="86"/>
      <c r="S166" s="86"/>
      <c r="T166" s="87"/>
      <c r="AT166" s="17" t="s">
        <v>190</v>
      </c>
      <c r="AU166" s="17" t="s">
        <v>88</v>
      </c>
    </row>
    <row r="167" spans="2:65" s="1" customFormat="1" ht="16.5" customHeight="1">
      <c r="B167" s="38"/>
      <c r="C167" s="232" t="s">
        <v>400</v>
      </c>
      <c r="D167" s="232" t="s">
        <v>166</v>
      </c>
      <c r="E167" s="233" t="s">
        <v>2797</v>
      </c>
      <c r="F167" s="234" t="s">
        <v>2793</v>
      </c>
      <c r="G167" s="235" t="s">
        <v>413</v>
      </c>
      <c r="H167" s="236">
        <v>17</v>
      </c>
      <c r="I167" s="237"/>
      <c r="J167" s="238">
        <f>ROUND(I167*H167,2)</f>
        <v>0</v>
      </c>
      <c r="K167" s="234" t="s">
        <v>1</v>
      </c>
      <c r="L167" s="43"/>
      <c r="M167" s="239" t="s">
        <v>1</v>
      </c>
      <c r="N167" s="240" t="s">
        <v>43</v>
      </c>
      <c r="O167" s="86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AR167" s="243" t="s">
        <v>395</v>
      </c>
      <c r="AT167" s="243" t="s">
        <v>166</v>
      </c>
      <c r="AU167" s="243" t="s">
        <v>88</v>
      </c>
      <c r="AY167" s="17" t="s">
        <v>163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7" t="s">
        <v>86</v>
      </c>
      <c r="BK167" s="244">
        <f>ROUND(I167*H167,2)</f>
        <v>0</v>
      </c>
      <c r="BL167" s="17" t="s">
        <v>395</v>
      </c>
      <c r="BM167" s="243" t="s">
        <v>513</v>
      </c>
    </row>
    <row r="168" spans="2:47" s="1" customFormat="1" ht="12">
      <c r="B168" s="38"/>
      <c r="C168" s="39"/>
      <c r="D168" s="245" t="s">
        <v>190</v>
      </c>
      <c r="E168" s="39"/>
      <c r="F168" s="246" t="s">
        <v>2798</v>
      </c>
      <c r="G168" s="39"/>
      <c r="H168" s="39"/>
      <c r="I168" s="150"/>
      <c r="J168" s="39"/>
      <c r="K168" s="39"/>
      <c r="L168" s="43"/>
      <c r="M168" s="247"/>
      <c r="N168" s="86"/>
      <c r="O168" s="86"/>
      <c r="P168" s="86"/>
      <c r="Q168" s="86"/>
      <c r="R168" s="86"/>
      <c r="S168" s="86"/>
      <c r="T168" s="87"/>
      <c r="AT168" s="17" t="s">
        <v>190</v>
      </c>
      <c r="AU168" s="17" t="s">
        <v>88</v>
      </c>
    </row>
    <row r="169" spans="2:65" s="1" customFormat="1" ht="16.5" customHeight="1">
      <c r="B169" s="38"/>
      <c r="C169" s="232" t="s">
        <v>405</v>
      </c>
      <c r="D169" s="232" t="s">
        <v>166</v>
      </c>
      <c r="E169" s="233" t="s">
        <v>2799</v>
      </c>
      <c r="F169" s="234" t="s">
        <v>2793</v>
      </c>
      <c r="G169" s="235" t="s">
        <v>413</v>
      </c>
      <c r="H169" s="236">
        <v>15</v>
      </c>
      <c r="I169" s="237"/>
      <c r="J169" s="238">
        <f>ROUND(I169*H169,2)</f>
        <v>0</v>
      </c>
      <c r="K169" s="234" t="s">
        <v>1</v>
      </c>
      <c r="L169" s="43"/>
      <c r="M169" s="239" t="s">
        <v>1</v>
      </c>
      <c r="N169" s="240" t="s">
        <v>43</v>
      </c>
      <c r="O169" s="86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AR169" s="243" t="s">
        <v>395</v>
      </c>
      <c r="AT169" s="243" t="s">
        <v>166</v>
      </c>
      <c r="AU169" s="243" t="s">
        <v>88</v>
      </c>
      <c r="AY169" s="17" t="s">
        <v>163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7" t="s">
        <v>86</v>
      </c>
      <c r="BK169" s="244">
        <f>ROUND(I169*H169,2)</f>
        <v>0</v>
      </c>
      <c r="BL169" s="17" t="s">
        <v>395</v>
      </c>
      <c r="BM169" s="243" t="s">
        <v>528</v>
      </c>
    </row>
    <row r="170" spans="2:47" s="1" customFormat="1" ht="12">
      <c r="B170" s="38"/>
      <c r="C170" s="39"/>
      <c r="D170" s="245" t="s">
        <v>190</v>
      </c>
      <c r="E170" s="39"/>
      <c r="F170" s="246" t="s">
        <v>2800</v>
      </c>
      <c r="G170" s="39"/>
      <c r="H170" s="39"/>
      <c r="I170" s="150"/>
      <c r="J170" s="39"/>
      <c r="K170" s="39"/>
      <c r="L170" s="43"/>
      <c r="M170" s="247"/>
      <c r="N170" s="86"/>
      <c r="O170" s="86"/>
      <c r="P170" s="86"/>
      <c r="Q170" s="86"/>
      <c r="R170" s="86"/>
      <c r="S170" s="86"/>
      <c r="T170" s="87"/>
      <c r="AT170" s="17" t="s">
        <v>190</v>
      </c>
      <c r="AU170" s="17" t="s">
        <v>88</v>
      </c>
    </row>
    <row r="171" spans="2:65" s="1" customFormat="1" ht="16.5" customHeight="1">
      <c r="B171" s="38"/>
      <c r="C171" s="232" t="s">
        <v>410</v>
      </c>
      <c r="D171" s="232" t="s">
        <v>166</v>
      </c>
      <c r="E171" s="233" t="s">
        <v>2801</v>
      </c>
      <c r="F171" s="234" t="s">
        <v>2793</v>
      </c>
      <c r="G171" s="235" t="s">
        <v>413</v>
      </c>
      <c r="H171" s="236">
        <v>34</v>
      </c>
      <c r="I171" s="237"/>
      <c r="J171" s="238">
        <f>ROUND(I171*H171,2)</f>
        <v>0</v>
      </c>
      <c r="K171" s="234" t="s">
        <v>1</v>
      </c>
      <c r="L171" s="43"/>
      <c r="M171" s="239" t="s">
        <v>1</v>
      </c>
      <c r="N171" s="240" t="s">
        <v>43</v>
      </c>
      <c r="O171" s="86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AR171" s="243" t="s">
        <v>395</v>
      </c>
      <c r="AT171" s="243" t="s">
        <v>166</v>
      </c>
      <c r="AU171" s="243" t="s">
        <v>88</v>
      </c>
      <c r="AY171" s="17" t="s">
        <v>163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7" t="s">
        <v>86</v>
      </c>
      <c r="BK171" s="244">
        <f>ROUND(I171*H171,2)</f>
        <v>0</v>
      </c>
      <c r="BL171" s="17" t="s">
        <v>395</v>
      </c>
      <c r="BM171" s="243" t="s">
        <v>538</v>
      </c>
    </row>
    <row r="172" spans="2:47" s="1" customFormat="1" ht="12">
      <c r="B172" s="38"/>
      <c r="C172" s="39"/>
      <c r="D172" s="245" t="s">
        <v>190</v>
      </c>
      <c r="E172" s="39"/>
      <c r="F172" s="246" t="s">
        <v>2802</v>
      </c>
      <c r="G172" s="39"/>
      <c r="H172" s="39"/>
      <c r="I172" s="150"/>
      <c r="J172" s="39"/>
      <c r="K172" s="39"/>
      <c r="L172" s="43"/>
      <c r="M172" s="247"/>
      <c r="N172" s="86"/>
      <c r="O172" s="86"/>
      <c r="P172" s="86"/>
      <c r="Q172" s="86"/>
      <c r="R172" s="86"/>
      <c r="S172" s="86"/>
      <c r="T172" s="87"/>
      <c r="AT172" s="17" t="s">
        <v>190</v>
      </c>
      <c r="AU172" s="17" t="s">
        <v>88</v>
      </c>
    </row>
    <row r="173" spans="2:65" s="1" customFormat="1" ht="16.5" customHeight="1">
      <c r="B173" s="38"/>
      <c r="C173" s="232" t="s">
        <v>421</v>
      </c>
      <c r="D173" s="232" t="s">
        <v>166</v>
      </c>
      <c r="E173" s="233" t="s">
        <v>2803</v>
      </c>
      <c r="F173" s="234" t="s">
        <v>2804</v>
      </c>
      <c r="G173" s="235" t="s">
        <v>1168</v>
      </c>
      <c r="H173" s="236">
        <v>64</v>
      </c>
      <c r="I173" s="237"/>
      <c r="J173" s="238">
        <f>ROUND(I173*H173,2)</f>
        <v>0</v>
      </c>
      <c r="K173" s="234" t="s">
        <v>1</v>
      </c>
      <c r="L173" s="43"/>
      <c r="M173" s="239" t="s">
        <v>1</v>
      </c>
      <c r="N173" s="240" t="s">
        <v>43</v>
      </c>
      <c r="O173" s="86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AR173" s="243" t="s">
        <v>395</v>
      </c>
      <c r="AT173" s="243" t="s">
        <v>166</v>
      </c>
      <c r="AU173" s="243" t="s">
        <v>88</v>
      </c>
      <c r="AY173" s="17" t="s">
        <v>163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7" t="s">
        <v>86</v>
      </c>
      <c r="BK173" s="244">
        <f>ROUND(I173*H173,2)</f>
        <v>0</v>
      </c>
      <c r="BL173" s="17" t="s">
        <v>395</v>
      </c>
      <c r="BM173" s="243" t="s">
        <v>554</v>
      </c>
    </row>
    <row r="174" spans="2:47" s="1" customFormat="1" ht="12">
      <c r="B174" s="38"/>
      <c r="C174" s="39"/>
      <c r="D174" s="245" t="s">
        <v>190</v>
      </c>
      <c r="E174" s="39"/>
      <c r="F174" s="246" t="s">
        <v>2805</v>
      </c>
      <c r="G174" s="39"/>
      <c r="H174" s="39"/>
      <c r="I174" s="150"/>
      <c r="J174" s="39"/>
      <c r="K174" s="39"/>
      <c r="L174" s="43"/>
      <c r="M174" s="247"/>
      <c r="N174" s="86"/>
      <c r="O174" s="86"/>
      <c r="P174" s="86"/>
      <c r="Q174" s="86"/>
      <c r="R174" s="86"/>
      <c r="S174" s="86"/>
      <c r="T174" s="87"/>
      <c r="AT174" s="17" t="s">
        <v>190</v>
      </c>
      <c r="AU174" s="17" t="s">
        <v>88</v>
      </c>
    </row>
    <row r="175" spans="2:65" s="1" customFormat="1" ht="16.5" customHeight="1">
      <c r="B175" s="38"/>
      <c r="C175" s="232" t="s">
        <v>7</v>
      </c>
      <c r="D175" s="232" t="s">
        <v>166</v>
      </c>
      <c r="E175" s="233" t="s">
        <v>2806</v>
      </c>
      <c r="F175" s="234" t="s">
        <v>2807</v>
      </c>
      <c r="G175" s="235" t="s">
        <v>1168</v>
      </c>
      <c r="H175" s="236">
        <v>68</v>
      </c>
      <c r="I175" s="237"/>
      <c r="J175" s="238">
        <f>ROUND(I175*H175,2)</f>
        <v>0</v>
      </c>
      <c r="K175" s="234" t="s">
        <v>1</v>
      </c>
      <c r="L175" s="43"/>
      <c r="M175" s="239" t="s">
        <v>1</v>
      </c>
      <c r="N175" s="240" t="s">
        <v>43</v>
      </c>
      <c r="O175" s="86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AR175" s="243" t="s">
        <v>395</v>
      </c>
      <c r="AT175" s="243" t="s">
        <v>166</v>
      </c>
      <c r="AU175" s="243" t="s">
        <v>88</v>
      </c>
      <c r="AY175" s="17" t="s">
        <v>163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7" t="s">
        <v>86</v>
      </c>
      <c r="BK175" s="244">
        <f>ROUND(I175*H175,2)</f>
        <v>0</v>
      </c>
      <c r="BL175" s="17" t="s">
        <v>395</v>
      </c>
      <c r="BM175" s="243" t="s">
        <v>565</v>
      </c>
    </row>
    <row r="176" spans="2:47" s="1" customFormat="1" ht="12">
      <c r="B176" s="38"/>
      <c r="C176" s="39"/>
      <c r="D176" s="245" t="s">
        <v>190</v>
      </c>
      <c r="E176" s="39"/>
      <c r="F176" s="246" t="s">
        <v>2808</v>
      </c>
      <c r="G176" s="39"/>
      <c r="H176" s="39"/>
      <c r="I176" s="150"/>
      <c r="J176" s="39"/>
      <c r="K176" s="39"/>
      <c r="L176" s="43"/>
      <c r="M176" s="247"/>
      <c r="N176" s="86"/>
      <c r="O176" s="86"/>
      <c r="P176" s="86"/>
      <c r="Q176" s="86"/>
      <c r="R176" s="86"/>
      <c r="S176" s="86"/>
      <c r="T176" s="87"/>
      <c r="AT176" s="17" t="s">
        <v>190</v>
      </c>
      <c r="AU176" s="17" t="s">
        <v>88</v>
      </c>
    </row>
    <row r="177" spans="2:63" s="11" customFormat="1" ht="22.8" customHeight="1">
      <c r="B177" s="216"/>
      <c r="C177" s="217"/>
      <c r="D177" s="218" t="s">
        <v>77</v>
      </c>
      <c r="E177" s="230" t="s">
        <v>2699</v>
      </c>
      <c r="F177" s="230" t="s">
        <v>2708</v>
      </c>
      <c r="G177" s="217"/>
      <c r="H177" s="217"/>
      <c r="I177" s="220"/>
      <c r="J177" s="231">
        <f>BK177</f>
        <v>0</v>
      </c>
      <c r="K177" s="217"/>
      <c r="L177" s="222"/>
      <c r="M177" s="223"/>
      <c r="N177" s="224"/>
      <c r="O177" s="224"/>
      <c r="P177" s="225">
        <f>SUM(P178:P181)</f>
        <v>0</v>
      </c>
      <c r="Q177" s="224"/>
      <c r="R177" s="225">
        <f>SUM(R178:R181)</f>
        <v>0</v>
      </c>
      <c r="S177" s="224"/>
      <c r="T177" s="226">
        <f>SUM(T178:T181)</f>
        <v>0</v>
      </c>
      <c r="AR177" s="227" t="s">
        <v>88</v>
      </c>
      <c r="AT177" s="228" t="s">
        <v>77</v>
      </c>
      <c r="AU177" s="228" t="s">
        <v>86</v>
      </c>
      <c r="AY177" s="227" t="s">
        <v>163</v>
      </c>
      <c r="BK177" s="229">
        <f>SUM(BK178:BK181)</f>
        <v>0</v>
      </c>
    </row>
    <row r="178" spans="2:65" s="1" customFormat="1" ht="16.5" customHeight="1">
      <c r="B178" s="38"/>
      <c r="C178" s="232" t="s">
        <v>432</v>
      </c>
      <c r="D178" s="232" t="s">
        <v>166</v>
      </c>
      <c r="E178" s="233" t="s">
        <v>2712</v>
      </c>
      <c r="F178" s="234" t="s">
        <v>2710</v>
      </c>
      <c r="G178" s="235" t="s">
        <v>413</v>
      </c>
      <c r="H178" s="236">
        <v>2</v>
      </c>
      <c r="I178" s="237"/>
      <c r="J178" s="238">
        <f>ROUND(I178*H178,2)</f>
        <v>0</v>
      </c>
      <c r="K178" s="234" t="s">
        <v>1</v>
      </c>
      <c r="L178" s="43"/>
      <c r="M178" s="239" t="s">
        <v>1</v>
      </c>
      <c r="N178" s="240" t="s">
        <v>43</v>
      </c>
      <c r="O178" s="86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AR178" s="243" t="s">
        <v>395</v>
      </c>
      <c r="AT178" s="243" t="s">
        <v>166</v>
      </c>
      <c r="AU178" s="243" t="s">
        <v>88</v>
      </c>
      <c r="AY178" s="17" t="s">
        <v>163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7" t="s">
        <v>86</v>
      </c>
      <c r="BK178" s="244">
        <f>ROUND(I178*H178,2)</f>
        <v>0</v>
      </c>
      <c r="BL178" s="17" t="s">
        <v>395</v>
      </c>
      <c r="BM178" s="243" t="s">
        <v>590</v>
      </c>
    </row>
    <row r="179" spans="2:47" s="1" customFormat="1" ht="12">
      <c r="B179" s="38"/>
      <c r="C179" s="39"/>
      <c r="D179" s="245" t="s">
        <v>190</v>
      </c>
      <c r="E179" s="39"/>
      <c r="F179" s="246" t="s">
        <v>2713</v>
      </c>
      <c r="G179" s="39"/>
      <c r="H179" s="39"/>
      <c r="I179" s="150"/>
      <c r="J179" s="39"/>
      <c r="K179" s="39"/>
      <c r="L179" s="43"/>
      <c r="M179" s="247"/>
      <c r="N179" s="86"/>
      <c r="O179" s="86"/>
      <c r="P179" s="86"/>
      <c r="Q179" s="86"/>
      <c r="R179" s="86"/>
      <c r="S179" s="86"/>
      <c r="T179" s="87"/>
      <c r="AT179" s="17" t="s">
        <v>190</v>
      </c>
      <c r="AU179" s="17" t="s">
        <v>88</v>
      </c>
    </row>
    <row r="180" spans="2:65" s="1" customFormat="1" ht="16.5" customHeight="1">
      <c r="B180" s="38"/>
      <c r="C180" s="232" t="s">
        <v>438</v>
      </c>
      <c r="D180" s="232" t="s">
        <v>166</v>
      </c>
      <c r="E180" s="233" t="s">
        <v>2809</v>
      </c>
      <c r="F180" s="234" t="s">
        <v>2717</v>
      </c>
      <c r="G180" s="235" t="s">
        <v>2619</v>
      </c>
      <c r="H180" s="236">
        <v>1</v>
      </c>
      <c r="I180" s="237"/>
      <c r="J180" s="238">
        <f>ROUND(I180*H180,2)</f>
        <v>0</v>
      </c>
      <c r="K180" s="234" t="s">
        <v>1</v>
      </c>
      <c r="L180" s="43"/>
      <c r="M180" s="239" t="s">
        <v>1</v>
      </c>
      <c r="N180" s="240" t="s">
        <v>43</v>
      </c>
      <c r="O180" s="86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AR180" s="243" t="s">
        <v>395</v>
      </c>
      <c r="AT180" s="243" t="s">
        <v>166</v>
      </c>
      <c r="AU180" s="243" t="s">
        <v>88</v>
      </c>
      <c r="AY180" s="17" t="s">
        <v>163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7" t="s">
        <v>86</v>
      </c>
      <c r="BK180" s="244">
        <f>ROUND(I180*H180,2)</f>
        <v>0</v>
      </c>
      <c r="BL180" s="17" t="s">
        <v>395</v>
      </c>
      <c r="BM180" s="243" t="s">
        <v>628</v>
      </c>
    </row>
    <row r="181" spans="2:47" s="1" customFormat="1" ht="12">
      <c r="B181" s="38"/>
      <c r="C181" s="39"/>
      <c r="D181" s="245" t="s">
        <v>190</v>
      </c>
      <c r="E181" s="39"/>
      <c r="F181" s="246" t="s">
        <v>2718</v>
      </c>
      <c r="G181" s="39"/>
      <c r="H181" s="39"/>
      <c r="I181" s="150"/>
      <c r="J181" s="39"/>
      <c r="K181" s="39"/>
      <c r="L181" s="43"/>
      <c r="M181" s="247"/>
      <c r="N181" s="86"/>
      <c r="O181" s="86"/>
      <c r="P181" s="86"/>
      <c r="Q181" s="86"/>
      <c r="R181" s="86"/>
      <c r="S181" s="86"/>
      <c r="T181" s="87"/>
      <c r="AT181" s="17" t="s">
        <v>190</v>
      </c>
      <c r="AU181" s="17" t="s">
        <v>88</v>
      </c>
    </row>
    <row r="182" spans="2:63" s="11" customFormat="1" ht="22.8" customHeight="1">
      <c r="B182" s="216"/>
      <c r="C182" s="217"/>
      <c r="D182" s="218" t="s">
        <v>77</v>
      </c>
      <c r="E182" s="230" t="s">
        <v>2707</v>
      </c>
      <c r="F182" s="230" t="s">
        <v>2732</v>
      </c>
      <c r="G182" s="217"/>
      <c r="H182" s="217"/>
      <c r="I182" s="220"/>
      <c r="J182" s="231">
        <f>BK182</f>
        <v>0</v>
      </c>
      <c r="K182" s="217"/>
      <c r="L182" s="222"/>
      <c r="M182" s="223"/>
      <c r="N182" s="224"/>
      <c r="O182" s="224"/>
      <c r="P182" s="225">
        <f>SUM(P183:P194)</f>
        <v>0</v>
      </c>
      <c r="Q182" s="224"/>
      <c r="R182" s="225">
        <f>SUM(R183:R194)</f>
        <v>0</v>
      </c>
      <c r="S182" s="224"/>
      <c r="T182" s="226">
        <f>SUM(T183:T194)</f>
        <v>0</v>
      </c>
      <c r="AR182" s="227" t="s">
        <v>88</v>
      </c>
      <c r="AT182" s="228" t="s">
        <v>77</v>
      </c>
      <c r="AU182" s="228" t="s">
        <v>86</v>
      </c>
      <c r="AY182" s="227" t="s">
        <v>163</v>
      </c>
      <c r="BK182" s="229">
        <f>SUM(BK183:BK194)</f>
        <v>0</v>
      </c>
    </row>
    <row r="183" spans="2:65" s="1" customFormat="1" ht="16.5" customHeight="1">
      <c r="B183" s="38"/>
      <c r="C183" s="232" t="s">
        <v>443</v>
      </c>
      <c r="D183" s="232" t="s">
        <v>166</v>
      </c>
      <c r="E183" s="233" t="s">
        <v>2810</v>
      </c>
      <c r="F183" s="234" t="s">
        <v>2734</v>
      </c>
      <c r="G183" s="235" t="s">
        <v>413</v>
      </c>
      <c r="H183" s="236">
        <v>338</v>
      </c>
      <c r="I183" s="237"/>
      <c r="J183" s="238">
        <f>ROUND(I183*H183,2)</f>
        <v>0</v>
      </c>
      <c r="K183" s="234" t="s">
        <v>1</v>
      </c>
      <c r="L183" s="43"/>
      <c r="M183" s="239" t="s">
        <v>1</v>
      </c>
      <c r="N183" s="240" t="s">
        <v>43</v>
      </c>
      <c r="O183" s="86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AR183" s="243" t="s">
        <v>395</v>
      </c>
      <c r="AT183" s="243" t="s">
        <v>166</v>
      </c>
      <c r="AU183" s="243" t="s">
        <v>88</v>
      </c>
      <c r="AY183" s="17" t="s">
        <v>163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7" t="s">
        <v>86</v>
      </c>
      <c r="BK183" s="244">
        <f>ROUND(I183*H183,2)</f>
        <v>0</v>
      </c>
      <c r="BL183" s="17" t="s">
        <v>395</v>
      </c>
      <c r="BM183" s="243" t="s">
        <v>638</v>
      </c>
    </row>
    <row r="184" spans="2:47" s="1" customFormat="1" ht="12">
      <c r="B184" s="38"/>
      <c r="C184" s="39"/>
      <c r="D184" s="245" t="s">
        <v>190</v>
      </c>
      <c r="E184" s="39"/>
      <c r="F184" s="246" t="s">
        <v>2811</v>
      </c>
      <c r="G184" s="39"/>
      <c r="H184" s="39"/>
      <c r="I184" s="150"/>
      <c r="J184" s="39"/>
      <c r="K184" s="39"/>
      <c r="L184" s="43"/>
      <c r="M184" s="247"/>
      <c r="N184" s="86"/>
      <c r="O184" s="86"/>
      <c r="P184" s="86"/>
      <c r="Q184" s="86"/>
      <c r="R184" s="86"/>
      <c r="S184" s="86"/>
      <c r="T184" s="87"/>
      <c r="AT184" s="17" t="s">
        <v>190</v>
      </c>
      <c r="AU184" s="17" t="s">
        <v>88</v>
      </c>
    </row>
    <row r="185" spans="2:65" s="1" customFormat="1" ht="16.5" customHeight="1">
      <c r="B185" s="38"/>
      <c r="C185" s="232" t="s">
        <v>449</v>
      </c>
      <c r="D185" s="232" t="s">
        <v>166</v>
      </c>
      <c r="E185" s="233" t="s">
        <v>2812</v>
      </c>
      <c r="F185" s="234" t="s">
        <v>2734</v>
      </c>
      <c r="G185" s="235" t="s">
        <v>413</v>
      </c>
      <c r="H185" s="236">
        <v>17</v>
      </c>
      <c r="I185" s="237"/>
      <c r="J185" s="238">
        <f>ROUND(I185*H185,2)</f>
        <v>0</v>
      </c>
      <c r="K185" s="234" t="s">
        <v>1</v>
      </c>
      <c r="L185" s="43"/>
      <c r="M185" s="239" t="s">
        <v>1</v>
      </c>
      <c r="N185" s="240" t="s">
        <v>43</v>
      </c>
      <c r="O185" s="86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AR185" s="243" t="s">
        <v>395</v>
      </c>
      <c r="AT185" s="243" t="s">
        <v>166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395</v>
      </c>
      <c r="BM185" s="243" t="s">
        <v>649</v>
      </c>
    </row>
    <row r="186" spans="2:47" s="1" customFormat="1" ht="12">
      <c r="B186" s="38"/>
      <c r="C186" s="39"/>
      <c r="D186" s="245" t="s">
        <v>190</v>
      </c>
      <c r="E186" s="39"/>
      <c r="F186" s="246" t="s">
        <v>2813</v>
      </c>
      <c r="G186" s="39"/>
      <c r="H186" s="39"/>
      <c r="I186" s="150"/>
      <c r="J186" s="39"/>
      <c r="K186" s="39"/>
      <c r="L186" s="43"/>
      <c r="M186" s="247"/>
      <c r="N186" s="86"/>
      <c r="O186" s="86"/>
      <c r="P186" s="86"/>
      <c r="Q186" s="86"/>
      <c r="R186" s="86"/>
      <c r="S186" s="86"/>
      <c r="T186" s="87"/>
      <c r="AT186" s="17" t="s">
        <v>190</v>
      </c>
      <c r="AU186" s="17" t="s">
        <v>88</v>
      </c>
    </row>
    <row r="187" spans="2:65" s="1" customFormat="1" ht="16.5" customHeight="1">
      <c r="B187" s="38"/>
      <c r="C187" s="232" t="s">
        <v>459</v>
      </c>
      <c r="D187" s="232" t="s">
        <v>166</v>
      </c>
      <c r="E187" s="233" t="s">
        <v>2733</v>
      </c>
      <c r="F187" s="234" t="s">
        <v>2734</v>
      </c>
      <c r="G187" s="235" t="s">
        <v>413</v>
      </c>
      <c r="H187" s="236">
        <v>15</v>
      </c>
      <c r="I187" s="237"/>
      <c r="J187" s="238">
        <f>ROUND(I187*H187,2)</f>
        <v>0</v>
      </c>
      <c r="K187" s="234" t="s">
        <v>1</v>
      </c>
      <c r="L187" s="43"/>
      <c r="M187" s="239" t="s">
        <v>1</v>
      </c>
      <c r="N187" s="240" t="s">
        <v>43</v>
      </c>
      <c r="O187" s="86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AR187" s="243" t="s">
        <v>395</v>
      </c>
      <c r="AT187" s="243" t="s">
        <v>166</v>
      </c>
      <c r="AU187" s="243" t="s">
        <v>88</v>
      </c>
      <c r="AY187" s="17" t="s">
        <v>163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7" t="s">
        <v>86</v>
      </c>
      <c r="BK187" s="244">
        <f>ROUND(I187*H187,2)</f>
        <v>0</v>
      </c>
      <c r="BL187" s="17" t="s">
        <v>395</v>
      </c>
      <c r="BM187" s="243" t="s">
        <v>671</v>
      </c>
    </row>
    <row r="188" spans="2:47" s="1" customFormat="1" ht="12">
      <c r="B188" s="38"/>
      <c r="C188" s="39"/>
      <c r="D188" s="245" t="s">
        <v>190</v>
      </c>
      <c r="E188" s="39"/>
      <c r="F188" s="246" t="s">
        <v>2735</v>
      </c>
      <c r="G188" s="39"/>
      <c r="H188" s="39"/>
      <c r="I188" s="150"/>
      <c r="J188" s="39"/>
      <c r="K188" s="39"/>
      <c r="L188" s="43"/>
      <c r="M188" s="247"/>
      <c r="N188" s="86"/>
      <c r="O188" s="86"/>
      <c r="P188" s="86"/>
      <c r="Q188" s="86"/>
      <c r="R188" s="86"/>
      <c r="S188" s="86"/>
      <c r="T188" s="87"/>
      <c r="AT188" s="17" t="s">
        <v>190</v>
      </c>
      <c r="AU188" s="17" t="s">
        <v>88</v>
      </c>
    </row>
    <row r="189" spans="2:65" s="1" customFormat="1" ht="16.5" customHeight="1">
      <c r="B189" s="38"/>
      <c r="C189" s="232" t="s">
        <v>466</v>
      </c>
      <c r="D189" s="232" t="s">
        <v>166</v>
      </c>
      <c r="E189" s="233" t="s">
        <v>2814</v>
      </c>
      <c r="F189" s="234" t="s">
        <v>2734</v>
      </c>
      <c r="G189" s="235" t="s">
        <v>413</v>
      </c>
      <c r="H189" s="236">
        <v>34</v>
      </c>
      <c r="I189" s="237"/>
      <c r="J189" s="238">
        <f>ROUND(I189*H189,2)</f>
        <v>0</v>
      </c>
      <c r="K189" s="234" t="s">
        <v>1</v>
      </c>
      <c r="L189" s="43"/>
      <c r="M189" s="239" t="s">
        <v>1</v>
      </c>
      <c r="N189" s="240" t="s">
        <v>43</v>
      </c>
      <c r="O189" s="86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AR189" s="243" t="s">
        <v>395</v>
      </c>
      <c r="AT189" s="243" t="s">
        <v>166</v>
      </c>
      <c r="AU189" s="243" t="s">
        <v>88</v>
      </c>
      <c r="AY189" s="17" t="s">
        <v>163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7" t="s">
        <v>86</v>
      </c>
      <c r="BK189" s="244">
        <f>ROUND(I189*H189,2)</f>
        <v>0</v>
      </c>
      <c r="BL189" s="17" t="s">
        <v>395</v>
      </c>
      <c r="BM189" s="243" t="s">
        <v>680</v>
      </c>
    </row>
    <row r="190" spans="2:47" s="1" customFormat="1" ht="12">
      <c r="B190" s="38"/>
      <c r="C190" s="39"/>
      <c r="D190" s="245" t="s">
        <v>190</v>
      </c>
      <c r="E190" s="39"/>
      <c r="F190" s="246" t="s">
        <v>2815</v>
      </c>
      <c r="G190" s="39"/>
      <c r="H190" s="39"/>
      <c r="I190" s="150"/>
      <c r="J190" s="39"/>
      <c r="K190" s="39"/>
      <c r="L190" s="43"/>
      <c r="M190" s="247"/>
      <c r="N190" s="86"/>
      <c r="O190" s="86"/>
      <c r="P190" s="86"/>
      <c r="Q190" s="86"/>
      <c r="R190" s="86"/>
      <c r="S190" s="86"/>
      <c r="T190" s="87"/>
      <c r="AT190" s="17" t="s">
        <v>190</v>
      </c>
      <c r="AU190" s="17" t="s">
        <v>88</v>
      </c>
    </row>
    <row r="191" spans="2:65" s="1" customFormat="1" ht="16.5" customHeight="1">
      <c r="B191" s="38"/>
      <c r="C191" s="232" t="s">
        <v>475</v>
      </c>
      <c r="D191" s="232" t="s">
        <v>166</v>
      </c>
      <c r="E191" s="233" t="s">
        <v>2816</v>
      </c>
      <c r="F191" s="234" t="s">
        <v>2737</v>
      </c>
      <c r="G191" s="235" t="s">
        <v>413</v>
      </c>
      <c r="H191" s="236">
        <v>2</v>
      </c>
      <c r="I191" s="237"/>
      <c r="J191" s="238">
        <f>ROUND(I191*H191,2)</f>
        <v>0</v>
      </c>
      <c r="K191" s="234" t="s">
        <v>1</v>
      </c>
      <c r="L191" s="43"/>
      <c r="M191" s="239" t="s">
        <v>1</v>
      </c>
      <c r="N191" s="240" t="s">
        <v>43</v>
      </c>
      <c r="O191" s="86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43" t="s">
        <v>395</v>
      </c>
      <c r="AT191" s="243" t="s">
        <v>166</v>
      </c>
      <c r="AU191" s="243" t="s">
        <v>88</v>
      </c>
      <c r="AY191" s="17" t="s">
        <v>163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7" t="s">
        <v>86</v>
      </c>
      <c r="BK191" s="244">
        <f>ROUND(I191*H191,2)</f>
        <v>0</v>
      </c>
      <c r="BL191" s="17" t="s">
        <v>395</v>
      </c>
      <c r="BM191" s="243" t="s">
        <v>701</v>
      </c>
    </row>
    <row r="192" spans="2:47" s="1" customFormat="1" ht="12">
      <c r="B192" s="38"/>
      <c r="C192" s="39"/>
      <c r="D192" s="245" t="s">
        <v>190</v>
      </c>
      <c r="E192" s="39"/>
      <c r="F192" s="246" t="s">
        <v>2740</v>
      </c>
      <c r="G192" s="39"/>
      <c r="H192" s="39"/>
      <c r="I192" s="150"/>
      <c r="J192" s="39"/>
      <c r="K192" s="39"/>
      <c r="L192" s="43"/>
      <c r="M192" s="247"/>
      <c r="N192" s="86"/>
      <c r="O192" s="86"/>
      <c r="P192" s="86"/>
      <c r="Q192" s="86"/>
      <c r="R192" s="86"/>
      <c r="S192" s="86"/>
      <c r="T192" s="87"/>
      <c r="AT192" s="17" t="s">
        <v>190</v>
      </c>
      <c r="AU192" s="17" t="s">
        <v>88</v>
      </c>
    </row>
    <row r="193" spans="2:65" s="1" customFormat="1" ht="16.5" customHeight="1">
      <c r="B193" s="38"/>
      <c r="C193" s="232" t="s">
        <v>480</v>
      </c>
      <c r="D193" s="232" t="s">
        <v>166</v>
      </c>
      <c r="E193" s="233" t="s">
        <v>2817</v>
      </c>
      <c r="F193" s="234" t="s">
        <v>2746</v>
      </c>
      <c r="G193" s="235" t="s">
        <v>2619</v>
      </c>
      <c r="H193" s="236">
        <v>1</v>
      </c>
      <c r="I193" s="237"/>
      <c r="J193" s="238">
        <f>ROUND(I193*H193,2)</f>
        <v>0</v>
      </c>
      <c r="K193" s="234" t="s">
        <v>1</v>
      </c>
      <c r="L193" s="43"/>
      <c r="M193" s="239" t="s">
        <v>1</v>
      </c>
      <c r="N193" s="240" t="s">
        <v>43</v>
      </c>
      <c r="O193" s="86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AR193" s="243" t="s">
        <v>395</v>
      </c>
      <c r="AT193" s="243" t="s">
        <v>166</v>
      </c>
      <c r="AU193" s="243" t="s">
        <v>88</v>
      </c>
      <c r="AY193" s="17" t="s">
        <v>163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7" t="s">
        <v>86</v>
      </c>
      <c r="BK193" s="244">
        <f>ROUND(I193*H193,2)</f>
        <v>0</v>
      </c>
      <c r="BL193" s="17" t="s">
        <v>395</v>
      </c>
      <c r="BM193" s="243" t="s">
        <v>716</v>
      </c>
    </row>
    <row r="194" spans="2:47" s="1" customFormat="1" ht="12">
      <c r="B194" s="38"/>
      <c r="C194" s="39"/>
      <c r="D194" s="245" t="s">
        <v>190</v>
      </c>
      <c r="E194" s="39"/>
      <c r="F194" s="246" t="s">
        <v>2747</v>
      </c>
      <c r="G194" s="39"/>
      <c r="H194" s="39"/>
      <c r="I194" s="150"/>
      <c r="J194" s="39"/>
      <c r="K194" s="39"/>
      <c r="L194" s="43"/>
      <c r="M194" s="310"/>
      <c r="N194" s="250"/>
      <c r="O194" s="250"/>
      <c r="P194" s="250"/>
      <c r="Q194" s="250"/>
      <c r="R194" s="250"/>
      <c r="S194" s="250"/>
      <c r="T194" s="311"/>
      <c r="AT194" s="17" t="s">
        <v>190</v>
      </c>
      <c r="AU194" s="17" t="s">
        <v>88</v>
      </c>
    </row>
    <row r="195" spans="2:12" s="1" customFormat="1" ht="6.95" customHeight="1">
      <c r="B195" s="61"/>
      <c r="C195" s="62"/>
      <c r="D195" s="62"/>
      <c r="E195" s="62"/>
      <c r="F195" s="62"/>
      <c r="G195" s="62"/>
      <c r="H195" s="62"/>
      <c r="I195" s="183"/>
      <c r="J195" s="62"/>
      <c r="K195" s="62"/>
      <c r="L195" s="43"/>
    </row>
  </sheetData>
  <sheetProtection password="CC35" sheet="1" objects="1" scenarios="1" formatColumns="0" formatRows="0" autoFilter="0"/>
  <autoFilter ref="C129:K19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112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2601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2818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ROUND(J125,2)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ROUND((SUM(BE125:BE134)),2)</f>
        <v>0</v>
      </c>
      <c r="I37" s="164">
        <v>0.21</v>
      </c>
      <c r="J37" s="163">
        <f>ROUND(((SUM(BE125:BE134))*I37),2)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ROUND((SUM(BF125:BF134)),2)</f>
        <v>0</v>
      </c>
      <c r="I38" s="164">
        <v>0.15</v>
      </c>
      <c r="J38" s="163">
        <f>ROUND(((SUM(BF125:BF134))*I38),2)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ROUND((SUM(BG125:BG134)),2)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ROUND((SUM(BH125:BH134)),2)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ROUND((SUM(BI125:BI134)),2)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2601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003-3 - Ostatní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J125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301</v>
      </c>
      <c r="E101" s="196"/>
      <c r="F101" s="196"/>
      <c r="G101" s="196"/>
      <c r="H101" s="196"/>
      <c r="I101" s="197"/>
      <c r="J101" s="198">
        <f>J126</f>
        <v>0</v>
      </c>
      <c r="K101" s="194"/>
      <c r="L101" s="199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50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83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86"/>
      <c r="J107" s="64"/>
      <c r="K107" s="64"/>
      <c r="L107" s="43"/>
    </row>
    <row r="108" spans="2:12" s="1" customFormat="1" ht="24.95" customHeight="1">
      <c r="B108" s="38"/>
      <c r="C108" s="23" t="s">
        <v>147</v>
      </c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6.5" customHeight="1">
      <c r="B111" s="38"/>
      <c r="C111" s="39"/>
      <c r="D111" s="39"/>
      <c r="E111" s="187" t="str">
        <f>E7</f>
        <v>Rekonstrukce čp. 73 Horská ul. Trutnov</v>
      </c>
      <c r="F111" s="32"/>
      <c r="G111" s="32"/>
      <c r="H111" s="32"/>
      <c r="I111" s="150"/>
      <c r="J111" s="39"/>
      <c r="K111" s="39"/>
      <c r="L111" s="43"/>
    </row>
    <row r="112" spans="2:12" ht="12" customHeight="1">
      <c r="B112" s="21"/>
      <c r="C112" s="32" t="s">
        <v>135</v>
      </c>
      <c r="D112" s="22"/>
      <c r="E112" s="22"/>
      <c r="F112" s="22"/>
      <c r="G112" s="22"/>
      <c r="H112" s="22"/>
      <c r="I112" s="142"/>
      <c r="J112" s="22"/>
      <c r="K112" s="22"/>
      <c r="L112" s="20"/>
    </row>
    <row r="113" spans="2:12" ht="16.5" customHeight="1">
      <c r="B113" s="21"/>
      <c r="C113" s="22"/>
      <c r="D113" s="22"/>
      <c r="E113" s="187" t="s">
        <v>212</v>
      </c>
      <c r="F113" s="22"/>
      <c r="G113" s="22"/>
      <c r="H113" s="22"/>
      <c r="I113" s="142"/>
      <c r="J113" s="22"/>
      <c r="K113" s="22"/>
      <c r="L113" s="20"/>
    </row>
    <row r="114" spans="2:12" ht="12" customHeight="1">
      <c r="B114" s="21"/>
      <c r="C114" s="32" t="s">
        <v>215</v>
      </c>
      <c r="D114" s="22"/>
      <c r="E114" s="22"/>
      <c r="F114" s="22"/>
      <c r="G114" s="22"/>
      <c r="H114" s="22"/>
      <c r="I114" s="142"/>
      <c r="J114" s="22"/>
      <c r="K114" s="22"/>
      <c r="L114" s="20"/>
    </row>
    <row r="115" spans="2:12" s="1" customFormat="1" ht="16.5" customHeight="1">
      <c r="B115" s="38"/>
      <c r="C115" s="39"/>
      <c r="D115" s="39"/>
      <c r="E115" s="309" t="s">
        <v>2601</v>
      </c>
      <c r="F115" s="39"/>
      <c r="G115" s="39"/>
      <c r="H115" s="39"/>
      <c r="I115" s="150"/>
      <c r="J115" s="39"/>
      <c r="K115" s="39"/>
      <c r="L115" s="43"/>
    </row>
    <row r="116" spans="2:12" s="1" customFormat="1" ht="12" customHeight="1">
      <c r="B116" s="38"/>
      <c r="C116" s="32" t="s">
        <v>2602</v>
      </c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E13</f>
        <v>003-3 - Ostatní</v>
      </c>
      <c r="F117" s="39"/>
      <c r="G117" s="39"/>
      <c r="H117" s="39"/>
      <c r="I117" s="150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50"/>
      <c r="J118" s="39"/>
      <c r="K118" s="39"/>
      <c r="L118" s="43"/>
    </row>
    <row r="119" spans="2:12" s="1" customFormat="1" ht="12" customHeight="1">
      <c r="B119" s="38"/>
      <c r="C119" s="32" t="s">
        <v>21</v>
      </c>
      <c r="D119" s="39"/>
      <c r="E119" s="39"/>
      <c r="F119" s="27" t="str">
        <f>F16</f>
        <v xml:space="preserve"> </v>
      </c>
      <c r="G119" s="39"/>
      <c r="H119" s="39"/>
      <c r="I119" s="152" t="s">
        <v>23</v>
      </c>
      <c r="J119" s="74" t="str">
        <f>IF(J16="","",J16)</f>
        <v>10. 1. 2019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50"/>
      <c r="J120" s="39"/>
      <c r="K120" s="39"/>
      <c r="L120" s="43"/>
    </row>
    <row r="121" spans="2:12" s="1" customFormat="1" ht="27.9" customHeight="1">
      <c r="B121" s="38"/>
      <c r="C121" s="32" t="s">
        <v>25</v>
      </c>
      <c r="D121" s="39"/>
      <c r="E121" s="39"/>
      <c r="F121" s="27" t="str">
        <f>E19</f>
        <v>Město Trutnov</v>
      </c>
      <c r="G121" s="39"/>
      <c r="H121" s="39"/>
      <c r="I121" s="152" t="s">
        <v>31</v>
      </c>
      <c r="J121" s="36" t="str">
        <f>E25</f>
        <v>Ing. Arch. Zdeněk Gottwald</v>
      </c>
      <c r="K121" s="39"/>
      <c r="L121" s="43"/>
    </row>
    <row r="122" spans="2:12" s="1" customFormat="1" ht="27.9" customHeight="1">
      <c r="B122" s="38"/>
      <c r="C122" s="32" t="s">
        <v>29</v>
      </c>
      <c r="D122" s="39"/>
      <c r="E122" s="39"/>
      <c r="F122" s="27" t="str">
        <f>IF(E22="","",E22)</f>
        <v>Vyplň údaj</v>
      </c>
      <c r="G122" s="39"/>
      <c r="H122" s="39"/>
      <c r="I122" s="152" t="s">
        <v>34</v>
      </c>
      <c r="J122" s="36" t="str">
        <f>E28</f>
        <v>Ing. Lenka Kasperová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20" s="10" customFormat="1" ht="29.25" customHeight="1">
      <c r="B124" s="206"/>
      <c r="C124" s="207" t="s">
        <v>148</v>
      </c>
      <c r="D124" s="208" t="s">
        <v>63</v>
      </c>
      <c r="E124" s="208" t="s">
        <v>59</v>
      </c>
      <c r="F124" s="208" t="s">
        <v>60</v>
      </c>
      <c r="G124" s="208" t="s">
        <v>149</v>
      </c>
      <c r="H124" s="208" t="s">
        <v>150</v>
      </c>
      <c r="I124" s="209" t="s">
        <v>151</v>
      </c>
      <c r="J124" s="208" t="s">
        <v>139</v>
      </c>
      <c r="K124" s="210" t="s">
        <v>152</v>
      </c>
      <c r="L124" s="211"/>
      <c r="M124" s="95" t="s">
        <v>1</v>
      </c>
      <c r="N124" s="96" t="s">
        <v>42</v>
      </c>
      <c r="O124" s="96" t="s">
        <v>153</v>
      </c>
      <c r="P124" s="96" t="s">
        <v>154</v>
      </c>
      <c r="Q124" s="96" t="s">
        <v>155</v>
      </c>
      <c r="R124" s="96" t="s">
        <v>156</v>
      </c>
      <c r="S124" s="96" t="s">
        <v>157</v>
      </c>
      <c r="T124" s="97" t="s">
        <v>158</v>
      </c>
    </row>
    <row r="125" spans="2:63" s="1" customFormat="1" ht="22.8" customHeight="1">
      <c r="B125" s="38"/>
      <c r="C125" s="102" t="s">
        <v>159</v>
      </c>
      <c r="D125" s="39"/>
      <c r="E125" s="39"/>
      <c r="F125" s="39"/>
      <c r="G125" s="39"/>
      <c r="H125" s="39"/>
      <c r="I125" s="150"/>
      <c r="J125" s="212">
        <f>BK125</f>
        <v>0</v>
      </c>
      <c r="K125" s="39"/>
      <c r="L125" s="43"/>
      <c r="M125" s="98"/>
      <c r="N125" s="99"/>
      <c r="O125" s="99"/>
      <c r="P125" s="213">
        <f>P126</f>
        <v>0</v>
      </c>
      <c r="Q125" s="99"/>
      <c r="R125" s="213">
        <f>R126</f>
        <v>0</v>
      </c>
      <c r="S125" s="99"/>
      <c r="T125" s="214">
        <f>T126</f>
        <v>0</v>
      </c>
      <c r="AT125" s="17" t="s">
        <v>77</v>
      </c>
      <c r="AU125" s="17" t="s">
        <v>141</v>
      </c>
      <c r="BK125" s="215">
        <f>BK126</f>
        <v>0</v>
      </c>
    </row>
    <row r="126" spans="2:63" s="11" customFormat="1" ht="25.9" customHeight="1">
      <c r="B126" s="216"/>
      <c r="C126" s="217"/>
      <c r="D126" s="218" t="s">
        <v>77</v>
      </c>
      <c r="E126" s="219" t="s">
        <v>2212</v>
      </c>
      <c r="F126" s="219" t="s">
        <v>111</v>
      </c>
      <c r="G126" s="217"/>
      <c r="H126" s="217"/>
      <c r="I126" s="220"/>
      <c r="J126" s="221">
        <f>BK126</f>
        <v>0</v>
      </c>
      <c r="K126" s="217"/>
      <c r="L126" s="222"/>
      <c r="M126" s="223"/>
      <c r="N126" s="224"/>
      <c r="O126" s="224"/>
      <c r="P126" s="225">
        <f>SUM(P127:P134)</f>
        <v>0</v>
      </c>
      <c r="Q126" s="224"/>
      <c r="R126" s="225">
        <f>SUM(R127:R134)</f>
        <v>0</v>
      </c>
      <c r="S126" s="224"/>
      <c r="T126" s="226">
        <f>SUM(T127:T134)</f>
        <v>0</v>
      </c>
      <c r="AR126" s="227" t="s">
        <v>181</v>
      </c>
      <c r="AT126" s="228" t="s">
        <v>77</v>
      </c>
      <c r="AU126" s="228" t="s">
        <v>78</v>
      </c>
      <c r="AY126" s="227" t="s">
        <v>163</v>
      </c>
      <c r="BK126" s="229">
        <f>SUM(BK127:BK134)</f>
        <v>0</v>
      </c>
    </row>
    <row r="127" spans="2:65" s="1" customFormat="1" ht="16.5" customHeight="1">
      <c r="B127" s="38"/>
      <c r="C127" s="232" t="s">
        <v>86</v>
      </c>
      <c r="D127" s="232" t="s">
        <v>166</v>
      </c>
      <c r="E127" s="233" t="s">
        <v>2819</v>
      </c>
      <c r="F127" s="234" t="s">
        <v>2820</v>
      </c>
      <c r="G127" s="235" t="s">
        <v>2619</v>
      </c>
      <c r="H127" s="236">
        <v>1</v>
      </c>
      <c r="I127" s="237"/>
      <c r="J127" s="238">
        <f>ROUND(I127*H127,2)</f>
        <v>0</v>
      </c>
      <c r="K127" s="234" t="s">
        <v>1</v>
      </c>
      <c r="L127" s="43"/>
      <c r="M127" s="239" t="s">
        <v>1</v>
      </c>
      <c r="N127" s="240" t="s">
        <v>43</v>
      </c>
      <c r="O127" s="86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AR127" s="243" t="s">
        <v>2597</v>
      </c>
      <c r="AT127" s="243" t="s">
        <v>166</v>
      </c>
      <c r="AU127" s="243" t="s">
        <v>86</v>
      </c>
      <c r="AY127" s="17" t="s">
        <v>163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7" t="s">
        <v>86</v>
      </c>
      <c r="BK127" s="244">
        <f>ROUND(I127*H127,2)</f>
        <v>0</v>
      </c>
      <c r="BL127" s="17" t="s">
        <v>2597</v>
      </c>
      <c r="BM127" s="243" t="s">
        <v>88</v>
      </c>
    </row>
    <row r="128" spans="2:65" s="1" customFormat="1" ht="16.5" customHeight="1">
      <c r="B128" s="38"/>
      <c r="C128" s="232" t="s">
        <v>88</v>
      </c>
      <c r="D128" s="232" t="s">
        <v>166</v>
      </c>
      <c r="E128" s="233" t="s">
        <v>2821</v>
      </c>
      <c r="F128" s="234" t="s">
        <v>1223</v>
      </c>
      <c r="G128" s="235" t="s">
        <v>2619</v>
      </c>
      <c r="H128" s="236">
        <v>1</v>
      </c>
      <c r="I128" s="237"/>
      <c r="J128" s="238">
        <f>ROUND(I128*H128,2)</f>
        <v>0</v>
      </c>
      <c r="K128" s="234" t="s">
        <v>1</v>
      </c>
      <c r="L128" s="43"/>
      <c r="M128" s="239" t="s">
        <v>1</v>
      </c>
      <c r="N128" s="240" t="s">
        <v>43</v>
      </c>
      <c r="O128" s="86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AR128" s="243" t="s">
        <v>2597</v>
      </c>
      <c r="AT128" s="243" t="s">
        <v>166</v>
      </c>
      <c r="AU128" s="243" t="s">
        <v>86</v>
      </c>
      <c r="AY128" s="17" t="s">
        <v>163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7" t="s">
        <v>86</v>
      </c>
      <c r="BK128" s="244">
        <f>ROUND(I128*H128,2)</f>
        <v>0</v>
      </c>
      <c r="BL128" s="17" t="s">
        <v>2597</v>
      </c>
      <c r="BM128" s="243" t="s">
        <v>181</v>
      </c>
    </row>
    <row r="129" spans="2:65" s="1" customFormat="1" ht="16.5" customHeight="1">
      <c r="B129" s="38"/>
      <c r="C129" s="232" t="s">
        <v>105</v>
      </c>
      <c r="D129" s="232" t="s">
        <v>166</v>
      </c>
      <c r="E129" s="233" t="s">
        <v>2822</v>
      </c>
      <c r="F129" s="234" t="s">
        <v>2823</v>
      </c>
      <c r="G129" s="235" t="s">
        <v>2824</v>
      </c>
      <c r="H129" s="236">
        <v>16</v>
      </c>
      <c r="I129" s="237"/>
      <c r="J129" s="238">
        <f>ROUND(I129*H129,2)</f>
        <v>0</v>
      </c>
      <c r="K129" s="234" t="s">
        <v>1</v>
      </c>
      <c r="L129" s="43"/>
      <c r="M129" s="239" t="s">
        <v>1</v>
      </c>
      <c r="N129" s="240" t="s">
        <v>43</v>
      </c>
      <c r="O129" s="86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AR129" s="243" t="s">
        <v>2597</v>
      </c>
      <c r="AT129" s="243" t="s">
        <v>166</v>
      </c>
      <c r="AU129" s="243" t="s">
        <v>86</v>
      </c>
      <c r="AY129" s="17" t="s">
        <v>163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7" t="s">
        <v>86</v>
      </c>
      <c r="BK129" s="244">
        <f>ROUND(I129*H129,2)</f>
        <v>0</v>
      </c>
      <c r="BL129" s="17" t="s">
        <v>2597</v>
      </c>
      <c r="BM129" s="243" t="s">
        <v>194</v>
      </c>
    </row>
    <row r="130" spans="2:65" s="1" customFormat="1" ht="16.5" customHeight="1">
      <c r="B130" s="38"/>
      <c r="C130" s="232" t="s">
        <v>181</v>
      </c>
      <c r="D130" s="232" t="s">
        <v>166</v>
      </c>
      <c r="E130" s="233" t="s">
        <v>2825</v>
      </c>
      <c r="F130" s="234" t="s">
        <v>2826</v>
      </c>
      <c r="G130" s="235" t="s">
        <v>2824</v>
      </c>
      <c r="H130" s="236">
        <v>5</v>
      </c>
      <c r="I130" s="237"/>
      <c r="J130" s="238">
        <f>ROUND(I130*H130,2)</f>
        <v>0</v>
      </c>
      <c r="K130" s="234" t="s">
        <v>1</v>
      </c>
      <c r="L130" s="43"/>
      <c r="M130" s="239" t="s">
        <v>1</v>
      </c>
      <c r="N130" s="240" t="s">
        <v>43</v>
      </c>
      <c r="O130" s="86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2597</v>
      </c>
      <c r="AT130" s="243" t="s">
        <v>166</v>
      </c>
      <c r="AU130" s="243" t="s">
        <v>86</v>
      </c>
      <c r="AY130" s="17" t="s">
        <v>163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7" t="s">
        <v>86</v>
      </c>
      <c r="BK130" s="244">
        <f>ROUND(I130*H130,2)</f>
        <v>0</v>
      </c>
      <c r="BL130" s="17" t="s">
        <v>2597</v>
      </c>
      <c r="BM130" s="243" t="s">
        <v>346</v>
      </c>
    </row>
    <row r="131" spans="2:65" s="1" customFormat="1" ht="16.5" customHeight="1">
      <c r="B131" s="38"/>
      <c r="C131" s="232" t="s">
        <v>162</v>
      </c>
      <c r="D131" s="232" t="s">
        <v>166</v>
      </c>
      <c r="E131" s="233" t="s">
        <v>2827</v>
      </c>
      <c r="F131" s="234" t="s">
        <v>2828</v>
      </c>
      <c r="G131" s="235" t="s">
        <v>2824</v>
      </c>
      <c r="H131" s="236">
        <v>24</v>
      </c>
      <c r="I131" s="237"/>
      <c r="J131" s="238">
        <f>ROUND(I131*H131,2)</f>
        <v>0</v>
      </c>
      <c r="K131" s="234" t="s">
        <v>1</v>
      </c>
      <c r="L131" s="43"/>
      <c r="M131" s="239" t="s">
        <v>1</v>
      </c>
      <c r="N131" s="240" t="s">
        <v>43</v>
      </c>
      <c r="O131" s="86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AR131" s="243" t="s">
        <v>2597</v>
      </c>
      <c r="AT131" s="243" t="s">
        <v>166</v>
      </c>
      <c r="AU131" s="243" t="s">
        <v>86</v>
      </c>
      <c r="AY131" s="17" t="s">
        <v>163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7" t="s">
        <v>86</v>
      </c>
      <c r="BK131" s="244">
        <f>ROUND(I131*H131,2)</f>
        <v>0</v>
      </c>
      <c r="BL131" s="17" t="s">
        <v>2597</v>
      </c>
      <c r="BM131" s="243" t="s">
        <v>360</v>
      </c>
    </row>
    <row r="132" spans="2:65" s="1" customFormat="1" ht="16.5" customHeight="1">
      <c r="B132" s="38"/>
      <c r="C132" s="232" t="s">
        <v>194</v>
      </c>
      <c r="D132" s="232" t="s">
        <v>166</v>
      </c>
      <c r="E132" s="233" t="s">
        <v>2829</v>
      </c>
      <c r="F132" s="234" t="s">
        <v>2830</v>
      </c>
      <c r="G132" s="235" t="s">
        <v>2824</v>
      </c>
      <c r="H132" s="236">
        <v>9</v>
      </c>
      <c r="I132" s="237"/>
      <c r="J132" s="238">
        <f>ROUND(I132*H132,2)</f>
        <v>0</v>
      </c>
      <c r="K132" s="234" t="s">
        <v>1</v>
      </c>
      <c r="L132" s="43"/>
      <c r="M132" s="239" t="s">
        <v>1</v>
      </c>
      <c r="N132" s="240" t="s">
        <v>43</v>
      </c>
      <c r="O132" s="86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AR132" s="243" t="s">
        <v>2597</v>
      </c>
      <c r="AT132" s="243" t="s">
        <v>166</v>
      </c>
      <c r="AU132" s="243" t="s">
        <v>86</v>
      </c>
      <c r="AY132" s="17" t="s">
        <v>163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7" t="s">
        <v>86</v>
      </c>
      <c r="BK132" s="244">
        <f>ROUND(I132*H132,2)</f>
        <v>0</v>
      </c>
      <c r="BL132" s="17" t="s">
        <v>2597</v>
      </c>
      <c r="BM132" s="243" t="s">
        <v>374</v>
      </c>
    </row>
    <row r="133" spans="2:65" s="1" customFormat="1" ht="16.5" customHeight="1">
      <c r="B133" s="38"/>
      <c r="C133" s="232" t="s">
        <v>342</v>
      </c>
      <c r="D133" s="232" t="s">
        <v>166</v>
      </c>
      <c r="E133" s="233" t="s">
        <v>2831</v>
      </c>
      <c r="F133" s="234" t="s">
        <v>2832</v>
      </c>
      <c r="G133" s="235" t="s">
        <v>2619</v>
      </c>
      <c r="H133" s="236">
        <v>1</v>
      </c>
      <c r="I133" s="237"/>
      <c r="J133" s="238">
        <f>ROUND(I133*H133,2)</f>
        <v>0</v>
      </c>
      <c r="K133" s="234" t="s">
        <v>1</v>
      </c>
      <c r="L133" s="43"/>
      <c r="M133" s="239" t="s">
        <v>1</v>
      </c>
      <c r="N133" s="240" t="s">
        <v>43</v>
      </c>
      <c r="O133" s="86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2597</v>
      </c>
      <c r="AT133" s="243" t="s">
        <v>166</v>
      </c>
      <c r="AU133" s="243" t="s">
        <v>86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2597</v>
      </c>
      <c r="BM133" s="243" t="s">
        <v>385</v>
      </c>
    </row>
    <row r="134" spans="2:65" s="1" customFormat="1" ht="16.5" customHeight="1">
      <c r="B134" s="38"/>
      <c r="C134" s="232" t="s">
        <v>346</v>
      </c>
      <c r="D134" s="232" t="s">
        <v>166</v>
      </c>
      <c r="E134" s="233" t="s">
        <v>2833</v>
      </c>
      <c r="F134" s="234" t="s">
        <v>2834</v>
      </c>
      <c r="G134" s="235" t="s">
        <v>2619</v>
      </c>
      <c r="H134" s="236">
        <v>1</v>
      </c>
      <c r="I134" s="237"/>
      <c r="J134" s="238">
        <f>ROUND(I134*H134,2)</f>
        <v>0</v>
      </c>
      <c r="K134" s="234" t="s">
        <v>1</v>
      </c>
      <c r="L134" s="43"/>
      <c r="M134" s="248" t="s">
        <v>1</v>
      </c>
      <c r="N134" s="249" t="s">
        <v>43</v>
      </c>
      <c r="O134" s="250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AR134" s="243" t="s">
        <v>2597</v>
      </c>
      <c r="AT134" s="243" t="s">
        <v>166</v>
      </c>
      <c r="AU134" s="243" t="s">
        <v>86</v>
      </c>
      <c r="AY134" s="17" t="s">
        <v>163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7" t="s">
        <v>86</v>
      </c>
      <c r="BK134" s="244">
        <f>ROUND(I134*H134,2)</f>
        <v>0</v>
      </c>
      <c r="BL134" s="17" t="s">
        <v>2597</v>
      </c>
      <c r="BM134" s="243" t="s">
        <v>395</v>
      </c>
    </row>
    <row r="135" spans="2:12" s="1" customFormat="1" ht="6.95" customHeight="1">
      <c r="B135" s="61"/>
      <c r="C135" s="62"/>
      <c r="D135" s="62"/>
      <c r="E135" s="62"/>
      <c r="F135" s="62"/>
      <c r="G135" s="62"/>
      <c r="H135" s="62"/>
      <c r="I135" s="183"/>
      <c r="J135" s="62"/>
      <c r="K135" s="62"/>
      <c r="L135" s="43"/>
    </row>
  </sheetData>
  <sheetProtection password="CC35" sheet="1" objects="1" scenarios="1" formatColumns="0" formatRows="0" autoFilter="0"/>
  <autoFilter ref="C124:K13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118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2835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2836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ROUND(J141,2)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ROUND((SUM(BE141:BE285)),2)</f>
        <v>0</v>
      </c>
      <c r="I37" s="164">
        <v>0.21</v>
      </c>
      <c r="J37" s="163">
        <f>ROUND(((SUM(BE141:BE285))*I37),2)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ROUND((SUM(BF141:BF285)),2)</f>
        <v>0</v>
      </c>
      <c r="I38" s="164">
        <v>0.15</v>
      </c>
      <c r="J38" s="163">
        <f>ROUND(((SUM(BF141:BF285))*I38),2)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ROUND((SUM(BG141:BG285)),2)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ROUND((SUM(BH141:BH285)),2)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ROUND((SUM(BI141:BI285)),2)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2835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004-1 - Elektroinstalace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J141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2837</v>
      </c>
      <c r="E101" s="196"/>
      <c r="F101" s="196"/>
      <c r="G101" s="196"/>
      <c r="H101" s="196"/>
      <c r="I101" s="197"/>
      <c r="J101" s="198">
        <f>J142</f>
        <v>0</v>
      </c>
      <c r="K101" s="194"/>
      <c r="L101" s="199"/>
    </row>
    <row r="102" spans="2:12" s="8" customFormat="1" ht="24.95" customHeight="1">
      <c r="B102" s="193"/>
      <c r="C102" s="194"/>
      <c r="D102" s="195" t="s">
        <v>2838</v>
      </c>
      <c r="E102" s="196"/>
      <c r="F102" s="196"/>
      <c r="G102" s="196"/>
      <c r="H102" s="196"/>
      <c r="I102" s="197"/>
      <c r="J102" s="198">
        <f>J152</f>
        <v>0</v>
      </c>
      <c r="K102" s="194"/>
      <c r="L102" s="199"/>
    </row>
    <row r="103" spans="2:12" s="9" customFormat="1" ht="19.9" customHeight="1">
      <c r="B103" s="200"/>
      <c r="C103" s="128"/>
      <c r="D103" s="201" t="s">
        <v>2839</v>
      </c>
      <c r="E103" s="202"/>
      <c r="F103" s="202"/>
      <c r="G103" s="202"/>
      <c r="H103" s="202"/>
      <c r="I103" s="203"/>
      <c r="J103" s="204">
        <f>J153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2840</v>
      </c>
      <c r="E104" s="202"/>
      <c r="F104" s="202"/>
      <c r="G104" s="202"/>
      <c r="H104" s="202"/>
      <c r="I104" s="203"/>
      <c r="J104" s="204">
        <f>J156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2841</v>
      </c>
      <c r="E105" s="202"/>
      <c r="F105" s="202"/>
      <c r="G105" s="202"/>
      <c r="H105" s="202"/>
      <c r="I105" s="203"/>
      <c r="J105" s="204">
        <f>J161</f>
        <v>0</v>
      </c>
      <c r="K105" s="128"/>
      <c r="L105" s="205"/>
    </row>
    <row r="106" spans="2:12" s="9" customFormat="1" ht="19.9" customHeight="1">
      <c r="B106" s="200"/>
      <c r="C106" s="128"/>
      <c r="D106" s="201" t="s">
        <v>2842</v>
      </c>
      <c r="E106" s="202"/>
      <c r="F106" s="202"/>
      <c r="G106" s="202"/>
      <c r="H106" s="202"/>
      <c r="I106" s="203"/>
      <c r="J106" s="204">
        <f>J167</f>
        <v>0</v>
      </c>
      <c r="K106" s="128"/>
      <c r="L106" s="205"/>
    </row>
    <row r="107" spans="2:12" s="9" customFormat="1" ht="19.9" customHeight="1">
      <c r="B107" s="200"/>
      <c r="C107" s="128"/>
      <c r="D107" s="201" t="s">
        <v>2843</v>
      </c>
      <c r="E107" s="202"/>
      <c r="F107" s="202"/>
      <c r="G107" s="202"/>
      <c r="H107" s="202"/>
      <c r="I107" s="203"/>
      <c r="J107" s="204">
        <f>J180</f>
        <v>0</v>
      </c>
      <c r="K107" s="128"/>
      <c r="L107" s="205"/>
    </row>
    <row r="108" spans="2:12" s="9" customFormat="1" ht="19.9" customHeight="1">
      <c r="B108" s="200"/>
      <c r="C108" s="128"/>
      <c r="D108" s="201" t="s">
        <v>2844</v>
      </c>
      <c r="E108" s="202"/>
      <c r="F108" s="202"/>
      <c r="G108" s="202"/>
      <c r="H108" s="202"/>
      <c r="I108" s="203"/>
      <c r="J108" s="204">
        <f>J186</f>
        <v>0</v>
      </c>
      <c r="K108" s="128"/>
      <c r="L108" s="205"/>
    </row>
    <row r="109" spans="2:12" s="9" customFormat="1" ht="19.9" customHeight="1">
      <c r="B109" s="200"/>
      <c r="C109" s="128"/>
      <c r="D109" s="201" t="s">
        <v>2845</v>
      </c>
      <c r="E109" s="202"/>
      <c r="F109" s="202"/>
      <c r="G109" s="202"/>
      <c r="H109" s="202"/>
      <c r="I109" s="203"/>
      <c r="J109" s="204">
        <f>J189</f>
        <v>0</v>
      </c>
      <c r="K109" s="128"/>
      <c r="L109" s="205"/>
    </row>
    <row r="110" spans="2:12" s="9" customFormat="1" ht="19.9" customHeight="1">
      <c r="B110" s="200"/>
      <c r="C110" s="128"/>
      <c r="D110" s="201" t="s">
        <v>2846</v>
      </c>
      <c r="E110" s="202"/>
      <c r="F110" s="202"/>
      <c r="G110" s="202"/>
      <c r="H110" s="202"/>
      <c r="I110" s="203"/>
      <c r="J110" s="204">
        <f>J200</f>
        <v>0</v>
      </c>
      <c r="K110" s="128"/>
      <c r="L110" s="205"/>
    </row>
    <row r="111" spans="2:12" s="8" customFormat="1" ht="24.95" customHeight="1">
      <c r="B111" s="193"/>
      <c r="C111" s="194"/>
      <c r="D111" s="195" t="s">
        <v>2847</v>
      </c>
      <c r="E111" s="196"/>
      <c r="F111" s="196"/>
      <c r="G111" s="196"/>
      <c r="H111" s="196"/>
      <c r="I111" s="197"/>
      <c r="J111" s="198">
        <f>J218</f>
        <v>0</v>
      </c>
      <c r="K111" s="194"/>
      <c r="L111" s="199"/>
    </row>
    <row r="112" spans="2:12" s="9" customFormat="1" ht="19.9" customHeight="1">
      <c r="B112" s="200"/>
      <c r="C112" s="128"/>
      <c r="D112" s="201" t="s">
        <v>2848</v>
      </c>
      <c r="E112" s="202"/>
      <c r="F112" s="202"/>
      <c r="G112" s="202"/>
      <c r="H112" s="202"/>
      <c r="I112" s="203"/>
      <c r="J112" s="204">
        <f>J219</f>
        <v>0</v>
      </c>
      <c r="K112" s="128"/>
      <c r="L112" s="205"/>
    </row>
    <row r="113" spans="2:12" s="9" customFormat="1" ht="19.9" customHeight="1">
      <c r="B113" s="200"/>
      <c r="C113" s="128"/>
      <c r="D113" s="201" t="s">
        <v>2849</v>
      </c>
      <c r="E113" s="202"/>
      <c r="F113" s="202"/>
      <c r="G113" s="202"/>
      <c r="H113" s="202"/>
      <c r="I113" s="203"/>
      <c r="J113" s="204">
        <f>J226</f>
        <v>0</v>
      </c>
      <c r="K113" s="128"/>
      <c r="L113" s="205"/>
    </row>
    <row r="114" spans="2:12" s="9" customFormat="1" ht="19.9" customHeight="1">
      <c r="B114" s="200"/>
      <c r="C114" s="128"/>
      <c r="D114" s="201" t="s">
        <v>2850</v>
      </c>
      <c r="E114" s="202"/>
      <c r="F114" s="202"/>
      <c r="G114" s="202"/>
      <c r="H114" s="202"/>
      <c r="I114" s="203"/>
      <c r="J114" s="204">
        <f>J238</f>
        <v>0</v>
      </c>
      <c r="K114" s="128"/>
      <c r="L114" s="205"/>
    </row>
    <row r="115" spans="2:12" s="9" customFormat="1" ht="19.9" customHeight="1">
      <c r="B115" s="200"/>
      <c r="C115" s="128"/>
      <c r="D115" s="201" t="s">
        <v>2851</v>
      </c>
      <c r="E115" s="202"/>
      <c r="F115" s="202"/>
      <c r="G115" s="202"/>
      <c r="H115" s="202"/>
      <c r="I115" s="203"/>
      <c r="J115" s="204">
        <f>J271</f>
        <v>0</v>
      </c>
      <c r="K115" s="128"/>
      <c r="L115" s="205"/>
    </row>
    <row r="116" spans="2:12" s="9" customFormat="1" ht="19.9" customHeight="1">
      <c r="B116" s="200"/>
      <c r="C116" s="128"/>
      <c r="D116" s="201" t="s">
        <v>2852</v>
      </c>
      <c r="E116" s="202"/>
      <c r="F116" s="202"/>
      <c r="G116" s="202"/>
      <c r="H116" s="202"/>
      <c r="I116" s="203"/>
      <c r="J116" s="204">
        <f>J274</f>
        <v>0</v>
      </c>
      <c r="K116" s="128"/>
      <c r="L116" s="205"/>
    </row>
    <row r="117" spans="2:12" s="8" customFormat="1" ht="24.95" customHeight="1">
      <c r="B117" s="193"/>
      <c r="C117" s="194"/>
      <c r="D117" s="195" t="s">
        <v>301</v>
      </c>
      <c r="E117" s="196"/>
      <c r="F117" s="196"/>
      <c r="G117" s="196"/>
      <c r="H117" s="196"/>
      <c r="I117" s="197"/>
      <c r="J117" s="198">
        <f>J279</f>
        <v>0</v>
      </c>
      <c r="K117" s="194"/>
      <c r="L117" s="199"/>
    </row>
    <row r="118" spans="2:12" s="1" customFormat="1" ht="21.8" customHeight="1">
      <c r="B118" s="38"/>
      <c r="C118" s="39"/>
      <c r="D118" s="39"/>
      <c r="E118" s="39"/>
      <c r="F118" s="39"/>
      <c r="G118" s="39"/>
      <c r="H118" s="39"/>
      <c r="I118" s="150"/>
      <c r="J118" s="39"/>
      <c r="K118" s="39"/>
      <c r="L118" s="43"/>
    </row>
    <row r="119" spans="2:12" s="1" customFormat="1" ht="6.95" customHeight="1">
      <c r="B119" s="61"/>
      <c r="C119" s="62"/>
      <c r="D119" s="62"/>
      <c r="E119" s="62"/>
      <c r="F119" s="62"/>
      <c r="G119" s="62"/>
      <c r="H119" s="62"/>
      <c r="I119" s="183"/>
      <c r="J119" s="62"/>
      <c r="K119" s="62"/>
      <c r="L119" s="43"/>
    </row>
    <row r="123" spans="2:12" s="1" customFormat="1" ht="6.95" customHeight="1">
      <c r="B123" s="63"/>
      <c r="C123" s="64"/>
      <c r="D123" s="64"/>
      <c r="E123" s="64"/>
      <c r="F123" s="64"/>
      <c r="G123" s="64"/>
      <c r="H123" s="64"/>
      <c r="I123" s="186"/>
      <c r="J123" s="64"/>
      <c r="K123" s="64"/>
      <c r="L123" s="43"/>
    </row>
    <row r="124" spans="2:12" s="1" customFormat="1" ht="24.95" customHeight="1">
      <c r="B124" s="38"/>
      <c r="C124" s="23" t="s">
        <v>147</v>
      </c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12" customHeight="1">
      <c r="B126" s="38"/>
      <c r="C126" s="32" t="s">
        <v>16</v>
      </c>
      <c r="D126" s="39"/>
      <c r="E126" s="39"/>
      <c r="F126" s="39"/>
      <c r="G126" s="39"/>
      <c r="H126" s="39"/>
      <c r="I126" s="150"/>
      <c r="J126" s="39"/>
      <c r="K126" s="39"/>
      <c r="L126" s="43"/>
    </row>
    <row r="127" spans="2:12" s="1" customFormat="1" ht="16.5" customHeight="1">
      <c r="B127" s="38"/>
      <c r="C127" s="39"/>
      <c r="D127" s="39"/>
      <c r="E127" s="187" t="str">
        <f>E7</f>
        <v>Rekonstrukce čp. 73 Horská ul. Trutnov</v>
      </c>
      <c r="F127" s="32"/>
      <c r="G127" s="32"/>
      <c r="H127" s="32"/>
      <c r="I127" s="150"/>
      <c r="J127" s="39"/>
      <c r="K127" s="39"/>
      <c r="L127" s="43"/>
    </row>
    <row r="128" spans="2:12" ht="12" customHeight="1">
      <c r="B128" s="21"/>
      <c r="C128" s="32" t="s">
        <v>135</v>
      </c>
      <c r="D128" s="22"/>
      <c r="E128" s="22"/>
      <c r="F128" s="22"/>
      <c r="G128" s="22"/>
      <c r="H128" s="22"/>
      <c r="I128" s="142"/>
      <c r="J128" s="22"/>
      <c r="K128" s="22"/>
      <c r="L128" s="20"/>
    </row>
    <row r="129" spans="2:12" ht="16.5" customHeight="1">
      <c r="B129" s="21"/>
      <c r="C129" s="22"/>
      <c r="D129" s="22"/>
      <c r="E129" s="187" t="s">
        <v>212</v>
      </c>
      <c r="F129" s="22"/>
      <c r="G129" s="22"/>
      <c r="H129" s="22"/>
      <c r="I129" s="142"/>
      <c r="J129" s="22"/>
      <c r="K129" s="22"/>
      <c r="L129" s="20"/>
    </row>
    <row r="130" spans="2:12" ht="12" customHeight="1">
      <c r="B130" s="21"/>
      <c r="C130" s="32" t="s">
        <v>215</v>
      </c>
      <c r="D130" s="22"/>
      <c r="E130" s="22"/>
      <c r="F130" s="22"/>
      <c r="G130" s="22"/>
      <c r="H130" s="22"/>
      <c r="I130" s="142"/>
      <c r="J130" s="22"/>
      <c r="K130" s="22"/>
      <c r="L130" s="20"/>
    </row>
    <row r="131" spans="2:12" s="1" customFormat="1" ht="16.5" customHeight="1">
      <c r="B131" s="38"/>
      <c r="C131" s="39"/>
      <c r="D131" s="39"/>
      <c r="E131" s="309" t="s">
        <v>2835</v>
      </c>
      <c r="F131" s="39"/>
      <c r="G131" s="39"/>
      <c r="H131" s="39"/>
      <c r="I131" s="150"/>
      <c r="J131" s="39"/>
      <c r="K131" s="39"/>
      <c r="L131" s="43"/>
    </row>
    <row r="132" spans="2:12" s="1" customFormat="1" ht="12" customHeight="1">
      <c r="B132" s="38"/>
      <c r="C132" s="32" t="s">
        <v>2602</v>
      </c>
      <c r="D132" s="39"/>
      <c r="E132" s="39"/>
      <c r="F132" s="39"/>
      <c r="G132" s="39"/>
      <c r="H132" s="39"/>
      <c r="I132" s="150"/>
      <c r="J132" s="39"/>
      <c r="K132" s="39"/>
      <c r="L132" s="43"/>
    </row>
    <row r="133" spans="2:12" s="1" customFormat="1" ht="16.5" customHeight="1">
      <c r="B133" s="38"/>
      <c r="C133" s="39"/>
      <c r="D133" s="39"/>
      <c r="E133" s="71" t="str">
        <f>E13</f>
        <v>004-1 - Elektroinstalace</v>
      </c>
      <c r="F133" s="39"/>
      <c r="G133" s="39"/>
      <c r="H133" s="39"/>
      <c r="I133" s="150"/>
      <c r="J133" s="39"/>
      <c r="K133" s="39"/>
      <c r="L133" s="43"/>
    </row>
    <row r="134" spans="2:12" s="1" customFormat="1" ht="6.95" customHeight="1">
      <c r="B134" s="38"/>
      <c r="C134" s="39"/>
      <c r="D134" s="39"/>
      <c r="E134" s="39"/>
      <c r="F134" s="39"/>
      <c r="G134" s="39"/>
      <c r="H134" s="39"/>
      <c r="I134" s="150"/>
      <c r="J134" s="39"/>
      <c r="K134" s="39"/>
      <c r="L134" s="43"/>
    </row>
    <row r="135" spans="2:12" s="1" customFormat="1" ht="12" customHeight="1">
      <c r="B135" s="38"/>
      <c r="C135" s="32" t="s">
        <v>21</v>
      </c>
      <c r="D135" s="39"/>
      <c r="E135" s="39"/>
      <c r="F135" s="27" t="str">
        <f>F16</f>
        <v xml:space="preserve"> </v>
      </c>
      <c r="G135" s="39"/>
      <c r="H135" s="39"/>
      <c r="I135" s="152" t="s">
        <v>23</v>
      </c>
      <c r="J135" s="74" t="str">
        <f>IF(J16="","",J16)</f>
        <v>10. 1. 2019</v>
      </c>
      <c r="K135" s="39"/>
      <c r="L135" s="43"/>
    </row>
    <row r="136" spans="2:12" s="1" customFormat="1" ht="6.95" customHeight="1">
      <c r="B136" s="38"/>
      <c r="C136" s="39"/>
      <c r="D136" s="39"/>
      <c r="E136" s="39"/>
      <c r="F136" s="39"/>
      <c r="G136" s="39"/>
      <c r="H136" s="39"/>
      <c r="I136" s="150"/>
      <c r="J136" s="39"/>
      <c r="K136" s="39"/>
      <c r="L136" s="43"/>
    </row>
    <row r="137" spans="2:12" s="1" customFormat="1" ht="27.9" customHeight="1">
      <c r="B137" s="38"/>
      <c r="C137" s="32" t="s">
        <v>25</v>
      </c>
      <c r="D137" s="39"/>
      <c r="E137" s="39"/>
      <c r="F137" s="27" t="str">
        <f>E19</f>
        <v>Město Trutnov</v>
      </c>
      <c r="G137" s="39"/>
      <c r="H137" s="39"/>
      <c r="I137" s="152" t="s">
        <v>31</v>
      </c>
      <c r="J137" s="36" t="str">
        <f>E25</f>
        <v>Ing. Arch. Zdeněk Gottwald</v>
      </c>
      <c r="K137" s="39"/>
      <c r="L137" s="43"/>
    </row>
    <row r="138" spans="2:12" s="1" customFormat="1" ht="27.9" customHeight="1">
      <c r="B138" s="38"/>
      <c r="C138" s="32" t="s">
        <v>29</v>
      </c>
      <c r="D138" s="39"/>
      <c r="E138" s="39"/>
      <c r="F138" s="27" t="str">
        <f>IF(E22="","",E22)</f>
        <v>Vyplň údaj</v>
      </c>
      <c r="G138" s="39"/>
      <c r="H138" s="39"/>
      <c r="I138" s="152" t="s">
        <v>34</v>
      </c>
      <c r="J138" s="36" t="str">
        <f>E28</f>
        <v>Ing. Lenka Kasperová</v>
      </c>
      <c r="K138" s="39"/>
      <c r="L138" s="43"/>
    </row>
    <row r="139" spans="2:12" s="1" customFormat="1" ht="10.3" customHeight="1">
      <c r="B139" s="38"/>
      <c r="C139" s="39"/>
      <c r="D139" s="39"/>
      <c r="E139" s="39"/>
      <c r="F139" s="39"/>
      <c r="G139" s="39"/>
      <c r="H139" s="39"/>
      <c r="I139" s="150"/>
      <c r="J139" s="39"/>
      <c r="K139" s="39"/>
      <c r="L139" s="43"/>
    </row>
    <row r="140" spans="2:20" s="10" customFormat="1" ht="29.25" customHeight="1">
      <c r="B140" s="206"/>
      <c r="C140" s="207" t="s">
        <v>148</v>
      </c>
      <c r="D140" s="208" t="s">
        <v>63</v>
      </c>
      <c r="E140" s="208" t="s">
        <v>59</v>
      </c>
      <c r="F140" s="208" t="s">
        <v>60</v>
      </c>
      <c r="G140" s="208" t="s">
        <v>149</v>
      </c>
      <c r="H140" s="208" t="s">
        <v>150</v>
      </c>
      <c r="I140" s="209" t="s">
        <v>151</v>
      </c>
      <c r="J140" s="208" t="s">
        <v>139</v>
      </c>
      <c r="K140" s="210" t="s">
        <v>152</v>
      </c>
      <c r="L140" s="211"/>
      <c r="M140" s="95" t="s">
        <v>1</v>
      </c>
      <c r="N140" s="96" t="s">
        <v>42</v>
      </c>
      <c r="O140" s="96" t="s">
        <v>153</v>
      </c>
      <c r="P140" s="96" t="s">
        <v>154</v>
      </c>
      <c r="Q140" s="96" t="s">
        <v>155</v>
      </c>
      <c r="R140" s="96" t="s">
        <v>156</v>
      </c>
      <c r="S140" s="96" t="s">
        <v>157</v>
      </c>
      <c r="T140" s="97" t="s">
        <v>158</v>
      </c>
    </row>
    <row r="141" spans="2:63" s="1" customFormat="1" ht="22.8" customHeight="1">
      <c r="B141" s="38"/>
      <c r="C141" s="102" t="s">
        <v>159</v>
      </c>
      <c r="D141" s="39"/>
      <c r="E141" s="39"/>
      <c r="F141" s="39"/>
      <c r="G141" s="39"/>
      <c r="H141" s="39"/>
      <c r="I141" s="150"/>
      <c r="J141" s="212">
        <f>BK141</f>
        <v>0</v>
      </c>
      <c r="K141" s="39"/>
      <c r="L141" s="43"/>
      <c r="M141" s="98"/>
      <c r="N141" s="99"/>
      <c r="O141" s="99"/>
      <c r="P141" s="213">
        <f>P142+P152+P218+P279</f>
        <v>0</v>
      </c>
      <c r="Q141" s="99"/>
      <c r="R141" s="213">
        <f>R142+R152+R218+R279</f>
        <v>0</v>
      </c>
      <c r="S141" s="99"/>
      <c r="T141" s="214">
        <f>T142+T152+T218+T279</f>
        <v>0</v>
      </c>
      <c r="AT141" s="17" t="s">
        <v>77</v>
      </c>
      <c r="AU141" s="17" t="s">
        <v>141</v>
      </c>
      <c r="BK141" s="215">
        <f>BK142+BK152+BK218+BK279</f>
        <v>0</v>
      </c>
    </row>
    <row r="142" spans="2:63" s="11" customFormat="1" ht="25.9" customHeight="1">
      <c r="B142" s="216"/>
      <c r="C142" s="217"/>
      <c r="D142" s="218" t="s">
        <v>77</v>
      </c>
      <c r="E142" s="219" t="s">
        <v>2614</v>
      </c>
      <c r="F142" s="219" t="s">
        <v>2853</v>
      </c>
      <c r="G142" s="217"/>
      <c r="H142" s="217"/>
      <c r="I142" s="220"/>
      <c r="J142" s="221">
        <f>BK142</f>
        <v>0</v>
      </c>
      <c r="K142" s="217"/>
      <c r="L142" s="222"/>
      <c r="M142" s="223"/>
      <c r="N142" s="224"/>
      <c r="O142" s="224"/>
      <c r="P142" s="225">
        <f>SUM(P143:P151)</f>
        <v>0</v>
      </c>
      <c r="Q142" s="224"/>
      <c r="R142" s="225">
        <f>SUM(R143:R151)</f>
        <v>0</v>
      </c>
      <c r="S142" s="224"/>
      <c r="T142" s="226">
        <f>SUM(T143:T151)</f>
        <v>0</v>
      </c>
      <c r="AR142" s="227" t="s">
        <v>88</v>
      </c>
      <c r="AT142" s="228" t="s">
        <v>77</v>
      </c>
      <c r="AU142" s="228" t="s">
        <v>78</v>
      </c>
      <c r="AY142" s="227" t="s">
        <v>163</v>
      </c>
      <c r="BK142" s="229">
        <f>SUM(BK143:BK151)</f>
        <v>0</v>
      </c>
    </row>
    <row r="143" spans="2:65" s="1" customFormat="1" ht="16.5" customHeight="1">
      <c r="B143" s="38"/>
      <c r="C143" s="298" t="s">
        <v>86</v>
      </c>
      <c r="D143" s="298" t="s">
        <v>549</v>
      </c>
      <c r="E143" s="299" t="s">
        <v>2854</v>
      </c>
      <c r="F143" s="300" t="s">
        <v>2855</v>
      </c>
      <c r="G143" s="301" t="s">
        <v>1168</v>
      </c>
      <c r="H143" s="302">
        <v>5</v>
      </c>
      <c r="I143" s="303"/>
      <c r="J143" s="304">
        <f>ROUND(I143*H143,2)</f>
        <v>0</v>
      </c>
      <c r="K143" s="300" t="s">
        <v>1</v>
      </c>
      <c r="L143" s="305"/>
      <c r="M143" s="306" t="s">
        <v>1</v>
      </c>
      <c r="N143" s="307" t="s">
        <v>43</v>
      </c>
      <c r="O143" s="86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AR143" s="243" t="s">
        <v>501</v>
      </c>
      <c r="AT143" s="243" t="s">
        <v>549</v>
      </c>
      <c r="AU143" s="243" t="s">
        <v>86</v>
      </c>
      <c r="AY143" s="17" t="s">
        <v>163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7" t="s">
        <v>86</v>
      </c>
      <c r="BK143" s="244">
        <f>ROUND(I143*H143,2)</f>
        <v>0</v>
      </c>
      <c r="BL143" s="17" t="s">
        <v>395</v>
      </c>
      <c r="BM143" s="243" t="s">
        <v>88</v>
      </c>
    </row>
    <row r="144" spans="2:65" s="1" customFormat="1" ht="16.5" customHeight="1">
      <c r="B144" s="38"/>
      <c r="C144" s="298" t="s">
        <v>88</v>
      </c>
      <c r="D144" s="298" t="s">
        <v>549</v>
      </c>
      <c r="E144" s="299" t="s">
        <v>2856</v>
      </c>
      <c r="F144" s="300" t="s">
        <v>2857</v>
      </c>
      <c r="G144" s="301" t="s">
        <v>1168</v>
      </c>
      <c r="H144" s="302">
        <v>15</v>
      </c>
      <c r="I144" s="303"/>
      <c r="J144" s="304">
        <f>ROUND(I144*H144,2)</f>
        <v>0</v>
      </c>
      <c r="K144" s="300" t="s">
        <v>1</v>
      </c>
      <c r="L144" s="305"/>
      <c r="M144" s="306" t="s">
        <v>1</v>
      </c>
      <c r="N144" s="307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501</v>
      </c>
      <c r="AT144" s="243" t="s">
        <v>549</v>
      </c>
      <c r="AU144" s="243" t="s">
        <v>86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395</v>
      </c>
      <c r="BM144" s="243" t="s">
        <v>181</v>
      </c>
    </row>
    <row r="145" spans="2:65" s="1" customFormat="1" ht="16.5" customHeight="1">
      <c r="B145" s="38"/>
      <c r="C145" s="298" t="s">
        <v>105</v>
      </c>
      <c r="D145" s="298" t="s">
        <v>549</v>
      </c>
      <c r="E145" s="299" t="s">
        <v>2858</v>
      </c>
      <c r="F145" s="300" t="s">
        <v>2859</v>
      </c>
      <c r="G145" s="301" t="s">
        <v>1168</v>
      </c>
      <c r="H145" s="302">
        <v>27</v>
      </c>
      <c r="I145" s="303"/>
      <c r="J145" s="304">
        <f>ROUND(I145*H145,2)</f>
        <v>0</v>
      </c>
      <c r="K145" s="300" t="s">
        <v>1</v>
      </c>
      <c r="L145" s="305"/>
      <c r="M145" s="306" t="s">
        <v>1</v>
      </c>
      <c r="N145" s="307" t="s">
        <v>43</v>
      </c>
      <c r="O145" s="86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501</v>
      </c>
      <c r="AT145" s="243" t="s">
        <v>549</v>
      </c>
      <c r="AU145" s="243" t="s">
        <v>86</v>
      </c>
      <c r="AY145" s="17" t="s">
        <v>163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7" t="s">
        <v>86</v>
      </c>
      <c r="BK145" s="244">
        <f>ROUND(I145*H145,2)</f>
        <v>0</v>
      </c>
      <c r="BL145" s="17" t="s">
        <v>395</v>
      </c>
      <c r="BM145" s="243" t="s">
        <v>194</v>
      </c>
    </row>
    <row r="146" spans="2:65" s="1" customFormat="1" ht="16.5" customHeight="1">
      <c r="B146" s="38"/>
      <c r="C146" s="298" t="s">
        <v>181</v>
      </c>
      <c r="D146" s="298" t="s">
        <v>549</v>
      </c>
      <c r="E146" s="299" t="s">
        <v>2860</v>
      </c>
      <c r="F146" s="300" t="s">
        <v>2861</v>
      </c>
      <c r="G146" s="301" t="s">
        <v>1168</v>
      </c>
      <c r="H146" s="302">
        <v>1</v>
      </c>
      <c r="I146" s="303"/>
      <c r="J146" s="304">
        <f>ROUND(I146*H146,2)</f>
        <v>0</v>
      </c>
      <c r="K146" s="300" t="s">
        <v>1</v>
      </c>
      <c r="L146" s="305"/>
      <c r="M146" s="306" t="s">
        <v>1</v>
      </c>
      <c r="N146" s="307" t="s">
        <v>43</v>
      </c>
      <c r="O146" s="86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501</v>
      </c>
      <c r="AT146" s="243" t="s">
        <v>549</v>
      </c>
      <c r="AU146" s="243" t="s">
        <v>86</v>
      </c>
      <c r="AY146" s="17" t="s">
        <v>163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7" t="s">
        <v>86</v>
      </c>
      <c r="BK146" s="244">
        <f>ROUND(I146*H146,2)</f>
        <v>0</v>
      </c>
      <c r="BL146" s="17" t="s">
        <v>395</v>
      </c>
      <c r="BM146" s="243" t="s">
        <v>346</v>
      </c>
    </row>
    <row r="147" spans="2:65" s="1" customFormat="1" ht="16.5" customHeight="1">
      <c r="B147" s="38"/>
      <c r="C147" s="298" t="s">
        <v>162</v>
      </c>
      <c r="D147" s="298" t="s">
        <v>549</v>
      </c>
      <c r="E147" s="299" t="s">
        <v>2862</v>
      </c>
      <c r="F147" s="300" t="s">
        <v>2863</v>
      </c>
      <c r="G147" s="301" t="s">
        <v>1168</v>
      </c>
      <c r="H147" s="302">
        <v>10</v>
      </c>
      <c r="I147" s="303"/>
      <c r="J147" s="304">
        <f>ROUND(I147*H147,2)</f>
        <v>0</v>
      </c>
      <c r="K147" s="300" t="s">
        <v>1</v>
      </c>
      <c r="L147" s="305"/>
      <c r="M147" s="306" t="s">
        <v>1</v>
      </c>
      <c r="N147" s="307" t="s">
        <v>43</v>
      </c>
      <c r="O147" s="86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AR147" s="243" t="s">
        <v>501</v>
      </c>
      <c r="AT147" s="243" t="s">
        <v>549</v>
      </c>
      <c r="AU147" s="243" t="s">
        <v>86</v>
      </c>
      <c r="AY147" s="17" t="s">
        <v>163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7" t="s">
        <v>86</v>
      </c>
      <c r="BK147" s="244">
        <f>ROUND(I147*H147,2)</f>
        <v>0</v>
      </c>
      <c r="BL147" s="17" t="s">
        <v>395</v>
      </c>
      <c r="BM147" s="243" t="s">
        <v>360</v>
      </c>
    </row>
    <row r="148" spans="2:65" s="1" customFormat="1" ht="16.5" customHeight="1">
      <c r="B148" s="38"/>
      <c r="C148" s="298" t="s">
        <v>194</v>
      </c>
      <c r="D148" s="298" t="s">
        <v>549</v>
      </c>
      <c r="E148" s="299" t="s">
        <v>2864</v>
      </c>
      <c r="F148" s="300" t="s">
        <v>2865</v>
      </c>
      <c r="G148" s="301" t="s">
        <v>1168</v>
      </c>
      <c r="H148" s="302">
        <v>14</v>
      </c>
      <c r="I148" s="303"/>
      <c r="J148" s="304">
        <f>ROUND(I148*H148,2)</f>
        <v>0</v>
      </c>
      <c r="K148" s="300" t="s">
        <v>1</v>
      </c>
      <c r="L148" s="305"/>
      <c r="M148" s="306" t="s">
        <v>1</v>
      </c>
      <c r="N148" s="307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501</v>
      </c>
      <c r="AT148" s="243" t="s">
        <v>549</v>
      </c>
      <c r="AU148" s="243" t="s">
        <v>86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374</v>
      </c>
    </row>
    <row r="149" spans="2:65" s="1" customFormat="1" ht="16.5" customHeight="1">
      <c r="B149" s="38"/>
      <c r="C149" s="298" t="s">
        <v>1193</v>
      </c>
      <c r="D149" s="298" t="s">
        <v>549</v>
      </c>
      <c r="E149" s="299" t="s">
        <v>2866</v>
      </c>
      <c r="F149" s="300" t="s">
        <v>2867</v>
      </c>
      <c r="G149" s="301" t="s">
        <v>1168</v>
      </c>
      <c r="H149" s="302">
        <v>4</v>
      </c>
      <c r="I149" s="303"/>
      <c r="J149" s="304">
        <f>ROUND(I149*H149,2)</f>
        <v>0</v>
      </c>
      <c r="K149" s="300" t="s">
        <v>1</v>
      </c>
      <c r="L149" s="305"/>
      <c r="M149" s="306" t="s">
        <v>1</v>
      </c>
      <c r="N149" s="307" t="s">
        <v>43</v>
      </c>
      <c r="O149" s="86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AR149" s="243" t="s">
        <v>501</v>
      </c>
      <c r="AT149" s="243" t="s">
        <v>549</v>
      </c>
      <c r="AU149" s="243" t="s">
        <v>86</v>
      </c>
      <c r="AY149" s="17" t="s">
        <v>163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7" t="s">
        <v>86</v>
      </c>
      <c r="BK149" s="244">
        <f>ROUND(I149*H149,2)</f>
        <v>0</v>
      </c>
      <c r="BL149" s="17" t="s">
        <v>395</v>
      </c>
      <c r="BM149" s="243" t="s">
        <v>2868</v>
      </c>
    </row>
    <row r="150" spans="2:65" s="1" customFormat="1" ht="16.5" customHeight="1">
      <c r="B150" s="38"/>
      <c r="C150" s="298" t="s">
        <v>342</v>
      </c>
      <c r="D150" s="298" t="s">
        <v>549</v>
      </c>
      <c r="E150" s="299" t="s">
        <v>2869</v>
      </c>
      <c r="F150" s="300" t="s">
        <v>2870</v>
      </c>
      <c r="G150" s="301" t="s">
        <v>1168</v>
      </c>
      <c r="H150" s="302">
        <v>3</v>
      </c>
      <c r="I150" s="303"/>
      <c r="J150" s="304">
        <f>ROUND(I150*H150,2)</f>
        <v>0</v>
      </c>
      <c r="K150" s="300" t="s">
        <v>1</v>
      </c>
      <c r="L150" s="305"/>
      <c r="M150" s="306" t="s">
        <v>1</v>
      </c>
      <c r="N150" s="307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501</v>
      </c>
      <c r="AT150" s="243" t="s">
        <v>549</v>
      </c>
      <c r="AU150" s="243" t="s">
        <v>86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395</v>
      </c>
      <c r="BM150" s="243" t="s">
        <v>385</v>
      </c>
    </row>
    <row r="151" spans="2:65" s="1" customFormat="1" ht="16.5" customHeight="1">
      <c r="B151" s="38"/>
      <c r="C151" s="298" t="s">
        <v>346</v>
      </c>
      <c r="D151" s="298" t="s">
        <v>549</v>
      </c>
      <c r="E151" s="299" t="s">
        <v>2871</v>
      </c>
      <c r="F151" s="300" t="s">
        <v>2872</v>
      </c>
      <c r="G151" s="301" t="s">
        <v>1168</v>
      </c>
      <c r="H151" s="302">
        <v>21</v>
      </c>
      <c r="I151" s="303"/>
      <c r="J151" s="304">
        <f>ROUND(I151*H151,2)</f>
        <v>0</v>
      </c>
      <c r="K151" s="300" t="s">
        <v>1</v>
      </c>
      <c r="L151" s="305"/>
      <c r="M151" s="306" t="s">
        <v>1</v>
      </c>
      <c r="N151" s="307" t="s">
        <v>43</v>
      </c>
      <c r="O151" s="86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AR151" s="243" t="s">
        <v>501</v>
      </c>
      <c r="AT151" s="243" t="s">
        <v>549</v>
      </c>
      <c r="AU151" s="243" t="s">
        <v>86</v>
      </c>
      <c r="AY151" s="17" t="s">
        <v>163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7" t="s">
        <v>86</v>
      </c>
      <c r="BK151" s="244">
        <f>ROUND(I151*H151,2)</f>
        <v>0</v>
      </c>
      <c r="BL151" s="17" t="s">
        <v>395</v>
      </c>
      <c r="BM151" s="243" t="s">
        <v>395</v>
      </c>
    </row>
    <row r="152" spans="2:63" s="11" customFormat="1" ht="25.9" customHeight="1">
      <c r="B152" s="216"/>
      <c r="C152" s="217"/>
      <c r="D152" s="218" t="s">
        <v>77</v>
      </c>
      <c r="E152" s="219" t="s">
        <v>2623</v>
      </c>
      <c r="F152" s="219" t="s">
        <v>2873</v>
      </c>
      <c r="G152" s="217"/>
      <c r="H152" s="217"/>
      <c r="I152" s="220"/>
      <c r="J152" s="221">
        <f>BK152</f>
        <v>0</v>
      </c>
      <c r="K152" s="217"/>
      <c r="L152" s="222"/>
      <c r="M152" s="223"/>
      <c r="N152" s="224"/>
      <c r="O152" s="224"/>
      <c r="P152" s="225">
        <f>P153+P156+P161+P167+P180+P186+P189+P200</f>
        <v>0</v>
      </c>
      <c r="Q152" s="224"/>
      <c r="R152" s="225">
        <f>R153+R156+R161+R167+R180+R186+R189+R200</f>
        <v>0</v>
      </c>
      <c r="S152" s="224"/>
      <c r="T152" s="226">
        <f>T153+T156+T161+T167+T180+T186+T189+T200</f>
        <v>0</v>
      </c>
      <c r="AR152" s="227" t="s">
        <v>88</v>
      </c>
      <c r="AT152" s="228" t="s">
        <v>77</v>
      </c>
      <c r="AU152" s="228" t="s">
        <v>78</v>
      </c>
      <c r="AY152" s="227" t="s">
        <v>163</v>
      </c>
      <c r="BK152" s="229">
        <f>BK153+BK156+BK161+BK167+BK180+BK186+BK189+BK200</f>
        <v>0</v>
      </c>
    </row>
    <row r="153" spans="2:63" s="11" customFormat="1" ht="22.8" customHeight="1">
      <c r="B153" s="216"/>
      <c r="C153" s="217"/>
      <c r="D153" s="218" t="s">
        <v>77</v>
      </c>
      <c r="E153" s="230" t="s">
        <v>2658</v>
      </c>
      <c r="F153" s="230" t="s">
        <v>2874</v>
      </c>
      <c r="G153" s="217"/>
      <c r="H153" s="217"/>
      <c r="I153" s="220"/>
      <c r="J153" s="231">
        <f>BK153</f>
        <v>0</v>
      </c>
      <c r="K153" s="217"/>
      <c r="L153" s="222"/>
      <c r="M153" s="223"/>
      <c r="N153" s="224"/>
      <c r="O153" s="224"/>
      <c r="P153" s="225">
        <f>SUM(P154:P155)</f>
        <v>0</v>
      </c>
      <c r="Q153" s="224"/>
      <c r="R153" s="225">
        <f>SUM(R154:R155)</f>
        <v>0</v>
      </c>
      <c r="S153" s="224"/>
      <c r="T153" s="226">
        <f>SUM(T154:T155)</f>
        <v>0</v>
      </c>
      <c r="AR153" s="227" t="s">
        <v>88</v>
      </c>
      <c r="AT153" s="228" t="s">
        <v>77</v>
      </c>
      <c r="AU153" s="228" t="s">
        <v>86</v>
      </c>
      <c r="AY153" s="227" t="s">
        <v>163</v>
      </c>
      <c r="BK153" s="229">
        <f>SUM(BK154:BK155)</f>
        <v>0</v>
      </c>
    </row>
    <row r="154" spans="2:65" s="1" customFormat="1" ht="16.5" customHeight="1">
      <c r="B154" s="38"/>
      <c r="C154" s="298" t="s">
        <v>352</v>
      </c>
      <c r="D154" s="298" t="s">
        <v>549</v>
      </c>
      <c r="E154" s="299" t="s">
        <v>2875</v>
      </c>
      <c r="F154" s="300" t="s">
        <v>2876</v>
      </c>
      <c r="G154" s="301" t="s">
        <v>1168</v>
      </c>
      <c r="H154" s="302">
        <v>150</v>
      </c>
      <c r="I154" s="303"/>
      <c r="J154" s="304">
        <f>ROUND(I154*H154,2)</f>
        <v>0</v>
      </c>
      <c r="K154" s="300" t="s">
        <v>1</v>
      </c>
      <c r="L154" s="305"/>
      <c r="M154" s="306" t="s">
        <v>1</v>
      </c>
      <c r="N154" s="307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501</v>
      </c>
      <c r="AT154" s="243" t="s">
        <v>549</v>
      </c>
      <c r="AU154" s="243" t="s">
        <v>88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405</v>
      </c>
    </row>
    <row r="155" spans="2:65" s="1" customFormat="1" ht="16.5" customHeight="1">
      <c r="B155" s="38"/>
      <c r="C155" s="298" t="s">
        <v>360</v>
      </c>
      <c r="D155" s="298" t="s">
        <v>549</v>
      </c>
      <c r="E155" s="299" t="s">
        <v>2877</v>
      </c>
      <c r="F155" s="300" t="s">
        <v>2878</v>
      </c>
      <c r="G155" s="301" t="s">
        <v>1168</v>
      </c>
      <c r="H155" s="302">
        <v>250</v>
      </c>
      <c r="I155" s="303"/>
      <c r="J155" s="304">
        <f>ROUND(I155*H155,2)</f>
        <v>0</v>
      </c>
      <c r="K155" s="300" t="s">
        <v>1</v>
      </c>
      <c r="L155" s="305"/>
      <c r="M155" s="306" t="s">
        <v>1</v>
      </c>
      <c r="N155" s="307" t="s">
        <v>43</v>
      </c>
      <c r="O155" s="86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AR155" s="243" t="s">
        <v>501</v>
      </c>
      <c r="AT155" s="243" t="s">
        <v>549</v>
      </c>
      <c r="AU155" s="243" t="s">
        <v>88</v>
      </c>
      <c r="AY155" s="17" t="s">
        <v>163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7" t="s">
        <v>86</v>
      </c>
      <c r="BK155" s="244">
        <f>ROUND(I155*H155,2)</f>
        <v>0</v>
      </c>
      <c r="BL155" s="17" t="s">
        <v>395</v>
      </c>
      <c r="BM155" s="243" t="s">
        <v>421</v>
      </c>
    </row>
    <row r="156" spans="2:63" s="11" customFormat="1" ht="22.8" customHeight="1">
      <c r="B156" s="216"/>
      <c r="C156" s="217"/>
      <c r="D156" s="218" t="s">
        <v>77</v>
      </c>
      <c r="E156" s="230" t="s">
        <v>2699</v>
      </c>
      <c r="F156" s="230" t="s">
        <v>2879</v>
      </c>
      <c r="G156" s="217"/>
      <c r="H156" s="217"/>
      <c r="I156" s="220"/>
      <c r="J156" s="231">
        <f>BK156</f>
        <v>0</v>
      </c>
      <c r="K156" s="217"/>
      <c r="L156" s="222"/>
      <c r="M156" s="223"/>
      <c r="N156" s="224"/>
      <c r="O156" s="224"/>
      <c r="P156" s="225">
        <f>SUM(P157:P160)</f>
        <v>0</v>
      </c>
      <c r="Q156" s="224"/>
      <c r="R156" s="225">
        <f>SUM(R157:R160)</f>
        <v>0</v>
      </c>
      <c r="S156" s="224"/>
      <c r="T156" s="226">
        <f>SUM(T157:T160)</f>
        <v>0</v>
      </c>
      <c r="AR156" s="227" t="s">
        <v>88</v>
      </c>
      <c r="AT156" s="228" t="s">
        <v>77</v>
      </c>
      <c r="AU156" s="228" t="s">
        <v>86</v>
      </c>
      <c r="AY156" s="227" t="s">
        <v>163</v>
      </c>
      <c r="BK156" s="229">
        <f>SUM(BK157:BK160)</f>
        <v>0</v>
      </c>
    </row>
    <row r="157" spans="2:65" s="1" customFormat="1" ht="16.5" customHeight="1">
      <c r="B157" s="38"/>
      <c r="C157" s="298" t="s">
        <v>365</v>
      </c>
      <c r="D157" s="298" t="s">
        <v>549</v>
      </c>
      <c r="E157" s="299" t="s">
        <v>2880</v>
      </c>
      <c r="F157" s="300" t="s">
        <v>2881</v>
      </c>
      <c r="G157" s="301" t="s">
        <v>1168</v>
      </c>
      <c r="H157" s="302">
        <v>165</v>
      </c>
      <c r="I157" s="303"/>
      <c r="J157" s="304">
        <f>ROUND(I157*H157,2)</f>
        <v>0</v>
      </c>
      <c r="K157" s="300" t="s">
        <v>1</v>
      </c>
      <c r="L157" s="305"/>
      <c r="M157" s="306" t="s">
        <v>1</v>
      </c>
      <c r="N157" s="307" t="s">
        <v>43</v>
      </c>
      <c r="O157" s="86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AR157" s="243" t="s">
        <v>501</v>
      </c>
      <c r="AT157" s="243" t="s">
        <v>549</v>
      </c>
      <c r="AU157" s="243" t="s">
        <v>88</v>
      </c>
      <c r="AY157" s="17" t="s">
        <v>163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7" t="s">
        <v>86</v>
      </c>
      <c r="BK157" s="244">
        <f>ROUND(I157*H157,2)</f>
        <v>0</v>
      </c>
      <c r="BL157" s="17" t="s">
        <v>395</v>
      </c>
      <c r="BM157" s="243" t="s">
        <v>432</v>
      </c>
    </row>
    <row r="158" spans="2:65" s="1" customFormat="1" ht="16.5" customHeight="1">
      <c r="B158" s="38"/>
      <c r="C158" s="298" t="s">
        <v>374</v>
      </c>
      <c r="D158" s="298" t="s">
        <v>549</v>
      </c>
      <c r="E158" s="299" t="s">
        <v>2882</v>
      </c>
      <c r="F158" s="300" t="s">
        <v>2883</v>
      </c>
      <c r="G158" s="301" t="s">
        <v>1168</v>
      </c>
      <c r="H158" s="302">
        <v>150</v>
      </c>
      <c r="I158" s="303"/>
      <c r="J158" s="304">
        <f>ROUND(I158*H158,2)</f>
        <v>0</v>
      </c>
      <c r="K158" s="300" t="s">
        <v>1</v>
      </c>
      <c r="L158" s="305"/>
      <c r="M158" s="306" t="s">
        <v>1</v>
      </c>
      <c r="N158" s="307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501</v>
      </c>
      <c r="AT158" s="243" t="s">
        <v>549</v>
      </c>
      <c r="AU158" s="243" t="s">
        <v>88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443</v>
      </c>
    </row>
    <row r="159" spans="2:65" s="1" customFormat="1" ht="16.5" customHeight="1">
      <c r="B159" s="38"/>
      <c r="C159" s="298" t="s">
        <v>380</v>
      </c>
      <c r="D159" s="298" t="s">
        <v>549</v>
      </c>
      <c r="E159" s="299" t="s">
        <v>2884</v>
      </c>
      <c r="F159" s="300" t="s">
        <v>2885</v>
      </c>
      <c r="G159" s="301" t="s">
        <v>1168</v>
      </c>
      <c r="H159" s="302">
        <v>10</v>
      </c>
      <c r="I159" s="303"/>
      <c r="J159" s="304">
        <f>ROUND(I159*H159,2)</f>
        <v>0</v>
      </c>
      <c r="K159" s="300" t="s">
        <v>1</v>
      </c>
      <c r="L159" s="305"/>
      <c r="M159" s="306" t="s">
        <v>1</v>
      </c>
      <c r="N159" s="307" t="s">
        <v>43</v>
      </c>
      <c r="O159" s="86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AR159" s="243" t="s">
        <v>501</v>
      </c>
      <c r="AT159" s="243" t="s">
        <v>549</v>
      </c>
      <c r="AU159" s="243" t="s">
        <v>88</v>
      </c>
      <c r="AY159" s="17" t="s">
        <v>163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7" t="s">
        <v>86</v>
      </c>
      <c r="BK159" s="244">
        <f>ROUND(I159*H159,2)</f>
        <v>0</v>
      </c>
      <c r="BL159" s="17" t="s">
        <v>395</v>
      </c>
      <c r="BM159" s="243" t="s">
        <v>459</v>
      </c>
    </row>
    <row r="160" spans="2:65" s="1" customFormat="1" ht="16.5" customHeight="1">
      <c r="B160" s="38"/>
      <c r="C160" s="298" t="s">
        <v>385</v>
      </c>
      <c r="D160" s="298" t="s">
        <v>549</v>
      </c>
      <c r="E160" s="299" t="s">
        <v>2886</v>
      </c>
      <c r="F160" s="300" t="s">
        <v>2887</v>
      </c>
      <c r="G160" s="301" t="s">
        <v>1168</v>
      </c>
      <c r="H160" s="302">
        <v>3</v>
      </c>
      <c r="I160" s="303"/>
      <c r="J160" s="304">
        <f>ROUND(I160*H160,2)</f>
        <v>0</v>
      </c>
      <c r="K160" s="300" t="s">
        <v>1</v>
      </c>
      <c r="L160" s="305"/>
      <c r="M160" s="306" t="s">
        <v>1</v>
      </c>
      <c r="N160" s="307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501</v>
      </c>
      <c r="AT160" s="243" t="s">
        <v>549</v>
      </c>
      <c r="AU160" s="243" t="s">
        <v>88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395</v>
      </c>
      <c r="BM160" s="243" t="s">
        <v>475</v>
      </c>
    </row>
    <row r="161" spans="2:63" s="11" customFormat="1" ht="22.8" customHeight="1">
      <c r="B161" s="216"/>
      <c r="C161" s="217"/>
      <c r="D161" s="218" t="s">
        <v>77</v>
      </c>
      <c r="E161" s="230" t="s">
        <v>2707</v>
      </c>
      <c r="F161" s="230" t="s">
        <v>2888</v>
      </c>
      <c r="G161" s="217"/>
      <c r="H161" s="217"/>
      <c r="I161" s="220"/>
      <c r="J161" s="231">
        <f>BK161</f>
        <v>0</v>
      </c>
      <c r="K161" s="217"/>
      <c r="L161" s="222"/>
      <c r="M161" s="223"/>
      <c r="N161" s="224"/>
      <c r="O161" s="224"/>
      <c r="P161" s="225">
        <f>SUM(P162:P166)</f>
        <v>0</v>
      </c>
      <c r="Q161" s="224"/>
      <c r="R161" s="225">
        <f>SUM(R162:R166)</f>
        <v>0</v>
      </c>
      <c r="S161" s="224"/>
      <c r="T161" s="226">
        <f>SUM(T162:T166)</f>
        <v>0</v>
      </c>
      <c r="AR161" s="227" t="s">
        <v>88</v>
      </c>
      <c r="AT161" s="228" t="s">
        <v>77</v>
      </c>
      <c r="AU161" s="228" t="s">
        <v>86</v>
      </c>
      <c r="AY161" s="227" t="s">
        <v>163</v>
      </c>
      <c r="BK161" s="229">
        <f>SUM(BK162:BK166)</f>
        <v>0</v>
      </c>
    </row>
    <row r="162" spans="2:65" s="1" customFormat="1" ht="16.5" customHeight="1">
      <c r="B162" s="38"/>
      <c r="C162" s="298" t="s">
        <v>8</v>
      </c>
      <c r="D162" s="298" t="s">
        <v>549</v>
      </c>
      <c r="E162" s="299" t="s">
        <v>2889</v>
      </c>
      <c r="F162" s="300" t="s">
        <v>2890</v>
      </c>
      <c r="G162" s="301" t="s">
        <v>1944</v>
      </c>
      <c r="H162" s="302">
        <v>20</v>
      </c>
      <c r="I162" s="303"/>
      <c r="J162" s="304">
        <f>ROUND(I162*H162,2)</f>
        <v>0</v>
      </c>
      <c r="K162" s="300" t="s">
        <v>1</v>
      </c>
      <c r="L162" s="305"/>
      <c r="M162" s="306" t="s">
        <v>1</v>
      </c>
      <c r="N162" s="307" t="s">
        <v>43</v>
      </c>
      <c r="O162" s="86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AR162" s="243" t="s">
        <v>501</v>
      </c>
      <c r="AT162" s="243" t="s">
        <v>549</v>
      </c>
      <c r="AU162" s="243" t="s">
        <v>88</v>
      </c>
      <c r="AY162" s="17" t="s">
        <v>163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7" t="s">
        <v>86</v>
      </c>
      <c r="BK162" s="244">
        <f>ROUND(I162*H162,2)</f>
        <v>0</v>
      </c>
      <c r="BL162" s="17" t="s">
        <v>395</v>
      </c>
      <c r="BM162" s="243" t="s">
        <v>486</v>
      </c>
    </row>
    <row r="163" spans="2:65" s="1" customFormat="1" ht="16.5" customHeight="1">
      <c r="B163" s="38"/>
      <c r="C163" s="298" t="s">
        <v>395</v>
      </c>
      <c r="D163" s="298" t="s">
        <v>549</v>
      </c>
      <c r="E163" s="299" t="s">
        <v>2891</v>
      </c>
      <c r="F163" s="300" t="s">
        <v>2892</v>
      </c>
      <c r="G163" s="301" t="s">
        <v>1944</v>
      </c>
      <c r="H163" s="302">
        <v>20</v>
      </c>
      <c r="I163" s="303"/>
      <c r="J163" s="304">
        <f>ROUND(I163*H163,2)</f>
        <v>0</v>
      </c>
      <c r="K163" s="300" t="s">
        <v>1</v>
      </c>
      <c r="L163" s="305"/>
      <c r="M163" s="306" t="s">
        <v>1</v>
      </c>
      <c r="N163" s="307" t="s">
        <v>43</v>
      </c>
      <c r="O163" s="86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AR163" s="243" t="s">
        <v>501</v>
      </c>
      <c r="AT163" s="243" t="s">
        <v>549</v>
      </c>
      <c r="AU163" s="243" t="s">
        <v>88</v>
      </c>
      <c r="AY163" s="17" t="s">
        <v>163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7" t="s">
        <v>86</v>
      </c>
      <c r="BK163" s="244">
        <f>ROUND(I163*H163,2)</f>
        <v>0</v>
      </c>
      <c r="BL163" s="17" t="s">
        <v>395</v>
      </c>
      <c r="BM163" s="243" t="s">
        <v>501</v>
      </c>
    </row>
    <row r="164" spans="2:65" s="1" customFormat="1" ht="16.5" customHeight="1">
      <c r="B164" s="38"/>
      <c r="C164" s="298" t="s">
        <v>400</v>
      </c>
      <c r="D164" s="298" t="s">
        <v>549</v>
      </c>
      <c r="E164" s="299" t="s">
        <v>2893</v>
      </c>
      <c r="F164" s="300" t="s">
        <v>2894</v>
      </c>
      <c r="G164" s="301" t="s">
        <v>1944</v>
      </c>
      <c r="H164" s="302">
        <v>20</v>
      </c>
      <c r="I164" s="303"/>
      <c r="J164" s="304">
        <f>ROUND(I164*H164,2)</f>
        <v>0</v>
      </c>
      <c r="K164" s="300" t="s">
        <v>1</v>
      </c>
      <c r="L164" s="305"/>
      <c r="M164" s="306" t="s">
        <v>1</v>
      </c>
      <c r="N164" s="307" t="s">
        <v>43</v>
      </c>
      <c r="O164" s="86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AR164" s="243" t="s">
        <v>501</v>
      </c>
      <c r="AT164" s="243" t="s">
        <v>549</v>
      </c>
      <c r="AU164" s="243" t="s">
        <v>88</v>
      </c>
      <c r="AY164" s="17" t="s">
        <v>163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7" t="s">
        <v>86</v>
      </c>
      <c r="BK164" s="244">
        <f>ROUND(I164*H164,2)</f>
        <v>0</v>
      </c>
      <c r="BL164" s="17" t="s">
        <v>395</v>
      </c>
      <c r="BM164" s="243" t="s">
        <v>513</v>
      </c>
    </row>
    <row r="165" spans="2:65" s="1" customFormat="1" ht="16.5" customHeight="1">
      <c r="B165" s="38"/>
      <c r="C165" s="298" t="s">
        <v>405</v>
      </c>
      <c r="D165" s="298" t="s">
        <v>549</v>
      </c>
      <c r="E165" s="299" t="s">
        <v>2895</v>
      </c>
      <c r="F165" s="300" t="s">
        <v>2896</v>
      </c>
      <c r="G165" s="301" t="s">
        <v>413</v>
      </c>
      <c r="H165" s="302">
        <v>25</v>
      </c>
      <c r="I165" s="303"/>
      <c r="J165" s="304">
        <f>ROUND(I165*H165,2)</f>
        <v>0</v>
      </c>
      <c r="K165" s="300" t="s">
        <v>1</v>
      </c>
      <c r="L165" s="305"/>
      <c r="M165" s="306" t="s">
        <v>1</v>
      </c>
      <c r="N165" s="307" t="s">
        <v>43</v>
      </c>
      <c r="O165" s="86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AR165" s="243" t="s">
        <v>501</v>
      </c>
      <c r="AT165" s="243" t="s">
        <v>549</v>
      </c>
      <c r="AU165" s="243" t="s">
        <v>88</v>
      </c>
      <c r="AY165" s="17" t="s">
        <v>163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7" t="s">
        <v>86</v>
      </c>
      <c r="BK165" s="244">
        <f>ROUND(I165*H165,2)</f>
        <v>0</v>
      </c>
      <c r="BL165" s="17" t="s">
        <v>395</v>
      </c>
      <c r="BM165" s="243" t="s">
        <v>528</v>
      </c>
    </row>
    <row r="166" spans="2:65" s="1" customFormat="1" ht="16.5" customHeight="1">
      <c r="B166" s="38"/>
      <c r="C166" s="298" t="s">
        <v>410</v>
      </c>
      <c r="D166" s="298" t="s">
        <v>549</v>
      </c>
      <c r="E166" s="299" t="s">
        <v>2897</v>
      </c>
      <c r="F166" s="300" t="s">
        <v>2898</v>
      </c>
      <c r="G166" s="301" t="s">
        <v>413</v>
      </c>
      <c r="H166" s="302">
        <v>130</v>
      </c>
      <c r="I166" s="303"/>
      <c r="J166" s="304">
        <f>ROUND(I166*H166,2)</f>
        <v>0</v>
      </c>
      <c r="K166" s="300" t="s">
        <v>1</v>
      </c>
      <c r="L166" s="305"/>
      <c r="M166" s="306" t="s">
        <v>1</v>
      </c>
      <c r="N166" s="307" t="s">
        <v>43</v>
      </c>
      <c r="O166" s="86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AR166" s="243" t="s">
        <v>501</v>
      </c>
      <c r="AT166" s="243" t="s">
        <v>549</v>
      </c>
      <c r="AU166" s="243" t="s">
        <v>88</v>
      </c>
      <c r="AY166" s="17" t="s">
        <v>163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7" t="s">
        <v>86</v>
      </c>
      <c r="BK166" s="244">
        <f>ROUND(I166*H166,2)</f>
        <v>0</v>
      </c>
      <c r="BL166" s="17" t="s">
        <v>395</v>
      </c>
      <c r="BM166" s="243" t="s">
        <v>538</v>
      </c>
    </row>
    <row r="167" spans="2:63" s="11" customFormat="1" ht="22.8" customHeight="1">
      <c r="B167" s="216"/>
      <c r="C167" s="217"/>
      <c r="D167" s="218" t="s">
        <v>77</v>
      </c>
      <c r="E167" s="230" t="s">
        <v>2719</v>
      </c>
      <c r="F167" s="230" t="s">
        <v>2899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SUM(P168:P179)</f>
        <v>0</v>
      </c>
      <c r="Q167" s="224"/>
      <c r="R167" s="225">
        <f>SUM(R168:R179)</f>
        <v>0</v>
      </c>
      <c r="S167" s="224"/>
      <c r="T167" s="226">
        <f>SUM(T168:T179)</f>
        <v>0</v>
      </c>
      <c r="AR167" s="227" t="s">
        <v>88</v>
      </c>
      <c r="AT167" s="228" t="s">
        <v>77</v>
      </c>
      <c r="AU167" s="228" t="s">
        <v>86</v>
      </c>
      <c r="AY167" s="227" t="s">
        <v>163</v>
      </c>
      <c r="BK167" s="229">
        <f>SUM(BK168:BK179)</f>
        <v>0</v>
      </c>
    </row>
    <row r="168" spans="2:65" s="1" customFormat="1" ht="16.5" customHeight="1">
      <c r="B168" s="38"/>
      <c r="C168" s="298" t="s">
        <v>421</v>
      </c>
      <c r="D168" s="298" t="s">
        <v>549</v>
      </c>
      <c r="E168" s="299" t="s">
        <v>2900</v>
      </c>
      <c r="F168" s="300" t="s">
        <v>2901</v>
      </c>
      <c r="G168" s="301" t="s">
        <v>413</v>
      </c>
      <c r="H168" s="302">
        <v>15</v>
      </c>
      <c r="I168" s="303"/>
      <c r="J168" s="304">
        <f>ROUND(I168*H168,2)</f>
        <v>0</v>
      </c>
      <c r="K168" s="300" t="s">
        <v>1</v>
      </c>
      <c r="L168" s="305"/>
      <c r="M168" s="306" t="s">
        <v>1</v>
      </c>
      <c r="N168" s="307" t="s">
        <v>43</v>
      </c>
      <c r="O168" s="86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AR168" s="243" t="s">
        <v>501</v>
      </c>
      <c r="AT168" s="243" t="s">
        <v>549</v>
      </c>
      <c r="AU168" s="243" t="s">
        <v>88</v>
      </c>
      <c r="AY168" s="17" t="s">
        <v>163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7" t="s">
        <v>86</v>
      </c>
      <c r="BK168" s="244">
        <f>ROUND(I168*H168,2)</f>
        <v>0</v>
      </c>
      <c r="BL168" s="17" t="s">
        <v>395</v>
      </c>
      <c r="BM168" s="243" t="s">
        <v>554</v>
      </c>
    </row>
    <row r="169" spans="2:65" s="1" customFormat="1" ht="16.5" customHeight="1">
      <c r="B169" s="38"/>
      <c r="C169" s="298" t="s">
        <v>7</v>
      </c>
      <c r="D169" s="298" t="s">
        <v>549</v>
      </c>
      <c r="E169" s="299" t="s">
        <v>2902</v>
      </c>
      <c r="F169" s="300" t="s">
        <v>2903</v>
      </c>
      <c r="G169" s="301" t="s">
        <v>413</v>
      </c>
      <c r="H169" s="302">
        <v>15</v>
      </c>
      <c r="I169" s="303"/>
      <c r="J169" s="304">
        <f>ROUND(I169*H169,2)</f>
        <v>0</v>
      </c>
      <c r="K169" s="300" t="s">
        <v>1</v>
      </c>
      <c r="L169" s="305"/>
      <c r="M169" s="306" t="s">
        <v>1</v>
      </c>
      <c r="N169" s="307" t="s">
        <v>43</v>
      </c>
      <c r="O169" s="86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AR169" s="243" t="s">
        <v>501</v>
      </c>
      <c r="AT169" s="243" t="s">
        <v>549</v>
      </c>
      <c r="AU169" s="243" t="s">
        <v>88</v>
      </c>
      <c r="AY169" s="17" t="s">
        <v>163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7" t="s">
        <v>86</v>
      </c>
      <c r="BK169" s="244">
        <f>ROUND(I169*H169,2)</f>
        <v>0</v>
      </c>
      <c r="BL169" s="17" t="s">
        <v>395</v>
      </c>
      <c r="BM169" s="243" t="s">
        <v>565</v>
      </c>
    </row>
    <row r="170" spans="2:65" s="1" customFormat="1" ht="16.5" customHeight="1">
      <c r="B170" s="38"/>
      <c r="C170" s="298" t="s">
        <v>432</v>
      </c>
      <c r="D170" s="298" t="s">
        <v>549</v>
      </c>
      <c r="E170" s="299" t="s">
        <v>2904</v>
      </c>
      <c r="F170" s="300" t="s">
        <v>2905</v>
      </c>
      <c r="G170" s="301" t="s">
        <v>413</v>
      </c>
      <c r="H170" s="302">
        <v>650</v>
      </c>
      <c r="I170" s="303"/>
      <c r="J170" s="304">
        <f>ROUND(I170*H170,2)</f>
        <v>0</v>
      </c>
      <c r="K170" s="300" t="s">
        <v>1</v>
      </c>
      <c r="L170" s="305"/>
      <c r="M170" s="306" t="s">
        <v>1</v>
      </c>
      <c r="N170" s="307" t="s">
        <v>43</v>
      </c>
      <c r="O170" s="86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AR170" s="243" t="s">
        <v>501</v>
      </c>
      <c r="AT170" s="243" t="s">
        <v>549</v>
      </c>
      <c r="AU170" s="243" t="s">
        <v>88</v>
      </c>
      <c r="AY170" s="17" t="s">
        <v>163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7" t="s">
        <v>86</v>
      </c>
      <c r="BK170" s="244">
        <f>ROUND(I170*H170,2)</f>
        <v>0</v>
      </c>
      <c r="BL170" s="17" t="s">
        <v>395</v>
      </c>
      <c r="BM170" s="243" t="s">
        <v>590</v>
      </c>
    </row>
    <row r="171" spans="2:65" s="1" customFormat="1" ht="16.5" customHeight="1">
      <c r="B171" s="38"/>
      <c r="C171" s="298" t="s">
        <v>438</v>
      </c>
      <c r="D171" s="298" t="s">
        <v>549</v>
      </c>
      <c r="E171" s="299" t="s">
        <v>2906</v>
      </c>
      <c r="F171" s="300" t="s">
        <v>2907</v>
      </c>
      <c r="G171" s="301" t="s">
        <v>413</v>
      </c>
      <c r="H171" s="302">
        <v>230</v>
      </c>
      <c r="I171" s="303"/>
      <c r="J171" s="304">
        <f>ROUND(I171*H171,2)</f>
        <v>0</v>
      </c>
      <c r="K171" s="300" t="s">
        <v>1</v>
      </c>
      <c r="L171" s="305"/>
      <c r="M171" s="306" t="s">
        <v>1</v>
      </c>
      <c r="N171" s="307" t="s">
        <v>43</v>
      </c>
      <c r="O171" s="86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AR171" s="243" t="s">
        <v>501</v>
      </c>
      <c r="AT171" s="243" t="s">
        <v>549</v>
      </c>
      <c r="AU171" s="243" t="s">
        <v>88</v>
      </c>
      <c r="AY171" s="17" t="s">
        <v>163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7" t="s">
        <v>86</v>
      </c>
      <c r="BK171" s="244">
        <f>ROUND(I171*H171,2)</f>
        <v>0</v>
      </c>
      <c r="BL171" s="17" t="s">
        <v>395</v>
      </c>
      <c r="BM171" s="243" t="s">
        <v>628</v>
      </c>
    </row>
    <row r="172" spans="2:65" s="1" customFormat="1" ht="16.5" customHeight="1">
      <c r="B172" s="38"/>
      <c r="C172" s="298" t="s">
        <v>443</v>
      </c>
      <c r="D172" s="298" t="s">
        <v>549</v>
      </c>
      <c r="E172" s="299" t="s">
        <v>2908</v>
      </c>
      <c r="F172" s="300" t="s">
        <v>2909</v>
      </c>
      <c r="G172" s="301" t="s">
        <v>413</v>
      </c>
      <c r="H172" s="302">
        <v>20</v>
      </c>
      <c r="I172" s="303"/>
      <c r="J172" s="304">
        <f>ROUND(I172*H172,2)</f>
        <v>0</v>
      </c>
      <c r="K172" s="300" t="s">
        <v>1</v>
      </c>
      <c r="L172" s="305"/>
      <c r="M172" s="306" t="s">
        <v>1</v>
      </c>
      <c r="N172" s="307" t="s">
        <v>43</v>
      </c>
      <c r="O172" s="86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AR172" s="243" t="s">
        <v>501</v>
      </c>
      <c r="AT172" s="243" t="s">
        <v>549</v>
      </c>
      <c r="AU172" s="243" t="s">
        <v>88</v>
      </c>
      <c r="AY172" s="17" t="s">
        <v>163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7" t="s">
        <v>86</v>
      </c>
      <c r="BK172" s="244">
        <f>ROUND(I172*H172,2)</f>
        <v>0</v>
      </c>
      <c r="BL172" s="17" t="s">
        <v>395</v>
      </c>
      <c r="BM172" s="243" t="s">
        <v>638</v>
      </c>
    </row>
    <row r="173" spans="2:65" s="1" customFormat="1" ht="16.5" customHeight="1">
      <c r="B173" s="38"/>
      <c r="C173" s="298" t="s">
        <v>449</v>
      </c>
      <c r="D173" s="298" t="s">
        <v>549</v>
      </c>
      <c r="E173" s="299" t="s">
        <v>2910</v>
      </c>
      <c r="F173" s="300" t="s">
        <v>2911</v>
      </c>
      <c r="G173" s="301" t="s">
        <v>413</v>
      </c>
      <c r="H173" s="302">
        <v>130</v>
      </c>
      <c r="I173" s="303"/>
      <c r="J173" s="304">
        <f>ROUND(I173*H173,2)</f>
        <v>0</v>
      </c>
      <c r="K173" s="300" t="s">
        <v>1</v>
      </c>
      <c r="L173" s="305"/>
      <c r="M173" s="306" t="s">
        <v>1</v>
      </c>
      <c r="N173" s="307" t="s">
        <v>43</v>
      </c>
      <c r="O173" s="86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AR173" s="243" t="s">
        <v>501</v>
      </c>
      <c r="AT173" s="243" t="s">
        <v>549</v>
      </c>
      <c r="AU173" s="243" t="s">
        <v>88</v>
      </c>
      <c r="AY173" s="17" t="s">
        <v>163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7" t="s">
        <v>86</v>
      </c>
      <c r="BK173" s="244">
        <f>ROUND(I173*H173,2)</f>
        <v>0</v>
      </c>
      <c r="BL173" s="17" t="s">
        <v>395</v>
      </c>
      <c r="BM173" s="243" t="s">
        <v>649</v>
      </c>
    </row>
    <row r="174" spans="2:65" s="1" customFormat="1" ht="16.5" customHeight="1">
      <c r="B174" s="38"/>
      <c r="C174" s="298" t="s">
        <v>459</v>
      </c>
      <c r="D174" s="298" t="s">
        <v>549</v>
      </c>
      <c r="E174" s="299" t="s">
        <v>2912</v>
      </c>
      <c r="F174" s="300" t="s">
        <v>2913</v>
      </c>
      <c r="G174" s="301" t="s">
        <v>413</v>
      </c>
      <c r="H174" s="302">
        <v>20</v>
      </c>
      <c r="I174" s="303"/>
      <c r="J174" s="304">
        <f>ROUND(I174*H174,2)</f>
        <v>0</v>
      </c>
      <c r="K174" s="300" t="s">
        <v>1</v>
      </c>
      <c r="L174" s="305"/>
      <c r="M174" s="306" t="s">
        <v>1</v>
      </c>
      <c r="N174" s="307" t="s">
        <v>43</v>
      </c>
      <c r="O174" s="86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AR174" s="243" t="s">
        <v>501</v>
      </c>
      <c r="AT174" s="243" t="s">
        <v>549</v>
      </c>
      <c r="AU174" s="243" t="s">
        <v>88</v>
      </c>
      <c r="AY174" s="17" t="s">
        <v>163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7" t="s">
        <v>86</v>
      </c>
      <c r="BK174" s="244">
        <f>ROUND(I174*H174,2)</f>
        <v>0</v>
      </c>
      <c r="BL174" s="17" t="s">
        <v>395</v>
      </c>
      <c r="BM174" s="243" t="s">
        <v>671</v>
      </c>
    </row>
    <row r="175" spans="2:65" s="1" customFormat="1" ht="16.5" customHeight="1">
      <c r="B175" s="38"/>
      <c r="C175" s="298" t="s">
        <v>466</v>
      </c>
      <c r="D175" s="298" t="s">
        <v>549</v>
      </c>
      <c r="E175" s="299" t="s">
        <v>2914</v>
      </c>
      <c r="F175" s="300" t="s">
        <v>2915</v>
      </c>
      <c r="G175" s="301" t="s">
        <v>413</v>
      </c>
      <c r="H175" s="302">
        <v>10</v>
      </c>
      <c r="I175" s="303"/>
      <c r="J175" s="304">
        <f>ROUND(I175*H175,2)</f>
        <v>0</v>
      </c>
      <c r="K175" s="300" t="s">
        <v>1</v>
      </c>
      <c r="L175" s="305"/>
      <c r="M175" s="306" t="s">
        <v>1</v>
      </c>
      <c r="N175" s="307" t="s">
        <v>43</v>
      </c>
      <c r="O175" s="86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AR175" s="243" t="s">
        <v>501</v>
      </c>
      <c r="AT175" s="243" t="s">
        <v>549</v>
      </c>
      <c r="AU175" s="243" t="s">
        <v>88</v>
      </c>
      <c r="AY175" s="17" t="s">
        <v>163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7" t="s">
        <v>86</v>
      </c>
      <c r="BK175" s="244">
        <f>ROUND(I175*H175,2)</f>
        <v>0</v>
      </c>
      <c r="BL175" s="17" t="s">
        <v>395</v>
      </c>
      <c r="BM175" s="243" t="s">
        <v>680</v>
      </c>
    </row>
    <row r="176" spans="2:65" s="1" customFormat="1" ht="16.5" customHeight="1">
      <c r="B176" s="38"/>
      <c r="C176" s="298" t="s">
        <v>475</v>
      </c>
      <c r="D176" s="298" t="s">
        <v>549</v>
      </c>
      <c r="E176" s="299" t="s">
        <v>2916</v>
      </c>
      <c r="F176" s="300" t="s">
        <v>2917</v>
      </c>
      <c r="G176" s="301" t="s">
        <v>413</v>
      </c>
      <c r="H176" s="302">
        <v>110</v>
      </c>
      <c r="I176" s="303"/>
      <c r="J176" s="304">
        <f>ROUND(I176*H176,2)</f>
        <v>0</v>
      </c>
      <c r="K176" s="300" t="s">
        <v>1</v>
      </c>
      <c r="L176" s="305"/>
      <c r="M176" s="306" t="s">
        <v>1</v>
      </c>
      <c r="N176" s="307" t="s">
        <v>43</v>
      </c>
      <c r="O176" s="86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AR176" s="243" t="s">
        <v>501</v>
      </c>
      <c r="AT176" s="243" t="s">
        <v>549</v>
      </c>
      <c r="AU176" s="243" t="s">
        <v>88</v>
      </c>
      <c r="AY176" s="17" t="s">
        <v>163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7" t="s">
        <v>86</v>
      </c>
      <c r="BK176" s="244">
        <f>ROUND(I176*H176,2)</f>
        <v>0</v>
      </c>
      <c r="BL176" s="17" t="s">
        <v>395</v>
      </c>
      <c r="BM176" s="243" t="s">
        <v>701</v>
      </c>
    </row>
    <row r="177" spans="2:65" s="1" customFormat="1" ht="16.5" customHeight="1">
      <c r="B177" s="38"/>
      <c r="C177" s="298" t="s">
        <v>480</v>
      </c>
      <c r="D177" s="298" t="s">
        <v>549</v>
      </c>
      <c r="E177" s="299" t="s">
        <v>2918</v>
      </c>
      <c r="F177" s="300" t="s">
        <v>2919</v>
      </c>
      <c r="G177" s="301" t="s">
        <v>413</v>
      </c>
      <c r="H177" s="302">
        <v>10</v>
      </c>
      <c r="I177" s="303"/>
      <c r="J177" s="304">
        <f>ROUND(I177*H177,2)</f>
        <v>0</v>
      </c>
      <c r="K177" s="300" t="s">
        <v>1</v>
      </c>
      <c r="L177" s="305"/>
      <c r="M177" s="306" t="s">
        <v>1</v>
      </c>
      <c r="N177" s="307" t="s">
        <v>43</v>
      </c>
      <c r="O177" s="86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AR177" s="243" t="s">
        <v>501</v>
      </c>
      <c r="AT177" s="243" t="s">
        <v>549</v>
      </c>
      <c r="AU177" s="243" t="s">
        <v>88</v>
      </c>
      <c r="AY177" s="17" t="s">
        <v>163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7" t="s">
        <v>86</v>
      </c>
      <c r="BK177" s="244">
        <f>ROUND(I177*H177,2)</f>
        <v>0</v>
      </c>
      <c r="BL177" s="17" t="s">
        <v>395</v>
      </c>
      <c r="BM177" s="243" t="s">
        <v>716</v>
      </c>
    </row>
    <row r="178" spans="2:65" s="1" customFormat="1" ht="16.5" customHeight="1">
      <c r="B178" s="38"/>
      <c r="C178" s="298" t="s">
        <v>486</v>
      </c>
      <c r="D178" s="298" t="s">
        <v>549</v>
      </c>
      <c r="E178" s="299" t="s">
        <v>2920</v>
      </c>
      <c r="F178" s="300" t="s">
        <v>2921</v>
      </c>
      <c r="G178" s="301" t="s">
        <v>413</v>
      </c>
      <c r="H178" s="302">
        <v>50</v>
      </c>
      <c r="I178" s="303"/>
      <c r="J178" s="304">
        <f>ROUND(I178*H178,2)</f>
        <v>0</v>
      </c>
      <c r="K178" s="300" t="s">
        <v>1</v>
      </c>
      <c r="L178" s="305"/>
      <c r="M178" s="306" t="s">
        <v>1</v>
      </c>
      <c r="N178" s="307" t="s">
        <v>43</v>
      </c>
      <c r="O178" s="86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AR178" s="243" t="s">
        <v>501</v>
      </c>
      <c r="AT178" s="243" t="s">
        <v>549</v>
      </c>
      <c r="AU178" s="243" t="s">
        <v>88</v>
      </c>
      <c r="AY178" s="17" t="s">
        <v>163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7" t="s">
        <v>86</v>
      </c>
      <c r="BK178" s="244">
        <f>ROUND(I178*H178,2)</f>
        <v>0</v>
      </c>
      <c r="BL178" s="17" t="s">
        <v>395</v>
      </c>
      <c r="BM178" s="243" t="s">
        <v>726</v>
      </c>
    </row>
    <row r="179" spans="2:65" s="1" customFormat="1" ht="16.5" customHeight="1">
      <c r="B179" s="38"/>
      <c r="C179" s="298" t="s">
        <v>494</v>
      </c>
      <c r="D179" s="298" t="s">
        <v>549</v>
      </c>
      <c r="E179" s="299" t="s">
        <v>2922</v>
      </c>
      <c r="F179" s="300" t="s">
        <v>2923</v>
      </c>
      <c r="G179" s="301" t="s">
        <v>413</v>
      </c>
      <c r="H179" s="302">
        <v>60</v>
      </c>
      <c r="I179" s="303"/>
      <c r="J179" s="304">
        <f>ROUND(I179*H179,2)</f>
        <v>0</v>
      </c>
      <c r="K179" s="300" t="s">
        <v>1</v>
      </c>
      <c r="L179" s="305"/>
      <c r="M179" s="306" t="s">
        <v>1</v>
      </c>
      <c r="N179" s="307" t="s">
        <v>43</v>
      </c>
      <c r="O179" s="86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AR179" s="243" t="s">
        <v>501</v>
      </c>
      <c r="AT179" s="243" t="s">
        <v>549</v>
      </c>
      <c r="AU179" s="243" t="s">
        <v>88</v>
      </c>
      <c r="AY179" s="17" t="s">
        <v>163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7" t="s">
        <v>86</v>
      </c>
      <c r="BK179" s="244">
        <f>ROUND(I179*H179,2)</f>
        <v>0</v>
      </c>
      <c r="BL179" s="17" t="s">
        <v>395</v>
      </c>
      <c r="BM179" s="243" t="s">
        <v>743</v>
      </c>
    </row>
    <row r="180" spans="2:63" s="11" customFormat="1" ht="22.8" customHeight="1">
      <c r="B180" s="216"/>
      <c r="C180" s="217"/>
      <c r="D180" s="218" t="s">
        <v>77</v>
      </c>
      <c r="E180" s="230" t="s">
        <v>2726</v>
      </c>
      <c r="F180" s="230" t="s">
        <v>2924</v>
      </c>
      <c r="G180" s="217"/>
      <c r="H180" s="217"/>
      <c r="I180" s="220"/>
      <c r="J180" s="231">
        <f>BK180</f>
        <v>0</v>
      </c>
      <c r="K180" s="217"/>
      <c r="L180" s="222"/>
      <c r="M180" s="223"/>
      <c r="N180" s="224"/>
      <c r="O180" s="224"/>
      <c r="P180" s="225">
        <f>SUM(P181:P185)</f>
        <v>0</v>
      </c>
      <c r="Q180" s="224"/>
      <c r="R180" s="225">
        <f>SUM(R181:R185)</f>
        <v>0</v>
      </c>
      <c r="S180" s="224"/>
      <c r="T180" s="226">
        <f>SUM(T181:T185)</f>
        <v>0</v>
      </c>
      <c r="AR180" s="227" t="s">
        <v>88</v>
      </c>
      <c r="AT180" s="228" t="s">
        <v>77</v>
      </c>
      <c r="AU180" s="228" t="s">
        <v>86</v>
      </c>
      <c r="AY180" s="227" t="s">
        <v>163</v>
      </c>
      <c r="BK180" s="229">
        <f>SUM(BK181:BK185)</f>
        <v>0</v>
      </c>
    </row>
    <row r="181" spans="2:65" s="1" customFormat="1" ht="16.5" customHeight="1">
      <c r="B181" s="38"/>
      <c r="C181" s="298" t="s">
        <v>501</v>
      </c>
      <c r="D181" s="298" t="s">
        <v>549</v>
      </c>
      <c r="E181" s="299" t="s">
        <v>2925</v>
      </c>
      <c r="F181" s="300" t="s">
        <v>2926</v>
      </c>
      <c r="G181" s="301" t="s">
        <v>1168</v>
      </c>
      <c r="H181" s="302">
        <v>8</v>
      </c>
      <c r="I181" s="303"/>
      <c r="J181" s="304">
        <f>ROUND(I181*H181,2)</f>
        <v>0</v>
      </c>
      <c r="K181" s="300" t="s">
        <v>1</v>
      </c>
      <c r="L181" s="305"/>
      <c r="M181" s="306" t="s">
        <v>1</v>
      </c>
      <c r="N181" s="307" t="s">
        <v>43</v>
      </c>
      <c r="O181" s="86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AR181" s="243" t="s">
        <v>501</v>
      </c>
      <c r="AT181" s="243" t="s">
        <v>549</v>
      </c>
      <c r="AU181" s="243" t="s">
        <v>88</v>
      </c>
      <c r="AY181" s="17" t="s">
        <v>163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7" t="s">
        <v>86</v>
      </c>
      <c r="BK181" s="244">
        <f>ROUND(I181*H181,2)</f>
        <v>0</v>
      </c>
      <c r="BL181" s="17" t="s">
        <v>395</v>
      </c>
      <c r="BM181" s="243" t="s">
        <v>753</v>
      </c>
    </row>
    <row r="182" spans="2:65" s="1" customFormat="1" ht="16.5" customHeight="1">
      <c r="B182" s="38"/>
      <c r="C182" s="298" t="s">
        <v>507</v>
      </c>
      <c r="D182" s="298" t="s">
        <v>549</v>
      </c>
      <c r="E182" s="299" t="s">
        <v>2927</v>
      </c>
      <c r="F182" s="300" t="s">
        <v>2928</v>
      </c>
      <c r="G182" s="301" t="s">
        <v>1168</v>
      </c>
      <c r="H182" s="302">
        <v>12</v>
      </c>
      <c r="I182" s="303"/>
      <c r="J182" s="304">
        <f>ROUND(I182*H182,2)</f>
        <v>0</v>
      </c>
      <c r="K182" s="300" t="s">
        <v>1</v>
      </c>
      <c r="L182" s="305"/>
      <c r="M182" s="306" t="s">
        <v>1</v>
      </c>
      <c r="N182" s="307" t="s">
        <v>43</v>
      </c>
      <c r="O182" s="86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AR182" s="243" t="s">
        <v>501</v>
      </c>
      <c r="AT182" s="243" t="s">
        <v>549</v>
      </c>
      <c r="AU182" s="243" t="s">
        <v>88</v>
      </c>
      <c r="AY182" s="17" t="s">
        <v>163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7" t="s">
        <v>86</v>
      </c>
      <c r="BK182" s="244">
        <f>ROUND(I182*H182,2)</f>
        <v>0</v>
      </c>
      <c r="BL182" s="17" t="s">
        <v>395</v>
      </c>
      <c r="BM182" s="243" t="s">
        <v>766</v>
      </c>
    </row>
    <row r="183" spans="2:65" s="1" customFormat="1" ht="16.5" customHeight="1">
      <c r="B183" s="38"/>
      <c r="C183" s="298" t="s">
        <v>513</v>
      </c>
      <c r="D183" s="298" t="s">
        <v>549</v>
      </c>
      <c r="E183" s="299" t="s">
        <v>2929</v>
      </c>
      <c r="F183" s="300" t="s">
        <v>2930</v>
      </c>
      <c r="G183" s="301" t="s">
        <v>1168</v>
      </c>
      <c r="H183" s="302">
        <v>7</v>
      </c>
      <c r="I183" s="303"/>
      <c r="J183" s="304">
        <f>ROUND(I183*H183,2)</f>
        <v>0</v>
      </c>
      <c r="K183" s="300" t="s">
        <v>1</v>
      </c>
      <c r="L183" s="305"/>
      <c r="M183" s="306" t="s">
        <v>1</v>
      </c>
      <c r="N183" s="307" t="s">
        <v>43</v>
      </c>
      <c r="O183" s="86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AR183" s="243" t="s">
        <v>501</v>
      </c>
      <c r="AT183" s="243" t="s">
        <v>549</v>
      </c>
      <c r="AU183" s="243" t="s">
        <v>88</v>
      </c>
      <c r="AY183" s="17" t="s">
        <v>163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7" t="s">
        <v>86</v>
      </c>
      <c r="BK183" s="244">
        <f>ROUND(I183*H183,2)</f>
        <v>0</v>
      </c>
      <c r="BL183" s="17" t="s">
        <v>395</v>
      </c>
      <c r="BM183" s="243" t="s">
        <v>776</v>
      </c>
    </row>
    <row r="184" spans="2:65" s="1" customFormat="1" ht="16.5" customHeight="1">
      <c r="B184" s="38"/>
      <c r="C184" s="298" t="s">
        <v>518</v>
      </c>
      <c r="D184" s="298" t="s">
        <v>549</v>
      </c>
      <c r="E184" s="299" t="s">
        <v>2931</v>
      </c>
      <c r="F184" s="300" t="s">
        <v>2932</v>
      </c>
      <c r="G184" s="301" t="s">
        <v>1168</v>
      </c>
      <c r="H184" s="302">
        <v>17</v>
      </c>
      <c r="I184" s="303"/>
      <c r="J184" s="304">
        <f>ROUND(I184*H184,2)</f>
        <v>0</v>
      </c>
      <c r="K184" s="300" t="s">
        <v>1</v>
      </c>
      <c r="L184" s="305"/>
      <c r="M184" s="306" t="s">
        <v>1</v>
      </c>
      <c r="N184" s="307" t="s">
        <v>43</v>
      </c>
      <c r="O184" s="86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AR184" s="243" t="s">
        <v>501</v>
      </c>
      <c r="AT184" s="243" t="s">
        <v>549</v>
      </c>
      <c r="AU184" s="243" t="s">
        <v>88</v>
      </c>
      <c r="AY184" s="17" t="s">
        <v>163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7" t="s">
        <v>86</v>
      </c>
      <c r="BK184" s="244">
        <f>ROUND(I184*H184,2)</f>
        <v>0</v>
      </c>
      <c r="BL184" s="17" t="s">
        <v>395</v>
      </c>
      <c r="BM184" s="243" t="s">
        <v>789</v>
      </c>
    </row>
    <row r="185" spans="2:65" s="1" customFormat="1" ht="16.5" customHeight="1">
      <c r="B185" s="38"/>
      <c r="C185" s="298" t="s">
        <v>528</v>
      </c>
      <c r="D185" s="298" t="s">
        <v>549</v>
      </c>
      <c r="E185" s="299" t="s">
        <v>2933</v>
      </c>
      <c r="F185" s="300" t="s">
        <v>2934</v>
      </c>
      <c r="G185" s="301" t="s">
        <v>1168</v>
      </c>
      <c r="H185" s="302">
        <v>2</v>
      </c>
      <c r="I185" s="303"/>
      <c r="J185" s="304">
        <f>ROUND(I185*H185,2)</f>
        <v>0</v>
      </c>
      <c r="K185" s="300" t="s">
        <v>1</v>
      </c>
      <c r="L185" s="305"/>
      <c r="M185" s="306" t="s">
        <v>1</v>
      </c>
      <c r="N185" s="307" t="s">
        <v>43</v>
      </c>
      <c r="O185" s="86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AR185" s="243" t="s">
        <v>501</v>
      </c>
      <c r="AT185" s="243" t="s">
        <v>549</v>
      </c>
      <c r="AU185" s="243" t="s">
        <v>88</v>
      </c>
      <c r="AY185" s="17" t="s">
        <v>163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7" t="s">
        <v>86</v>
      </c>
      <c r="BK185" s="244">
        <f>ROUND(I185*H185,2)</f>
        <v>0</v>
      </c>
      <c r="BL185" s="17" t="s">
        <v>395</v>
      </c>
      <c r="BM185" s="243" t="s">
        <v>800</v>
      </c>
    </row>
    <row r="186" spans="2:63" s="11" customFormat="1" ht="22.8" customHeight="1">
      <c r="B186" s="216"/>
      <c r="C186" s="217"/>
      <c r="D186" s="218" t="s">
        <v>77</v>
      </c>
      <c r="E186" s="230" t="s">
        <v>2731</v>
      </c>
      <c r="F186" s="230" t="s">
        <v>2935</v>
      </c>
      <c r="G186" s="217"/>
      <c r="H186" s="217"/>
      <c r="I186" s="220"/>
      <c r="J186" s="231">
        <f>BK186</f>
        <v>0</v>
      </c>
      <c r="K186" s="217"/>
      <c r="L186" s="222"/>
      <c r="M186" s="223"/>
      <c r="N186" s="224"/>
      <c r="O186" s="224"/>
      <c r="P186" s="225">
        <f>SUM(P187:P188)</f>
        <v>0</v>
      </c>
      <c r="Q186" s="224"/>
      <c r="R186" s="225">
        <f>SUM(R187:R188)</f>
        <v>0</v>
      </c>
      <c r="S186" s="224"/>
      <c r="T186" s="226">
        <f>SUM(T187:T188)</f>
        <v>0</v>
      </c>
      <c r="AR186" s="227" t="s">
        <v>88</v>
      </c>
      <c r="AT186" s="228" t="s">
        <v>77</v>
      </c>
      <c r="AU186" s="228" t="s">
        <v>86</v>
      </c>
      <c r="AY186" s="227" t="s">
        <v>163</v>
      </c>
      <c r="BK186" s="229">
        <f>SUM(BK187:BK188)</f>
        <v>0</v>
      </c>
    </row>
    <row r="187" spans="2:65" s="1" customFormat="1" ht="16.5" customHeight="1">
      <c r="B187" s="38"/>
      <c r="C187" s="298" t="s">
        <v>532</v>
      </c>
      <c r="D187" s="298" t="s">
        <v>549</v>
      </c>
      <c r="E187" s="299" t="s">
        <v>2936</v>
      </c>
      <c r="F187" s="300" t="s">
        <v>2937</v>
      </c>
      <c r="G187" s="301" t="s">
        <v>1168</v>
      </c>
      <c r="H187" s="302">
        <v>8</v>
      </c>
      <c r="I187" s="303"/>
      <c r="J187" s="304">
        <f>ROUND(I187*H187,2)</f>
        <v>0</v>
      </c>
      <c r="K187" s="300" t="s">
        <v>1</v>
      </c>
      <c r="L187" s="305"/>
      <c r="M187" s="306" t="s">
        <v>1</v>
      </c>
      <c r="N187" s="307" t="s">
        <v>43</v>
      </c>
      <c r="O187" s="86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AR187" s="243" t="s">
        <v>501</v>
      </c>
      <c r="AT187" s="243" t="s">
        <v>549</v>
      </c>
      <c r="AU187" s="243" t="s">
        <v>88</v>
      </c>
      <c r="AY187" s="17" t="s">
        <v>163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7" t="s">
        <v>86</v>
      </c>
      <c r="BK187" s="244">
        <f>ROUND(I187*H187,2)</f>
        <v>0</v>
      </c>
      <c r="BL187" s="17" t="s">
        <v>395</v>
      </c>
      <c r="BM187" s="243" t="s">
        <v>808</v>
      </c>
    </row>
    <row r="188" spans="2:65" s="1" customFormat="1" ht="16.5" customHeight="1">
      <c r="B188" s="38"/>
      <c r="C188" s="298" t="s">
        <v>538</v>
      </c>
      <c r="D188" s="298" t="s">
        <v>549</v>
      </c>
      <c r="E188" s="299" t="s">
        <v>2938</v>
      </c>
      <c r="F188" s="300" t="s">
        <v>2939</v>
      </c>
      <c r="G188" s="301" t="s">
        <v>1168</v>
      </c>
      <c r="H188" s="302">
        <v>85</v>
      </c>
      <c r="I188" s="303"/>
      <c r="J188" s="304">
        <f>ROUND(I188*H188,2)</f>
        <v>0</v>
      </c>
      <c r="K188" s="300" t="s">
        <v>1</v>
      </c>
      <c r="L188" s="305"/>
      <c r="M188" s="306" t="s">
        <v>1</v>
      </c>
      <c r="N188" s="307" t="s">
        <v>43</v>
      </c>
      <c r="O188" s="86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AR188" s="243" t="s">
        <v>501</v>
      </c>
      <c r="AT188" s="243" t="s">
        <v>549</v>
      </c>
      <c r="AU188" s="243" t="s">
        <v>88</v>
      </c>
      <c r="AY188" s="17" t="s">
        <v>163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7" t="s">
        <v>86</v>
      </c>
      <c r="BK188" s="244">
        <f>ROUND(I188*H188,2)</f>
        <v>0</v>
      </c>
      <c r="BL188" s="17" t="s">
        <v>395</v>
      </c>
      <c r="BM188" s="243" t="s">
        <v>818</v>
      </c>
    </row>
    <row r="189" spans="2:63" s="11" customFormat="1" ht="22.8" customHeight="1">
      <c r="B189" s="216"/>
      <c r="C189" s="217"/>
      <c r="D189" s="218" t="s">
        <v>77</v>
      </c>
      <c r="E189" s="230" t="s">
        <v>2940</v>
      </c>
      <c r="F189" s="230" t="s">
        <v>2941</v>
      </c>
      <c r="G189" s="217"/>
      <c r="H189" s="217"/>
      <c r="I189" s="220"/>
      <c r="J189" s="231">
        <f>BK189</f>
        <v>0</v>
      </c>
      <c r="K189" s="217"/>
      <c r="L189" s="222"/>
      <c r="M189" s="223"/>
      <c r="N189" s="224"/>
      <c r="O189" s="224"/>
      <c r="P189" s="225">
        <f>SUM(P190:P199)</f>
        <v>0</v>
      </c>
      <c r="Q189" s="224"/>
      <c r="R189" s="225">
        <f>SUM(R190:R199)</f>
        <v>0</v>
      </c>
      <c r="S189" s="224"/>
      <c r="T189" s="226">
        <f>SUM(T190:T199)</f>
        <v>0</v>
      </c>
      <c r="AR189" s="227" t="s">
        <v>88</v>
      </c>
      <c r="AT189" s="228" t="s">
        <v>77</v>
      </c>
      <c r="AU189" s="228" t="s">
        <v>86</v>
      </c>
      <c r="AY189" s="227" t="s">
        <v>163</v>
      </c>
      <c r="BK189" s="229">
        <f>SUM(BK190:BK199)</f>
        <v>0</v>
      </c>
    </row>
    <row r="190" spans="2:65" s="1" customFormat="1" ht="16.5" customHeight="1">
      <c r="B190" s="38"/>
      <c r="C190" s="298" t="s">
        <v>548</v>
      </c>
      <c r="D190" s="298" t="s">
        <v>549</v>
      </c>
      <c r="E190" s="299" t="s">
        <v>2942</v>
      </c>
      <c r="F190" s="300" t="s">
        <v>2943</v>
      </c>
      <c r="G190" s="301" t="s">
        <v>1168</v>
      </c>
      <c r="H190" s="302">
        <v>1</v>
      </c>
      <c r="I190" s="303"/>
      <c r="J190" s="304">
        <f>ROUND(I190*H190,2)</f>
        <v>0</v>
      </c>
      <c r="K190" s="300" t="s">
        <v>1</v>
      </c>
      <c r="L190" s="305"/>
      <c r="M190" s="306" t="s">
        <v>1</v>
      </c>
      <c r="N190" s="307" t="s">
        <v>43</v>
      </c>
      <c r="O190" s="86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AR190" s="243" t="s">
        <v>501</v>
      </c>
      <c r="AT190" s="243" t="s">
        <v>549</v>
      </c>
      <c r="AU190" s="243" t="s">
        <v>88</v>
      </c>
      <c r="AY190" s="17" t="s">
        <v>163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7" t="s">
        <v>86</v>
      </c>
      <c r="BK190" s="244">
        <f>ROUND(I190*H190,2)</f>
        <v>0</v>
      </c>
      <c r="BL190" s="17" t="s">
        <v>395</v>
      </c>
      <c r="BM190" s="243" t="s">
        <v>828</v>
      </c>
    </row>
    <row r="191" spans="2:65" s="1" customFormat="1" ht="16.5" customHeight="1">
      <c r="B191" s="38"/>
      <c r="C191" s="298" t="s">
        <v>554</v>
      </c>
      <c r="D191" s="298" t="s">
        <v>549</v>
      </c>
      <c r="E191" s="299" t="s">
        <v>2944</v>
      </c>
      <c r="F191" s="300" t="s">
        <v>2945</v>
      </c>
      <c r="G191" s="301" t="s">
        <v>1168</v>
      </c>
      <c r="H191" s="302">
        <v>1</v>
      </c>
      <c r="I191" s="303"/>
      <c r="J191" s="304">
        <f>ROUND(I191*H191,2)</f>
        <v>0</v>
      </c>
      <c r="K191" s="300" t="s">
        <v>1</v>
      </c>
      <c r="L191" s="305"/>
      <c r="M191" s="306" t="s">
        <v>1</v>
      </c>
      <c r="N191" s="307" t="s">
        <v>43</v>
      </c>
      <c r="O191" s="86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43" t="s">
        <v>501</v>
      </c>
      <c r="AT191" s="243" t="s">
        <v>549</v>
      </c>
      <c r="AU191" s="243" t="s">
        <v>88</v>
      </c>
      <c r="AY191" s="17" t="s">
        <v>163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7" t="s">
        <v>86</v>
      </c>
      <c r="BK191" s="244">
        <f>ROUND(I191*H191,2)</f>
        <v>0</v>
      </c>
      <c r="BL191" s="17" t="s">
        <v>395</v>
      </c>
      <c r="BM191" s="243" t="s">
        <v>842</v>
      </c>
    </row>
    <row r="192" spans="2:65" s="1" customFormat="1" ht="16.5" customHeight="1">
      <c r="B192" s="38"/>
      <c r="C192" s="298" t="s">
        <v>560</v>
      </c>
      <c r="D192" s="298" t="s">
        <v>549</v>
      </c>
      <c r="E192" s="299" t="s">
        <v>2946</v>
      </c>
      <c r="F192" s="300" t="s">
        <v>2947</v>
      </c>
      <c r="G192" s="301" t="s">
        <v>1168</v>
      </c>
      <c r="H192" s="302">
        <v>1</v>
      </c>
      <c r="I192" s="303"/>
      <c r="J192" s="304">
        <f>ROUND(I192*H192,2)</f>
        <v>0</v>
      </c>
      <c r="K192" s="300" t="s">
        <v>1</v>
      </c>
      <c r="L192" s="305"/>
      <c r="M192" s="306" t="s">
        <v>1</v>
      </c>
      <c r="N192" s="307" t="s">
        <v>43</v>
      </c>
      <c r="O192" s="86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AR192" s="243" t="s">
        <v>501</v>
      </c>
      <c r="AT192" s="243" t="s">
        <v>549</v>
      </c>
      <c r="AU192" s="243" t="s">
        <v>88</v>
      </c>
      <c r="AY192" s="17" t="s">
        <v>163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7" t="s">
        <v>86</v>
      </c>
      <c r="BK192" s="244">
        <f>ROUND(I192*H192,2)</f>
        <v>0</v>
      </c>
      <c r="BL192" s="17" t="s">
        <v>395</v>
      </c>
      <c r="BM192" s="243" t="s">
        <v>859</v>
      </c>
    </row>
    <row r="193" spans="2:65" s="1" customFormat="1" ht="16.5" customHeight="1">
      <c r="B193" s="38"/>
      <c r="C193" s="298" t="s">
        <v>565</v>
      </c>
      <c r="D193" s="298" t="s">
        <v>549</v>
      </c>
      <c r="E193" s="299" t="s">
        <v>2948</v>
      </c>
      <c r="F193" s="300" t="s">
        <v>2949</v>
      </c>
      <c r="G193" s="301" t="s">
        <v>1168</v>
      </c>
      <c r="H193" s="302">
        <v>1</v>
      </c>
      <c r="I193" s="303"/>
      <c r="J193" s="304">
        <f>ROUND(I193*H193,2)</f>
        <v>0</v>
      </c>
      <c r="K193" s="300" t="s">
        <v>1</v>
      </c>
      <c r="L193" s="305"/>
      <c r="M193" s="306" t="s">
        <v>1</v>
      </c>
      <c r="N193" s="307" t="s">
        <v>43</v>
      </c>
      <c r="O193" s="86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AR193" s="243" t="s">
        <v>501</v>
      </c>
      <c r="AT193" s="243" t="s">
        <v>549</v>
      </c>
      <c r="AU193" s="243" t="s">
        <v>88</v>
      </c>
      <c r="AY193" s="17" t="s">
        <v>163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7" t="s">
        <v>86</v>
      </c>
      <c r="BK193" s="244">
        <f>ROUND(I193*H193,2)</f>
        <v>0</v>
      </c>
      <c r="BL193" s="17" t="s">
        <v>395</v>
      </c>
      <c r="BM193" s="243" t="s">
        <v>867</v>
      </c>
    </row>
    <row r="194" spans="2:65" s="1" customFormat="1" ht="16.5" customHeight="1">
      <c r="B194" s="38"/>
      <c r="C194" s="298" t="s">
        <v>569</v>
      </c>
      <c r="D194" s="298" t="s">
        <v>549</v>
      </c>
      <c r="E194" s="299" t="s">
        <v>2950</v>
      </c>
      <c r="F194" s="300" t="s">
        <v>2951</v>
      </c>
      <c r="G194" s="301" t="s">
        <v>1168</v>
      </c>
      <c r="H194" s="302">
        <v>1</v>
      </c>
      <c r="I194" s="303"/>
      <c r="J194" s="304">
        <f>ROUND(I194*H194,2)</f>
        <v>0</v>
      </c>
      <c r="K194" s="300" t="s">
        <v>1</v>
      </c>
      <c r="L194" s="305"/>
      <c r="M194" s="306" t="s">
        <v>1</v>
      </c>
      <c r="N194" s="307" t="s">
        <v>43</v>
      </c>
      <c r="O194" s="86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AR194" s="243" t="s">
        <v>501</v>
      </c>
      <c r="AT194" s="243" t="s">
        <v>549</v>
      </c>
      <c r="AU194" s="243" t="s">
        <v>88</v>
      </c>
      <c r="AY194" s="17" t="s">
        <v>163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7" t="s">
        <v>86</v>
      </c>
      <c r="BK194" s="244">
        <f>ROUND(I194*H194,2)</f>
        <v>0</v>
      </c>
      <c r="BL194" s="17" t="s">
        <v>395</v>
      </c>
      <c r="BM194" s="243" t="s">
        <v>875</v>
      </c>
    </row>
    <row r="195" spans="2:65" s="1" customFormat="1" ht="16.5" customHeight="1">
      <c r="B195" s="38"/>
      <c r="C195" s="298" t="s">
        <v>590</v>
      </c>
      <c r="D195" s="298" t="s">
        <v>549</v>
      </c>
      <c r="E195" s="299" t="s">
        <v>2952</v>
      </c>
      <c r="F195" s="300" t="s">
        <v>2953</v>
      </c>
      <c r="G195" s="301" t="s">
        <v>1168</v>
      </c>
      <c r="H195" s="302">
        <v>1</v>
      </c>
      <c r="I195" s="303"/>
      <c r="J195" s="304">
        <f>ROUND(I195*H195,2)</f>
        <v>0</v>
      </c>
      <c r="K195" s="300" t="s">
        <v>1</v>
      </c>
      <c r="L195" s="305"/>
      <c r="M195" s="306" t="s">
        <v>1</v>
      </c>
      <c r="N195" s="307" t="s">
        <v>43</v>
      </c>
      <c r="O195" s="86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AR195" s="243" t="s">
        <v>501</v>
      </c>
      <c r="AT195" s="243" t="s">
        <v>549</v>
      </c>
      <c r="AU195" s="243" t="s">
        <v>88</v>
      </c>
      <c r="AY195" s="17" t="s">
        <v>163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7" t="s">
        <v>86</v>
      </c>
      <c r="BK195" s="244">
        <f>ROUND(I195*H195,2)</f>
        <v>0</v>
      </c>
      <c r="BL195" s="17" t="s">
        <v>395</v>
      </c>
      <c r="BM195" s="243" t="s">
        <v>885</v>
      </c>
    </row>
    <row r="196" spans="2:65" s="1" customFormat="1" ht="16.5" customHeight="1">
      <c r="B196" s="38"/>
      <c r="C196" s="298" t="s">
        <v>248</v>
      </c>
      <c r="D196" s="298" t="s">
        <v>549</v>
      </c>
      <c r="E196" s="299" t="s">
        <v>2954</v>
      </c>
      <c r="F196" s="300" t="s">
        <v>2955</v>
      </c>
      <c r="G196" s="301" t="s">
        <v>1168</v>
      </c>
      <c r="H196" s="302">
        <v>1</v>
      </c>
      <c r="I196" s="303"/>
      <c r="J196" s="304">
        <f>ROUND(I196*H196,2)</f>
        <v>0</v>
      </c>
      <c r="K196" s="300" t="s">
        <v>1</v>
      </c>
      <c r="L196" s="305"/>
      <c r="M196" s="306" t="s">
        <v>1</v>
      </c>
      <c r="N196" s="307" t="s">
        <v>43</v>
      </c>
      <c r="O196" s="86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AR196" s="243" t="s">
        <v>501</v>
      </c>
      <c r="AT196" s="243" t="s">
        <v>549</v>
      </c>
      <c r="AU196" s="243" t="s">
        <v>88</v>
      </c>
      <c r="AY196" s="17" t="s">
        <v>163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7" t="s">
        <v>86</v>
      </c>
      <c r="BK196" s="244">
        <f>ROUND(I196*H196,2)</f>
        <v>0</v>
      </c>
      <c r="BL196" s="17" t="s">
        <v>395</v>
      </c>
      <c r="BM196" s="243" t="s">
        <v>898</v>
      </c>
    </row>
    <row r="197" spans="2:65" s="1" customFormat="1" ht="16.5" customHeight="1">
      <c r="B197" s="38"/>
      <c r="C197" s="298" t="s">
        <v>628</v>
      </c>
      <c r="D197" s="298" t="s">
        <v>549</v>
      </c>
      <c r="E197" s="299" t="s">
        <v>2956</v>
      </c>
      <c r="F197" s="300" t="s">
        <v>2957</v>
      </c>
      <c r="G197" s="301" t="s">
        <v>1168</v>
      </c>
      <c r="H197" s="302">
        <v>8</v>
      </c>
      <c r="I197" s="303"/>
      <c r="J197" s="304">
        <f>ROUND(I197*H197,2)</f>
        <v>0</v>
      </c>
      <c r="K197" s="300" t="s">
        <v>1</v>
      </c>
      <c r="L197" s="305"/>
      <c r="M197" s="306" t="s">
        <v>1</v>
      </c>
      <c r="N197" s="307" t="s">
        <v>43</v>
      </c>
      <c r="O197" s="86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AR197" s="243" t="s">
        <v>501</v>
      </c>
      <c r="AT197" s="243" t="s">
        <v>549</v>
      </c>
      <c r="AU197" s="243" t="s">
        <v>88</v>
      </c>
      <c r="AY197" s="17" t="s">
        <v>163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7" t="s">
        <v>86</v>
      </c>
      <c r="BK197" s="244">
        <f>ROUND(I197*H197,2)</f>
        <v>0</v>
      </c>
      <c r="BL197" s="17" t="s">
        <v>395</v>
      </c>
      <c r="BM197" s="243" t="s">
        <v>907</v>
      </c>
    </row>
    <row r="198" spans="2:65" s="1" customFormat="1" ht="16.5" customHeight="1">
      <c r="B198" s="38"/>
      <c r="C198" s="298" t="s">
        <v>633</v>
      </c>
      <c r="D198" s="298" t="s">
        <v>549</v>
      </c>
      <c r="E198" s="299" t="s">
        <v>2958</v>
      </c>
      <c r="F198" s="300" t="s">
        <v>2959</v>
      </c>
      <c r="G198" s="301" t="s">
        <v>1168</v>
      </c>
      <c r="H198" s="302">
        <v>1</v>
      </c>
      <c r="I198" s="303"/>
      <c r="J198" s="304">
        <f>ROUND(I198*H198,2)</f>
        <v>0</v>
      </c>
      <c r="K198" s="300" t="s">
        <v>1</v>
      </c>
      <c r="L198" s="305"/>
      <c r="M198" s="306" t="s">
        <v>1</v>
      </c>
      <c r="N198" s="307" t="s">
        <v>43</v>
      </c>
      <c r="O198" s="86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AR198" s="243" t="s">
        <v>501</v>
      </c>
      <c r="AT198" s="243" t="s">
        <v>549</v>
      </c>
      <c r="AU198" s="243" t="s">
        <v>88</v>
      </c>
      <c r="AY198" s="17" t="s">
        <v>163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7" t="s">
        <v>86</v>
      </c>
      <c r="BK198" s="244">
        <f>ROUND(I198*H198,2)</f>
        <v>0</v>
      </c>
      <c r="BL198" s="17" t="s">
        <v>395</v>
      </c>
      <c r="BM198" s="243" t="s">
        <v>920</v>
      </c>
    </row>
    <row r="199" spans="2:65" s="1" customFormat="1" ht="16.5" customHeight="1">
      <c r="B199" s="38"/>
      <c r="C199" s="298" t="s">
        <v>638</v>
      </c>
      <c r="D199" s="298" t="s">
        <v>549</v>
      </c>
      <c r="E199" s="299" t="s">
        <v>2960</v>
      </c>
      <c r="F199" s="300" t="s">
        <v>2961</v>
      </c>
      <c r="G199" s="301" t="s">
        <v>1168</v>
      </c>
      <c r="H199" s="302">
        <v>8</v>
      </c>
      <c r="I199" s="303"/>
      <c r="J199" s="304">
        <f>ROUND(I199*H199,2)</f>
        <v>0</v>
      </c>
      <c r="K199" s="300" t="s">
        <v>1</v>
      </c>
      <c r="L199" s="305"/>
      <c r="M199" s="306" t="s">
        <v>1</v>
      </c>
      <c r="N199" s="307" t="s">
        <v>43</v>
      </c>
      <c r="O199" s="86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AR199" s="243" t="s">
        <v>501</v>
      </c>
      <c r="AT199" s="243" t="s">
        <v>549</v>
      </c>
      <c r="AU199" s="243" t="s">
        <v>88</v>
      </c>
      <c r="AY199" s="17" t="s">
        <v>163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7" t="s">
        <v>86</v>
      </c>
      <c r="BK199" s="244">
        <f>ROUND(I199*H199,2)</f>
        <v>0</v>
      </c>
      <c r="BL199" s="17" t="s">
        <v>395</v>
      </c>
      <c r="BM199" s="243" t="s">
        <v>931</v>
      </c>
    </row>
    <row r="200" spans="2:63" s="11" customFormat="1" ht="22.8" customHeight="1">
      <c r="B200" s="216"/>
      <c r="C200" s="217"/>
      <c r="D200" s="218" t="s">
        <v>77</v>
      </c>
      <c r="E200" s="230" t="s">
        <v>2962</v>
      </c>
      <c r="F200" s="230" t="s">
        <v>2963</v>
      </c>
      <c r="G200" s="217"/>
      <c r="H200" s="217"/>
      <c r="I200" s="220"/>
      <c r="J200" s="231">
        <f>BK200</f>
        <v>0</v>
      </c>
      <c r="K200" s="217"/>
      <c r="L200" s="222"/>
      <c r="M200" s="223"/>
      <c r="N200" s="224"/>
      <c r="O200" s="224"/>
      <c r="P200" s="225">
        <f>SUM(P201:P217)</f>
        <v>0</v>
      </c>
      <c r="Q200" s="224"/>
      <c r="R200" s="225">
        <f>SUM(R201:R217)</f>
        <v>0</v>
      </c>
      <c r="S200" s="224"/>
      <c r="T200" s="226">
        <f>SUM(T201:T217)</f>
        <v>0</v>
      </c>
      <c r="AR200" s="227" t="s">
        <v>88</v>
      </c>
      <c r="AT200" s="228" t="s">
        <v>77</v>
      </c>
      <c r="AU200" s="228" t="s">
        <v>86</v>
      </c>
      <c r="AY200" s="227" t="s">
        <v>163</v>
      </c>
      <c r="BK200" s="229">
        <f>SUM(BK201:BK217)</f>
        <v>0</v>
      </c>
    </row>
    <row r="201" spans="2:65" s="1" customFormat="1" ht="16.5" customHeight="1">
      <c r="B201" s="38"/>
      <c r="C201" s="298" t="s">
        <v>643</v>
      </c>
      <c r="D201" s="298" t="s">
        <v>549</v>
      </c>
      <c r="E201" s="299" t="s">
        <v>2964</v>
      </c>
      <c r="F201" s="300" t="s">
        <v>2965</v>
      </c>
      <c r="G201" s="301" t="s">
        <v>1168</v>
      </c>
      <c r="H201" s="302">
        <v>1</v>
      </c>
      <c r="I201" s="303"/>
      <c r="J201" s="304">
        <f>ROUND(I201*H201,2)</f>
        <v>0</v>
      </c>
      <c r="K201" s="300" t="s">
        <v>1</v>
      </c>
      <c r="L201" s="305"/>
      <c r="M201" s="306" t="s">
        <v>1</v>
      </c>
      <c r="N201" s="307" t="s">
        <v>43</v>
      </c>
      <c r="O201" s="86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AR201" s="243" t="s">
        <v>501</v>
      </c>
      <c r="AT201" s="243" t="s">
        <v>549</v>
      </c>
      <c r="AU201" s="243" t="s">
        <v>88</v>
      </c>
      <c r="AY201" s="17" t="s">
        <v>163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7" t="s">
        <v>86</v>
      </c>
      <c r="BK201" s="244">
        <f>ROUND(I201*H201,2)</f>
        <v>0</v>
      </c>
      <c r="BL201" s="17" t="s">
        <v>395</v>
      </c>
      <c r="BM201" s="243" t="s">
        <v>941</v>
      </c>
    </row>
    <row r="202" spans="2:65" s="1" customFormat="1" ht="16.5" customHeight="1">
      <c r="B202" s="38"/>
      <c r="C202" s="298" t="s">
        <v>649</v>
      </c>
      <c r="D202" s="298" t="s">
        <v>549</v>
      </c>
      <c r="E202" s="299" t="s">
        <v>2966</v>
      </c>
      <c r="F202" s="300" t="s">
        <v>2967</v>
      </c>
      <c r="G202" s="301" t="s">
        <v>1168</v>
      </c>
      <c r="H202" s="302">
        <v>10</v>
      </c>
      <c r="I202" s="303"/>
      <c r="J202" s="304">
        <f>ROUND(I202*H202,2)</f>
        <v>0</v>
      </c>
      <c r="K202" s="300" t="s">
        <v>1</v>
      </c>
      <c r="L202" s="305"/>
      <c r="M202" s="306" t="s">
        <v>1</v>
      </c>
      <c r="N202" s="307" t="s">
        <v>43</v>
      </c>
      <c r="O202" s="86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AR202" s="243" t="s">
        <v>501</v>
      </c>
      <c r="AT202" s="243" t="s">
        <v>549</v>
      </c>
      <c r="AU202" s="243" t="s">
        <v>88</v>
      </c>
      <c r="AY202" s="17" t="s">
        <v>163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7" t="s">
        <v>86</v>
      </c>
      <c r="BK202" s="244">
        <f>ROUND(I202*H202,2)</f>
        <v>0</v>
      </c>
      <c r="BL202" s="17" t="s">
        <v>395</v>
      </c>
      <c r="BM202" s="243" t="s">
        <v>956</v>
      </c>
    </row>
    <row r="203" spans="2:65" s="1" customFormat="1" ht="16.5" customHeight="1">
      <c r="B203" s="38"/>
      <c r="C203" s="298" t="s">
        <v>665</v>
      </c>
      <c r="D203" s="298" t="s">
        <v>549</v>
      </c>
      <c r="E203" s="299" t="s">
        <v>2968</v>
      </c>
      <c r="F203" s="300" t="s">
        <v>2969</v>
      </c>
      <c r="G203" s="301" t="s">
        <v>1168</v>
      </c>
      <c r="H203" s="302">
        <v>4</v>
      </c>
      <c r="I203" s="303"/>
      <c r="J203" s="304">
        <f>ROUND(I203*H203,2)</f>
        <v>0</v>
      </c>
      <c r="K203" s="300" t="s">
        <v>1</v>
      </c>
      <c r="L203" s="305"/>
      <c r="M203" s="306" t="s">
        <v>1</v>
      </c>
      <c r="N203" s="307" t="s">
        <v>43</v>
      </c>
      <c r="O203" s="86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AR203" s="243" t="s">
        <v>501</v>
      </c>
      <c r="AT203" s="243" t="s">
        <v>549</v>
      </c>
      <c r="AU203" s="243" t="s">
        <v>88</v>
      </c>
      <c r="AY203" s="17" t="s">
        <v>163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7" t="s">
        <v>86</v>
      </c>
      <c r="BK203" s="244">
        <f>ROUND(I203*H203,2)</f>
        <v>0</v>
      </c>
      <c r="BL203" s="17" t="s">
        <v>395</v>
      </c>
      <c r="BM203" s="243" t="s">
        <v>975</v>
      </c>
    </row>
    <row r="204" spans="2:65" s="1" customFormat="1" ht="16.5" customHeight="1">
      <c r="B204" s="38"/>
      <c r="C204" s="298" t="s">
        <v>671</v>
      </c>
      <c r="D204" s="298" t="s">
        <v>549</v>
      </c>
      <c r="E204" s="299" t="s">
        <v>2970</v>
      </c>
      <c r="F204" s="300" t="s">
        <v>2971</v>
      </c>
      <c r="G204" s="301" t="s">
        <v>1168</v>
      </c>
      <c r="H204" s="302">
        <v>2</v>
      </c>
      <c r="I204" s="303"/>
      <c r="J204" s="304">
        <f>ROUND(I204*H204,2)</f>
        <v>0</v>
      </c>
      <c r="K204" s="300" t="s">
        <v>1</v>
      </c>
      <c r="L204" s="305"/>
      <c r="M204" s="306" t="s">
        <v>1</v>
      </c>
      <c r="N204" s="307" t="s">
        <v>43</v>
      </c>
      <c r="O204" s="86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AR204" s="243" t="s">
        <v>501</v>
      </c>
      <c r="AT204" s="243" t="s">
        <v>549</v>
      </c>
      <c r="AU204" s="243" t="s">
        <v>88</v>
      </c>
      <c r="AY204" s="17" t="s">
        <v>163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7" t="s">
        <v>86</v>
      </c>
      <c r="BK204" s="244">
        <f>ROUND(I204*H204,2)</f>
        <v>0</v>
      </c>
      <c r="BL204" s="17" t="s">
        <v>395</v>
      </c>
      <c r="BM204" s="243" t="s">
        <v>994</v>
      </c>
    </row>
    <row r="205" spans="2:65" s="1" customFormat="1" ht="16.5" customHeight="1">
      <c r="B205" s="38"/>
      <c r="C205" s="298" t="s">
        <v>676</v>
      </c>
      <c r="D205" s="298" t="s">
        <v>549</v>
      </c>
      <c r="E205" s="299" t="s">
        <v>2972</v>
      </c>
      <c r="F205" s="300" t="s">
        <v>2973</v>
      </c>
      <c r="G205" s="301" t="s">
        <v>1168</v>
      </c>
      <c r="H205" s="302">
        <v>2</v>
      </c>
      <c r="I205" s="303"/>
      <c r="J205" s="304">
        <f>ROUND(I205*H205,2)</f>
        <v>0</v>
      </c>
      <c r="K205" s="300" t="s">
        <v>1</v>
      </c>
      <c r="L205" s="305"/>
      <c r="M205" s="306" t="s">
        <v>1</v>
      </c>
      <c r="N205" s="307" t="s">
        <v>43</v>
      </c>
      <c r="O205" s="86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AR205" s="243" t="s">
        <v>501</v>
      </c>
      <c r="AT205" s="243" t="s">
        <v>549</v>
      </c>
      <c r="AU205" s="243" t="s">
        <v>88</v>
      </c>
      <c r="AY205" s="17" t="s">
        <v>163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7" t="s">
        <v>86</v>
      </c>
      <c r="BK205" s="244">
        <f>ROUND(I205*H205,2)</f>
        <v>0</v>
      </c>
      <c r="BL205" s="17" t="s">
        <v>395</v>
      </c>
      <c r="BM205" s="243" t="s">
        <v>1003</v>
      </c>
    </row>
    <row r="206" spans="2:65" s="1" customFormat="1" ht="16.5" customHeight="1">
      <c r="B206" s="38"/>
      <c r="C206" s="298" t="s">
        <v>680</v>
      </c>
      <c r="D206" s="298" t="s">
        <v>549</v>
      </c>
      <c r="E206" s="299" t="s">
        <v>2974</v>
      </c>
      <c r="F206" s="300" t="s">
        <v>2975</v>
      </c>
      <c r="G206" s="301" t="s">
        <v>1168</v>
      </c>
      <c r="H206" s="302">
        <v>10</v>
      </c>
      <c r="I206" s="303"/>
      <c r="J206" s="304">
        <f>ROUND(I206*H206,2)</f>
        <v>0</v>
      </c>
      <c r="K206" s="300" t="s">
        <v>1</v>
      </c>
      <c r="L206" s="305"/>
      <c r="M206" s="306" t="s">
        <v>1</v>
      </c>
      <c r="N206" s="307" t="s">
        <v>43</v>
      </c>
      <c r="O206" s="86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AR206" s="243" t="s">
        <v>501</v>
      </c>
      <c r="AT206" s="243" t="s">
        <v>549</v>
      </c>
      <c r="AU206" s="243" t="s">
        <v>88</v>
      </c>
      <c r="AY206" s="17" t="s">
        <v>163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7" t="s">
        <v>86</v>
      </c>
      <c r="BK206" s="244">
        <f>ROUND(I206*H206,2)</f>
        <v>0</v>
      </c>
      <c r="BL206" s="17" t="s">
        <v>395</v>
      </c>
      <c r="BM206" s="243" t="s">
        <v>1014</v>
      </c>
    </row>
    <row r="207" spans="2:65" s="1" customFormat="1" ht="16.5" customHeight="1">
      <c r="B207" s="38"/>
      <c r="C207" s="298" t="s">
        <v>688</v>
      </c>
      <c r="D207" s="298" t="s">
        <v>549</v>
      </c>
      <c r="E207" s="299" t="s">
        <v>2976</v>
      </c>
      <c r="F207" s="300" t="s">
        <v>2977</v>
      </c>
      <c r="G207" s="301" t="s">
        <v>1168</v>
      </c>
      <c r="H207" s="302">
        <v>2</v>
      </c>
      <c r="I207" s="303"/>
      <c r="J207" s="304">
        <f>ROUND(I207*H207,2)</f>
        <v>0</v>
      </c>
      <c r="K207" s="300" t="s">
        <v>1</v>
      </c>
      <c r="L207" s="305"/>
      <c r="M207" s="306" t="s">
        <v>1</v>
      </c>
      <c r="N207" s="307" t="s">
        <v>43</v>
      </c>
      <c r="O207" s="86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501</v>
      </c>
      <c r="AT207" s="243" t="s">
        <v>549</v>
      </c>
      <c r="AU207" s="243" t="s">
        <v>88</v>
      </c>
      <c r="AY207" s="17" t="s">
        <v>163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7" t="s">
        <v>86</v>
      </c>
      <c r="BK207" s="244">
        <f>ROUND(I207*H207,2)</f>
        <v>0</v>
      </c>
      <c r="BL207" s="17" t="s">
        <v>395</v>
      </c>
      <c r="BM207" s="243" t="s">
        <v>1028</v>
      </c>
    </row>
    <row r="208" spans="2:65" s="1" customFormat="1" ht="16.5" customHeight="1">
      <c r="B208" s="38"/>
      <c r="C208" s="298" t="s">
        <v>701</v>
      </c>
      <c r="D208" s="298" t="s">
        <v>549</v>
      </c>
      <c r="E208" s="299" t="s">
        <v>2978</v>
      </c>
      <c r="F208" s="300" t="s">
        <v>2979</v>
      </c>
      <c r="G208" s="301" t="s">
        <v>1168</v>
      </c>
      <c r="H208" s="302">
        <v>40</v>
      </c>
      <c r="I208" s="303"/>
      <c r="J208" s="304">
        <f>ROUND(I208*H208,2)</f>
        <v>0</v>
      </c>
      <c r="K208" s="300" t="s">
        <v>1</v>
      </c>
      <c r="L208" s="305"/>
      <c r="M208" s="306" t="s">
        <v>1</v>
      </c>
      <c r="N208" s="307" t="s">
        <v>43</v>
      </c>
      <c r="O208" s="86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AR208" s="243" t="s">
        <v>501</v>
      </c>
      <c r="AT208" s="243" t="s">
        <v>549</v>
      </c>
      <c r="AU208" s="243" t="s">
        <v>88</v>
      </c>
      <c r="AY208" s="17" t="s">
        <v>163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7" t="s">
        <v>86</v>
      </c>
      <c r="BK208" s="244">
        <f>ROUND(I208*H208,2)</f>
        <v>0</v>
      </c>
      <c r="BL208" s="17" t="s">
        <v>395</v>
      </c>
      <c r="BM208" s="243" t="s">
        <v>1036</v>
      </c>
    </row>
    <row r="209" spans="2:65" s="1" customFormat="1" ht="16.5" customHeight="1">
      <c r="B209" s="38"/>
      <c r="C209" s="298" t="s">
        <v>708</v>
      </c>
      <c r="D209" s="298" t="s">
        <v>549</v>
      </c>
      <c r="E209" s="299" t="s">
        <v>2980</v>
      </c>
      <c r="F209" s="300" t="s">
        <v>2981</v>
      </c>
      <c r="G209" s="301" t="s">
        <v>1168</v>
      </c>
      <c r="H209" s="302">
        <v>30</v>
      </c>
      <c r="I209" s="303"/>
      <c r="J209" s="304">
        <f>ROUND(I209*H209,2)</f>
        <v>0</v>
      </c>
      <c r="K209" s="300" t="s">
        <v>1</v>
      </c>
      <c r="L209" s="305"/>
      <c r="M209" s="306" t="s">
        <v>1</v>
      </c>
      <c r="N209" s="307" t="s">
        <v>43</v>
      </c>
      <c r="O209" s="86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AR209" s="243" t="s">
        <v>501</v>
      </c>
      <c r="AT209" s="243" t="s">
        <v>549</v>
      </c>
      <c r="AU209" s="243" t="s">
        <v>88</v>
      </c>
      <c r="AY209" s="17" t="s">
        <v>163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7" t="s">
        <v>86</v>
      </c>
      <c r="BK209" s="244">
        <f>ROUND(I209*H209,2)</f>
        <v>0</v>
      </c>
      <c r="BL209" s="17" t="s">
        <v>395</v>
      </c>
      <c r="BM209" s="243" t="s">
        <v>1050</v>
      </c>
    </row>
    <row r="210" spans="2:65" s="1" customFormat="1" ht="16.5" customHeight="1">
      <c r="B210" s="38"/>
      <c r="C210" s="298" t="s">
        <v>716</v>
      </c>
      <c r="D210" s="298" t="s">
        <v>549</v>
      </c>
      <c r="E210" s="299" t="s">
        <v>2982</v>
      </c>
      <c r="F210" s="300" t="s">
        <v>2983</v>
      </c>
      <c r="G210" s="301" t="s">
        <v>1168</v>
      </c>
      <c r="H210" s="302">
        <v>20</v>
      </c>
      <c r="I210" s="303"/>
      <c r="J210" s="304">
        <f>ROUND(I210*H210,2)</f>
        <v>0</v>
      </c>
      <c r="K210" s="300" t="s">
        <v>1</v>
      </c>
      <c r="L210" s="305"/>
      <c r="M210" s="306" t="s">
        <v>1</v>
      </c>
      <c r="N210" s="307" t="s">
        <v>43</v>
      </c>
      <c r="O210" s="86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AR210" s="243" t="s">
        <v>501</v>
      </c>
      <c r="AT210" s="243" t="s">
        <v>549</v>
      </c>
      <c r="AU210" s="243" t="s">
        <v>88</v>
      </c>
      <c r="AY210" s="17" t="s">
        <v>163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7" t="s">
        <v>86</v>
      </c>
      <c r="BK210" s="244">
        <f>ROUND(I210*H210,2)</f>
        <v>0</v>
      </c>
      <c r="BL210" s="17" t="s">
        <v>395</v>
      </c>
      <c r="BM210" s="243" t="s">
        <v>1144</v>
      </c>
    </row>
    <row r="211" spans="2:65" s="1" customFormat="1" ht="16.5" customHeight="1">
      <c r="B211" s="38"/>
      <c r="C211" s="298" t="s">
        <v>720</v>
      </c>
      <c r="D211" s="298" t="s">
        <v>549</v>
      </c>
      <c r="E211" s="299" t="s">
        <v>2984</v>
      </c>
      <c r="F211" s="300" t="s">
        <v>2985</v>
      </c>
      <c r="G211" s="301" t="s">
        <v>1168</v>
      </c>
      <c r="H211" s="302">
        <v>8</v>
      </c>
      <c r="I211" s="303"/>
      <c r="J211" s="304">
        <f>ROUND(I211*H211,2)</f>
        <v>0</v>
      </c>
      <c r="K211" s="300" t="s">
        <v>1</v>
      </c>
      <c r="L211" s="305"/>
      <c r="M211" s="306" t="s">
        <v>1</v>
      </c>
      <c r="N211" s="307" t="s">
        <v>43</v>
      </c>
      <c r="O211" s="86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AR211" s="243" t="s">
        <v>501</v>
      </c>
      <c r="AT211" s="243" t="s">
        <v>549</v>
      </c>
      <c r="AU211" s="243" t="s">
        <v>88</v>
      </c>
      <c r="AY211" s="17" t="s">
        <v>163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7" t="s">
        <v>86</v>
      </c>
      <c r="BK211" s="244">
        <f>ROUND(I211*H211,2)</f>
        <v>0</v>
      </c>
      <c r="BL211" s="17" t="s">
        <v>395</v>
      </c>
      <c r="BM211" s="243" t="s">
        <v>1153</v>
      </c>
    </row>
    <row r="212" spans="2:65" s="1" customFormat="1" ht="16.5" customHeight="1">
      <c r="B212" s="38"/>
      <c r="C212" s="298" t="s">
        <v>726</v>
      </c>
      <c r="D212" s="298" t="s">
        <v>549</v>
      </c>
      <c r="E212" s="299" t="s">
        <v>2986</v>
      </c>
      <c r="F212" s="300" t="s">
        <v>2987</v>
      </c>
      <c r="G212" s="301" t="s">
        <v>1168</v>
      </c>
      <c r="H212" s="302">
        <v>4</v>
      </c>
      <c r="I212" s="303"/>
      <c r="J212" s="304">
        <f>ROUND(I212*H212,2)</f>
        <v>0</v>
      </c>
      <c r="K212" s="300" t="s">
        <v>1</v>
      </c>
      <c r="L212" s="305"/>
      <c r="M212" s="306" t="s">
        <v>1</v>
      </c>
      <c r="N212" s="307" t="s">
        <v>43</v>
      </c>
      <c r="O212" s="86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AR212" s="243" t="s">
        <v>501</v>
      </c>
      <c r="AT212" s="243" t="s">
        <v>549</v>
      </c>
      <c r="AU212" s="243" t="s">
        <v>88</v>
      </c>
      <c r="AY212" s="17" t="s">
        <v>163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7" t="s">
        <v>86</v>
      </c>
      <c r="BK212" s="244">
        <f>ROUND(I212*H212,2)</f>
        <v>0</v>
      </c>
      <c r="BL212" s="17" t="s">
        <v>395</v>
      </c>
      <c r="BM212" s="243" t="s">
        <v>1165</v>
      </c>
    </row>
    <row r="213" spans="2:65" s="1" customFormat="1" ht="16.5" customHeight="1">
      <c r="B213" s="38"/>
      <c r="C213" s="298" t="s">
        <v>739</v>
      </c>
      <c r="D213" s="298" t="s">
        <v>549</v>
      </c>
      <c r="E213" s="299" t="s">
        <v>2988</v>
      </c>
      <c r="F213" s="300" t="s">
        <v>2989</v>
      </c>
      <c r="G213" s="301" t="s">
        <v>413</v>
      </c>
      <c r="H213" s="302">
        <v>140</v>
      </c>
      <c r="I213" s="303"/>
      <c r="J213" s="304">
        <f>ROUND(I213*H213,2)</f>
        <v>0</v>
      </c>
      <c r="K213" s="300" t="s">
        <v>1</v>
      </c>
      <c r="L213" s="305"/>
      <c r="M213" s="306" t="s">
        <v>1</v>
      </c>
      <c r="N213" s="307" t="s">
        <v>43</v>
      </c>
      <c r="O213" s="86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AR213" s="243" t="s">
        <v>501</v>
      </c>
      <c r="AT213" s="243" t="s">
        <v>549</v>
      </c>
      <c r="AU213" s="243" t="s">
        <v>88</v>
      </c>
      <c r="AY213" s="17" t="s">
        <v>163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7" t="s">
        <v>86</v>
      </c>
      <c r="BK213" s="244">
        <f>ROUND(I213*H213,2)</f>
        <v>0</v>
      </c>
      <c r="BL213" s="17" t="s">
        <v>395</v>
      </c>
      <c r="BM213" s="243" t="s">
        <v>1175</v>
      </c>
    </row>
    <row r="214" spans="2:65" s="1" customFormat="1" ht="16.5" customHeight="1">
      <c r="B214" s="38"/>
      <c r="C214" s="298" t="s">
        <v>743</v>
      </c>
      <c r="D214" s="298" t="s">
        <v>549</v>
      </c>
      <c r="E214" s="299" t="s">
        <v>2990</v>
      </c>
      <c r="F214" s="300" t="s">
        <v>2991</v>
      </c>
      <c r="G214" s="301" t="s">
        <v>413</v>
      </c>
      <c r="H214" s="302">
        <v>20</v>
      </c>
      <c r="I214" s="303"/>
      <c r="J214" s="304">
        <f>ROUND(I214*H214,2)</f>
        <v>0</v>
      </c>
      <c r="K214" s="300" t="s">
        <v>1</v>
      </c>
      <c r="L214" s="305"/>
      <c r="M214" s="306" t="s">
        <v>1</v>
      </c>
      <c r="N214" s="307" t="s">
        <v>43</v>
      </c>
      <c r="O214" s="86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AR214" s="243" t="s">
        <v>501</v>
      </c>
      <c r="AT214" s="243" t="s">
        <v>549</v>
      </c>
      <c r="AU214" s="243" t="s">
        <v>88</v>
      </c>
      <c r="AY214" s="17" t="s">
        <v>163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7" t="s">
        <v>86</v>
      </c>
      <c r="BK214" s="244">
        <f>ROUND(I214*H214,2)</f>
        <v>0</v>
      </c>
      <c r="BL214" s="17" t="s">
        <v>395</v>
      </c>
      <c r="BM214" s="243" t="s">
        <v>1184</v>
      </c>
    </row>
    <row r="215" spans="2:65" s="1" customFormat="1" ht="16.5" customHeight="1">
      <c r="B215" s="38"/>
      <c r="C215" s="298" t="s">
        <v>747</v>
      </c>
      <c r="D215" s="298" t="s">
        <v>549</v>
      </c>
      <c r="E215" s="299" t="s">
        <v>2992</v>
      </c>
      <c r="F215" s="300" t="s">
        <v>2993</v>
      </c>
      <c r="G215" s="301" t="s">
        <v>413</v>
      </c>
      <c r="H215" s="302">
        <v>50</v>
      </c>
      <c r="I215" s="303"/>
      <c r="J215" s="304">
        <f>ROUND(I215*H215,2)</f>
        <v>0</v>
      </c>
      <c r="K215" s="300" t="s">
        <v>1</v>
      </c>
      <c r="L215" s="305"/>
      <c r="M215" s="306" t="s">
        <v>1</v>
      </c>
      <c r="N215" s="307" t="s">
        <v>43</v>
      </c>
      <c r="O215" s="86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AR215" s="243" t="s">
        <v>501</v>
      </c>
      <c r="AT215" s="243" t="s">
        <v>549</v>
      </c>
      <c r="AU215" s="243" t="s">
        <v>88</v>
      </c>
      <c r="AY215" s="17" t="s">
        <v>163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7" t="s">
        <v>86</v>
      </c>
      <c r="BK215" s="244">
        <f>ROUND(I215*H215,2)</f>
        <v>0</v>
      </c>
      <c r="BL215" s="17" t="s">
        <v>395</v>
      </c>
      <c r="BM215" s="243" t="s">
        <v>1193</v>
      </c>
    </row>
    <row r="216" spans="2:65" s="1" customFormat="1" ht="16.5" customHeight="1">
      <c r="B216" s="38"/>
      <c r="C216" s="298" t="s">
        <v>753</v>
      </c>
      <c r="D216" s="298" t="s">
        <v>549</v>
      </c>
      <c r="E216" s="299" t="s">
        <v>2994</v>
      </c>
      <c r="F216" s="300" t="s">
        <v>2995</v>
      </c>
      <c r="G216" s="301" t="s">
        <v>1168</v>
      </c>
      <c r="H216" s="302">
        <v>2</v>
      </c>
      <c r="I216" s="303"/>
      <c r="J216" s="304">
        <f>ROUND(I216*H216,2)</f>
        <v>0</v>
      </c>
      <c r="K216" s="300" t="s">
        <v>1</v>
      </c>
      <c r="L216" s="305"/>
      <c r="M216" s="306" t="s">
        <v>1</v>
      </c>
      <c r="N216" s="307" t="s">
        <v>43</v>
      </c>
      <c r="O216" s="86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AR216" s="243" t="s">
        <v>501</v>
      </c>
      <c r="AT216" s="243" t="s">
        <v>549</v>
      </c>
      <c r="AU216" s="243" t="s">
        <v>88</v>
      </c>
      <c r="AY216" s="17" t="s">
        <v>163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7" t="s">
        <v>86</v>
      </c>
      <c r="BK216" s="244">
        <f>ROUND(I216*H216,2)</f>
        <v>0</v>
      </c>
      <c r="BL216" s="17" t="s">
        <v>395</v>
      </c>
      <c r="BM216" s="243" t="s">
        <v>1204</v>
      </c>
    </row>
    <row r="217" spans="2:65" s="1" customFormat="1" ht="16.5" customHeight="1">
      <c r="B217" s="38"/>
      <c r="C217" s="298" t="s">
        <v>761</v>
      </c>
      <c r="D217" s="298" t="s">
        <v>549</v>
      </c>
      <c r="E217" s="299" t="s">
        <v>2996</v>
      </c>
      <c r="F217" s="300" t="s">
        <v>2997</v>
      </c>
      <c r="G217" s="301" t="s">
        <v>1168</v>
      </c>
      <c r="H217" s="302">
        <v>2</v>
      </c>
      <c r="I217" s="303"/>
      <c r="J217" s="304">
        <f>ROUND(I217*H217,2)</f>
        <v>0</v>
      </c>
      <c r="K217" s="300" t="s">
        <v>1</v>
      </c>
      <c r="L217" s="305"/>
      <c r="M217" s="306" t="s">
        <v>1</v>
      </c>
      <c r="N217" s="307" t="s">
        <v>43</v>
      </c>
      <c r="O217" s="86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AR217" s="243" t="s">
        <v>501</v>
      </c>
      <c r="AT217" s="243" t="s">
        <v>549</v>
      </c>
      <c r="AU217" s="243" t="s">
        <v>88</v>
      </c>
      <c r="AY217" s="17" t="s">
        <v>163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7" t="s">
        <v>86</v>
      </c>
      <c r="BK217" s="244">
        <f>ROUND(I217*H217,2)</f>
        <v>0</v>
      </c>
      <c r="BL217" s="17" t="s">
        <v>395</v>
      </c>
      <c r="BM217" s="243" t="s">
        <v>1212</v>
      </c>
    </row>
    <row r="218" spans="2:63" s="11" customFormat="1" ht="25.9" customHeight="1">
      <c r="B218" s="216"/>
      <c r="C218" s="217"/>
      <c r="D218" s="218" t="s">
        <v>77</v>
      </c>
      <c r="E218" s="219" t="s">
        <v>2998</v>
      </c>
      <c r="F218" s="219" t="s">
        <v>2999</v>
      </c>
      <c r="G218" s="217"/>
      <c r="H218" s="217"/>
      <c r="I218" s="220"/>
      <c r="J218" s="221">
        <f>BK218</f>
        <v>0</v>
      </c>
      <c r="K218" s="217"/>
      <c r="L218" s="222"/>
      <c r="M218" s="223"/>
      <c r="N218" s="224"/>
      <c r="O218" s="224"/>
      <c r="P218" s="225">
        <f>P219+P226+P238+P271+P274</f>
        <v>0</v>
      </c>
      <c r="Q218" s="224"/>
      <c r="R218" s="225">
        <f>R219+R226+R238+R271+R274</f>
        <v>0</v>
      </c>
      <c r="S218" s="224"/>
      <c r="T218" s="226">
        <f>T219+T226+T238+T271+T274</f>
        <v>0</v>
      </c>
      <c r="AR218" s="227" t="s">
        <v>88</v>
      </c>
      <c r="AT218" s="228" t="s">
        <v>77</v>
      </c>
      <c r="AU218" s="228" t="s">
        <v>78</v>
      </c>
      <c r="AY218" s="227" t="s">
        <v>163</v>
      </c>
      <c r="BK218" s="229">
        <f>BK219+BK226+BK238+BK271+BK274</f>
        <v>0</v>
      </c>
    </row>
    <row r="219" spans="2:63" s="11" customFormat="1" ht="22.8" customHeight="1">
      <c r="B219" s="216"/>
      <c r="C219" s="217"/>
      <c r="D219" s="218" t="s">
        <v>77</v>
      </c>
      <c r="E219" s="230" t="s">
        <v>3000</v>
      </c>
      <c r="F219" s="230" t="s">
        <v>3001</v>
      </c>
      <c r="G219" s="217"/>
      <c r="H219" s="217"/>
      <c r="I219" s="220"/>
      <c r="J219" s="231">
        <f>BK219</f>
        <v>0</v>
      </c>
      <c r="K219" s="217"/>
      <c r="L219" s="222"/>
      <c r="M219" s="223"/>
      <c r="N219" s="224"/>
      <c r="O219" s="224"/>
      <c r="P219" s="225">
        <f>SUM(P220:P225)</f>
        <v>0</v>
      </c>
      <c r="Q219" s="224"/>
      <c r="R219" s="225">
        <f>SUM(R220:R225)</f>
        <v>0</v>
      </c>
      <c r="S219" s="224"/>
      <c r="T219" s="226">
        <f>SUM(T220:T225)</f>
        <v>0</v>
      </c>
      <c r="AR219" s="227" t="s">
        <v>88</v>
      </c>
      <c r="AT219" s="228" t="s">
        <v>77</v>
      </c>
      <c r="AU219" s="228" t="s">
        <v>86</v>
      </c>
      <c r="AY219" s="227" t="s">
        <v>163</v>
      </c>
      <c r="BK219" s="229">
        <f>SUM(BK220:BK225)</f>
        <v>0</v>
      </c>
    </row>
    <row r="220" spans="2:65" s="1" customFormat="1" ht="16.5" customHeight="1">
      <c r="B220" s="38"/>
      <c r="C220" s="232" t="s">
        <v>766</v>
      </c>
      <c r="D220" s="232" t="s">
        <v>166</v>
      </c>
      <c r="E220" s="233" t="s">
        <v>3002</v>
      </c>
      <c r="F220" s="234" t="s">
        <v>3003</v>
      </c>
      <c r="G220" s="235" t="s">
        <v>413</v>
      </c>
      <c r="H220" s="236">
        <v>50</v>
      </c>
      <c r="I220" s="237"/>
      <c r="J220" s="238">
        <f>ROUND(I220*H220,2)</f>
        <v>0</v>
      </c>
      <c r="K220" s="234" t="s">
        <v>1</v>
      </c>
      <c r="L220" s="43"/>
      <c r="M220" s="239" t="s">
        <v>1</v>
      </c>
      <c r="N220" s="240" t="s">
        <v>43</v>
      </c>
      <c r="O220" s="86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AR220" s="243" t="s">
        <v>395</v>
      </c>
      <c r="AT220" s="243" t="s">
        <v>166</v>
      </c>
      <c r="AU220" s="243" t="s">
        <v>88</v>
      </c>
      <c r="AY220" s="17" t="s">
        <v>163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7" t="s">
        <v>86</v>
      </c>
      <c r="BK220" s="244">
        <f>ROUND(I220*H220,2)</f>
        <v>0</v>
      </c>
      <c r="BL220" s="17" t="s">
        <v>395</v>
      </c>
      <c r="BM220" s="243" t="s">
        <v>1224</v>
      </c>
    </row>
    <row r="221" spans="2:65" s="1" customFormat="1" ht="16.5" customHeight="1">
      <c r="B221" s="38"/>
      <c r="C221" s="232" t="s">
        <v>771</v>
      </c>
      <c r="D221" s="232" t="s">
        <v>166</v>
      </c>
      <c r="E221" s="233" t="s">
        <v>3004</v>
      </c>
      <c r="F221" s="234" t="s">
        <v>3005</v>
      </c>
      <c r="G221" s="235" t="s">
        <v>413</v>
      </c>
      <c r="H221" s="236">
        <v>160</v>
      </c>
      <c r="I221" s="237"/>
      <c r="J221" s="238">
        <f>ROUND(I221*H221,2)</f>
        <v>0</v>
      </c>
      <c r="K221" s="234" t="s">
        <v>1</v>
      </c>
      <c r="L221" s="43"/>
      <c r="M221" s="239" t="s">
        <v>1</v>
      </c>
      <c r="N221" s="240" t="s">
        <v>43</v>
      </c>
      <c r="O221" s="86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AR221" s="243" t="s">
        <v>395</v>
      </c>
      <c r="AT221" s="243" t="s">
        <v>166</v>
      </c>
      <c r="AU221" s="243" t="s">
        <v>88</v>
      </c>
      <c r="AY221" s="17" t="s">
        <v>163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7" t="s">
        <v>86</v>
      </c>
      <c r="BK221" s="244">
        <f>ROUND(I221*H221,2)</f>
        <v>0</v>
      </c>
      <c r="BL221" s="17" t="s">
        <v>395</v>
      </c>
      <c r="BM221" s="243" t="s">
        <v>1240</v>
      </c>
    </row>
    <row r="222" spans="2:65" s="1" customFormat="1" ht="16.5" customHeight="1">
      <c r="B222" s="38"/>
      <c r="C222" s="232" t="s">
        <v>776</v>
      </c>
      <c r="D222" s="232" t="s">
        <v>166</v>
      </c>
      <c r="E222" s="233" t="s">
        <v>3006</v>
      </c>
      <c r="F222" s="234" t="s">
        <v>3007</v>
      </c>
      <c r="G222" s="235" t="s">
        <v>1168</v>
      </c>
      <c r="H222" s="236">
        <v>4</v>
      </c>
      <c r="I222" s="237"/>
      <c r="J222" s="238">
        <f>ROUND(I222*H222,2)</f>
        <v>0</v>
      </c>
      <c r="K222" s="234" t="s">
        <v>1</v>
      </c>
      <c r="L222" s="43"/>
      <c r="M222" s="239" t="s">
        <v>1</v>
      </c>
      <c r="N222" s="240" t="s">
        <v>43</v>
      </c>
      <c r="O222" s="86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AR222" s="243" t="s">
        <v>395</v>
      </c>
      <c r="AT222" s="243" t="s">
        <v>166</v>
      </c>
      <c r="AU222" s="243" t="s">
        <v>88</v>
      </c>
      <c r="AY222" s="17" t="s">
        <v>163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7" t="s">
        <v>86</v>
      </c>
      <c r="BK222" s="244">
        <f>ROUND(I222*H222,2)</f>
        <v>0</v>
      </c>
      <c r="BL222" s="17" t="s">
        <v>395</v>
      </c>
      <c r="BM222" s="243" t="s">
        <v>1250</v>
      </c>
    </row>
    <row r="223" spans="2:65" s="1" customFormat="1" ht="16.5" customHeight="1">
      <c r="B223" s="38"/>
      <c r="C223" s="232" t="s">
        <v>784</v>
      </c>
      <c r="D223" s="232" t="s">
        <v>166</v>
      </c>
      <c r="E223" s="233" t="s">
        <v>3008</v>
      </c>
      <c r="F223" s="234" t="s">
        <v>3009</v>
      </c>
      <c r="G223" s="235" t="s">
        <v>1168</v>
      </c>
      <c r="H223" s="236">
        <v>4</v>
      </c>
      <c r="I223" s="237"/>
      <c r="J223" s="238">
        <f>ROUND(I223*H223,2)</f>
        <v>0</v>
      </c>
      <c r="K223" s="234" t="s">
        <v>1</v>
      </c>
      <c r="L223" s="43"/>
      <c r="M223" s="239" t="s">
        <v>1</v>
      </c>
      <c r="N223" s="240" t="s">
        <v>43</v>
      </c>
      <c r="O223" s="86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AR223" s="243" t="s">
        <v>395</v>
      </c>
      <c r="AT223" s="243" t="s">
        <v>166</v>
      </c>
      <c r="AU223" s="243" t="s">
        <v>88</v>
      </c>
      <c r="AY223" s="17" t="s">
        <v>163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7" t="s">
        <v>86</v>
      </c>
      <c r="BK223" s="244">
        <f>ROUND(I223*H223,2)</f>
        <v>0</v>
      </c>
      <c r="BL223" s="17" t="s">
        <v>395</v>
      </c>
      <c r="BM223" s="243" t="s">
        <v>1263</v>
      </c>
    </row>
    <row r="224" spans="2:65" s="1" customFormat="1" ht="16.5" customHeight="1">
      <c r="B224" s="38"/>
      <c r="C224" s="232" t="s">
        <v>789</v>
      </c>
      <c r="D224" s="232" t="s">
        <v>166</v>
      </c>
      <c r="E224" s="233" t="s">
        <v>3010</v>
      </c>
      <c r="F224" s="234" t="s">
        <v>3011</v>
      </c>
      <c r="G224" s="235" t="s">
        <v>1168</v>
      </c>
      <c r="H224" s="236">
        <v>32</v>
      </c>
      <c r="I224" s="237"/>
      <c r="J224" s="238">
        <f>ROUND(I224*H224,2)</f>
        <v>0</v>
      </c>
      <c r="K224" s="234" t="s">
        <v>1</v>
      </c>
      <c r="L224" s="43"/>
      <c r="M224" s="239" t="s">
        <v>1</v>
      </c>
      <c r="N224" s="240" t="s">
        <v>43</v>
      </c>
      <c r="O224" s="86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AR224" s="243" t="s">
        <v>395</v>
      </c>
      <c r="AT224" s="243" t="s">
        <v>166</v>
      </c>
      <c r="AU224" s="243" t="s">
        <v>88</v>
      </c>
      <c r="AY224" s="17" t="s">
        <v>163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7" t="s">
        <v>86</v>
      </c>
      <c r="BK224" s="244">
        <f>ROUND(I224*H224,2)</f>
        <v>0</v>
      </c>
      <c r="BL224" s="17" t="s">
        <v>395</v>
      </c>
      <c r="BM224" s="243" t="s">
        <v>1273</v>
      </c>
    </row>
    <row r="225" spans="2:65" s="1" customFormat="1" ht="16.5" customHeight="1">
      <c r="B225" s="38"/>
      <c r="C225" s="232" t="s">
        <v>795</v>
      </c>
      <c r="D225" s="232" t="s">
        <v>166</v>
      </c>
      <c r="E225" s="233" t="s">
        <v>3012</v>
      </c>
      <c r="F225" s="234" t="s">
        <v>3013</v>
      </c>
      <c r="G225" s="235" t="s">
        <v>1168</v>
      </c>
      <c r="H225" s="236">
        <v>3</v>
      </c>
      <c r="I225" s="237"/>
      <c r="J225" s="238">
        <f>ROUND(I225*H225,2)</f>
        <v>0</v>
      </c>
      <c r="K225" s="234" t="s">
        <v>1</v>
      </c>
      <c r="L225" s="43"/>
      <c r="M225" s="239" t="s">
        <v>1</v>
      </c>
      <c r="N225" s="240" t="s">
        <v>43</v>
      </c>
      <c r="O225" s="86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AR225" s="243" t="s">
        <v>395</v>
      </c>
      <c r="AT225" s="243" t="s">
        <v>166</v>
      </c>
      <c r="AU225" s="243" t="s">
        <v>88</v>
      </c>
      <c r="AY225" s="17" t="s">
        <v>163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7" t="s">
        <v>86</v>
      </c>
      <c r="BK225" s="244">
        <f>ROUND(I225*H225,2)</f>
        <v>0</v>
      </c>
      <c r="BL225" s="17" t="s">
        <v>395</v>
      </c>
      <c r="BM225" s="243" t="s">
        <v>1284</v>
      </c>
    </row>
    <row r="226" spans="2:63" s="11" customFormat="1" ht="22.8" customHeight="1">
      <c r="B226" s="216"/>
      <c r="C226" s="217"/>
      <c r="D226" s="218" t="s">
        <v>77</v>
      </c>
      <c r="E226" s="230" t="s">
        <v>3014</v>
      </c>
      <c r="F226" s="230" t="s">
        <v>3015</v>
      </c>
      <c r="G226" s="217"/>
      <c r="H226" s="217"/>
      <c r="I226" s="220"/>
      <c r="J226" s="231">
        <f>BK226</f>
        <v>0</v>
      </c>
      <c r="K226" s="217"/>
      <c r="L226" s="222"/>
      <c r="M226" s="223"/>
      <c r="N226" s="224"/>
      <c r="O226" s="224"/>
      <c r="P226" s="225">
        <f>SUM(P227:P237)</f>
        <v>0</v>
      </c>
      <c r="Q226" s="224"/>
      <c r="R226" s="225">
        <f>SUM(R227:R237)</f>
        <v>0</v>
      </c>
      <c r="S226" s="224"/>
      <c r="T226" s="226">
        <f>SUM(T227:T237)</f>
        <v>0</v>
      </c>
      <c r="AR226" s="227" t="s">
        <v>88</v>
      </c>
      <c r="AT226" s="228" t="s">
        <v>77</v>
      </c>
      <c r="AU226" s="228" t="s">
        <v>86</v>
      </c>
      <c r="AY226" s="227" t="s">
        <v>163</v>
      </c>
      <c r="BK226" s="229">
        <f>SUM(BK227:BK237)</f>
        <v>0</v>
      </c>
    </row>
    <row r="227" spans="2:65" s="1" customFormat="1" ht="16.5" customHeight="1">
      <c r="B227" s="38"/>
      <c r="C227" s="232" t="s">
        <v>800</v>
      </c>
      <c r="D227" s="232" t="s">
        <v>166</v>
      </c>
      <c r="E227" s="233" t="s">
        <v>3016</v>
      </c>
      <c r="F227" s="234" t="s">
        <v>3017</v>
      </c>
      <c r="G227" s="235" t="s">
        <v>1168</v>
      </c>
      <c r="H227" s="236">
        <v>1</v>
      </c>
      <c r="I227" s="237"/>
      <c r="J227" s="238">
        <f>ROUND(I227*H227,2)</f>
        <v>0</v>
      </c>
      <c r="K227" s="234" t="s">
        <v>1</v>
      </c>
      <c r="L227" s="43"/>
      <c r="M227" s="239" t="s">
        <v>1</v>
      </c>
      <c r="N227" s="240" t="s">
        <v>43</v>
      </c>
      <c r="O227" s="86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AR227" s="243" t="s">
        <v>395</v>
      </c>
      <c r="AT227" s="243" t="s">
        <v>166</v>
      </c>
      <c r="AU227" s="243" t="s">
        <v>88</v>
      </c>
      <c r="AY227" s="17" t="s">
        <v>163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7" t="s">
        <v>86</v>
      </c>
      <c r="BK227" s="244">
        <f>ROUND(I227*H227,2)</f>
        <v>0</v>
      </c>
      <c r="BL227" s="17" t="s">
        <v>395</v>
      </c>
      <c r="BM227" s="243" t="s">
        <v>1293</v>
      </c>
    </row>
    <row r="228" spans="2:65" s="1" customFormat="1" ht="16.5" customHeight="1">
      <c r="B228" s="38"/>
      <c r="C228" s="232" t="s">
        <v>804</v>
      </c>
      <c r="D228" s="232" t="s">
        <v>166</v>
      </c>
      <c r="E228" s="233" t="s">
        <v>3018</v>
      </c>
      <c r="F228" s="234" t="s">
        <v>2945</v>
      </c>
      <c r="G228" s="235" t="s">
        <v>1168</v>
      </c>
      <c r="H228" s="236">
        <v>1</v>
      </c>
      <c r="I228" s="237"/>
      <c r="J228" s="238">
        <f>ROUND(I228*H228,2)</f>
        <v>0</v>
      </c>
      <c r="K228" s="234" t="s">
        <v>1</v>
      </c>
      <c r="L228" s="43"/>
      <c r="M228" s="239" t="s">
        <v>1</v>
      </c>
      <c r="N228" s="240" t="s">
        <v>43</v>
      </c>
      <c r="O228" s="86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AR228" s="243" t="s">
        <v>395</v>
      </c>
      <c r="AT228" s="243" t="s">
        <v>166</v>
      </c>
      <c r="AU228" s="243" t="s">
        <v>88</v>
      </c>
      <c r="AY228" s="17" t="s">
        <v>163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7" t="s">
        <v>86</v>
      </c>
      <c r="BK228" s="244">
        <f>ROUND(I228*H228,2)</f>
        <v>0</v>
      </c>
      <c r="BL228" s="17" t="s">
        <v>395</v>
      </c>
      <c r="BM228" s="243" t="s">
        <v>1304</v>
      </c>
    </row>
    <row r="229" spans="2:65" s="1" customFormat="1" ht="16.5" customHeight="1">
      <c r="B229" s="38"/>
      <c r="C229" s="232" t="s">
        <v>808</v>
      </c>
      <c r="D229" s="232" t="s">
        <v>166</v>
      </c>
      <c r="E229" s="233" t="s">
        <v>3019</v>
      </c>
      <c r="F229" s="234" t="s">
        <v>2947</v>
      </c>
      <c r="G229" s="235" t="s">
        <v>1168</v>
      </c>
      <c r="H229" s="236">
        <v>1</v>
      </c>
      <c r="I229" s="237"/>
      <c r="J229" s="238">
        <f>ROUND(I229*H229,2)</f>
        <v>0</v>
      </c>
      <c r="K229" s="234" t="s">
        <v>1</v>
      </c>
      <c r="L229" s="43"/>
      <c r="M229" s="239" t="s">
        <v>1</v>
      </c>
      <c r="N229" s="240" t="s">
        <v>43</v>
      </c>
      <c r="O229" s="86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AR229" s="243" t="s">
        <v>395</v>
      </c>
      <c r="AT229" s="243" t="s">
        <v>166</v>
      </c>
      <c r="AU229" s="243" t="s">
        <v>88</v>
      </c>
      <c r="AY229" s="17" t="s">
        <v>163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7" t="s">
        <v>86</v>
      </c>
      <c r="BK229" s="244">
        <f>ROUND(I229*H229,2)</f>
        <v>0</v>
      </c>
      <c r="BL229" s="17" t="s">
        <v>395</v>
      </c>
      <c r="BM229" s="243" t="s">
        <v>1313</v>
      </c>
    </row>
    <row r="230" spans="2:65" s="1" customFormat="1" ht="16.5" customHeight="1">
      <c r="B230" s="38"/>
      <c r="C230" s="232" t="s">
        <v>813</v>
      </c>
      <c r="D230" s="232" t="s">
        <v>166</v>
      </c>
      <c r="E230" s="233" t="s">
        <v>3020</v>
      </c>
      <c r="F230" s="234" t="s">
        <v>2949</v>
      </c>
      <c r="G230" s="235" t="s">
        <v>1168</v>
      </c>
      <c r="H230" s="236">
        <v>1</v>
      </c>
      <c r="I230" s="237"/>
      <c r="J230" s="238">
        <f>ROUND(I230*H230,2)</f>
        <v>0</v>
      </c>
      <c r="K230" s="234" t="s">
        <v>1</v>
      </c>
      <c r="L230" s="43"/>
      <c r="M230" s="239" t="s">
        <v>1</v>
      </c>
      <c r="N230" s="240" t="s">
        <v>43</v>
      </c>
      <c r="O230" s="86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AR230" s="243" t="s">
        <v>395</v>
      </c>
      <c r="AT230" s="243" t="s">
        <v>166</v>
      </c>
      <c r="AU230" s="243" t="s">
        <v>88</v>
      </c>
      <c r="AY230" s="17" t="s">
        <v>163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7" t="s">
        <v>86</v>
      </c>
      <c r="BK230" s="244">
        <f>ROUND(I230*H230,2)</f>
        <v>0</v>
      </c>
      <c r="BL230" s="17" t="s">
        <v>395</v>
      </c>
      <c r="BM230" s="243" t="s">
        <v>1322</v>
      </c>
    </row>
    <row r="231" spans="2:65" s="1" customFormat="1" ht="16.5" customHeight="1">
      <c r="B231" s="38"/>
      <c r="C231" s="232" t="s">
        <v>818</v>
      </c>
      <c r="D231" s="232" t="s">
        <v>166</v>
      </c>
      <c r="E231" s="233" t="s">
        <v>3021</v>
      </c>
      <c r="F231" s="234" t="s">
        <v>2951</v>
      </c>
      <c r="G231" s="235" t="s">
        <v>1168</v>
      </c>
      <c r="H231" s="236">
        <v>1</v>
      </c>
      <c r="I231" s="237"/>
      <c r="J231" s="238">
        <f>ROUND(I231*H231,2)</f>
        <v>0</v>
      </c>
      <c r="K231" s="234" t="s">
        <v>1</v>
      </c>
      <c r="L231" s="43"/>
      <c r="M231" s="239" t="s">
        <v>1</v>
      </c>
      <c r="N231" s="240" t="s">
        <v>43</v>
      </c>
      <c r="O231" s="86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AR231" s="243" t="s">
        <v>395</v>
      </c>
      <c r="AT231" s="243" t="s">
        <v>166</v>
      </c>
      <c r="AU231" s="243" t="s">
        <v>88</v>
      </c>
      <c r="AY231" s="17" t="s">
        <v>163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7" t="s">
        <v>86</v>
      </c>
      <c r="BK231" s="244">
        <f>ROUND(I231*H231,2)</f>
        <v>0</v>
      </c>
      <c r="BL231" s="17" t="s">
        <v>395</v>
      </c>
      <c r="BM231" s="243" t="s">
        <v>1332</v>
      </c>
    </row>
    <row r="232" spans="2:65" s="1" customFormat="1" ht="16.5" customHeight="1">
      <c r="B232" s="38"/>
      <c r="C232" s="232" t="s">
        <v>823</v>
      </c>
      <c r="D232" s="232" t="s">
        <v>166</v>
      </c>
      <c r="E232" s="233" t="s">
        <v>3022</v>
      </c>
      <c r="F232" s="234" t="s">
        <v>2953</v>
      </c>
      <c r="G232" s="235" t="s">
        <v>1168</v>
      </c>
      <c r="H232" s="236">
        <v>1</v>
      </c>
      <c r="I232" s="237"/>
      <c r="J232" s="238">
        <f>ROUND(I232*H232,2)</f>
        <v>0</v>
      </c>
      <c r="K232" s="234" t="s">
        <v>1</v>
      </c>
      <c r="L232" s="43"/>
      <c r="M232" s="239" t="s">
        <v>1</v>
      </c>
      <c r="N232" s="240" t="s">
        <v>43</v>
      </c>
      <c r="O232" s="86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AR232" s="243" t="s">
        <v>395</v>
      </c>
      <c r="AT232" s="243" t="s">
        <v>166</v>
      </c>
      <c r="AU232" s="243" t="s">
        <v>88</v>
      </c>
      <c r="AY232" s="17" t="s">
        <v>163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7" t="s">
        <v>86</v>
      </c>
      <c r="BK232" s="244">
        <f>ROUND(I232*H232,2)</f>
        <v>0</v>
      </c>
      <c r="BL232" s="17" t="s">
        <v>395</v>
      </c>
      <c r="BM232" s="243" t="s">
        <v>1341</v>
      </c>
    </row>
    <row r="233" spans="2:65" s="1" customFormat="1" ht="16.5" customHeight="1">
      <c r="B233" s="38"/>
      <c r="C233" s="232" t="s">
        <v>828</v>
      </c>
      <c r="D233" s="232" t="s">
        <v>166</v>
      </c>
      <c r="E233" s="233" t="s">
        <v>3023</v>
      </c>
      <c r="F233" s="234" t="s">
        <v>2955</v>
      </c>
      <c r="G233" s="235" t="s">
        <v>1168</v>
      </c>
      <c r="H233" s="236">
        <v>1</v>
      </c>
      <c r="I233" s="237"/>
      <c r="J233" s="238">
        <f>ROUND(I233*H233,2)</f>
        <v>0</v>
      </c>
      <c r="K233" s="234" t="s">
        <v>1</v>
      </c>
      <c r="L233" s="43"/>
      <c r="M233" s="239" t="s">
        <v>1</v>
      </c>
      <c r="N233" s="240" t="s">
        <v>43</v>
      </c>
      <c r="O233" s="86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AR233" s="243" t="s">
        <v>395</v>
      </c>
      <c r="AT233" s="243" t="s">
        <v>166</v>
      </c>
      <c r="AU233" s="243" t="s">
        <v>88</v>
      </c>
      <c r="AY233" s="17" t="s">
        <v>163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7" t="s">
        <v>86</v>
      </c>
      <c r="BK233" s="244">
        <f>ROUND(I233*H233,2)</f>
        <v>0</v>
      </c>
      <c r="BL233" s="17" t="s">
        <v>395</v>
      </c>
      <c r="BM233" s="243" t="s">
        <v>1350</v>
      </c>
    </row>
    <row r="234" spans="2:65" s="1" customFormat="1" ht="16.5" customHeight="1">
      <c r="B234" s="38"/>
      <c r="C234" s="232" t="s">
        <v>833</v>
      </c>
      <c r="D234" s="232" t="s">
        <v>166</v>
      </c>
      <c r="E234" s="233" t="s">
        <v>3024</v>
      </c>
      <c r="F234" s="234" t="s">
        <v>2957</v>
      </c>
      <c r="G234" s="235" t="s">
        <v>1168</v>
      </c>
      <c r="H234" s="236">
        <v>8</v>
      </c>
      <c r="I234" s="237"/>
      <c r="J234" s="238">
        <f>ROUND(I234*H234,2)</f>
        <v>0</v>
      </c>
      <c r="K234" s="234" t="s">
        <v>1</v>
      </c>
      <c r="L234" s="43"/>
      <c r="M234" s="239" t="s">
        <v>1</v>
      </c>
      <c r="N234" s="240" t="s">
        <v>43</v>
      </c>
      <c r="O234" s="86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AR234" s="243" t="s">
        <v>395</v>
      </c>
      <c r="AT234" s="243" t="s">
        <v>166</v>
      </c>
      <c r="AU234" s="243" t="s">
        <v>88</v>
      </c>
      <c r="AY234" s="17" t="s">
        <v>163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7" t="s">
        <v>86</v>
      </c>
      <c r="BK234" s="244">
        <f>ROUND(I234*H234,2)</f>
        <v>0</v>
      </c>
      <c r="BL234" s="17" t="s">
        <v>395</v>
      </c>
      <c r="BM234" s="243" t="s">
        <v>1386</v>
      </c>
    </row>
    <row r="235" spans="2:65" s="1" customFormat="1" ht="16.5" customHeight="1">
      <c r="B235" s="38"/>
      <c r="C235" s="232" t="s">
        <v>842</v>
      </c>
      <c r="D235" s="232" t="s">
        <v>166</v>
      </c>
      <c r="E235" s="233" t="s">
        <v>3025</v>
      </c>
      <c r="F235" s="234" t="s">
        <v>2959</v>
      </c>
      <c r="G235" s="235" t="s">
        <v>1168</v>
      </c>
      <c r="H235" s="236">
        <v>1</v>
      </c>
      <c r="I235" s="237"/>
      <c r="J235" s="238">
        <f>ROUND(I235*H235,2)</f>
        <v>0</v>
      </c>
      <c r="K235" s="234" t="s">
        <v>1</v>
      </c>
      <c r="L235" s="43"/>
      <c r="M235" s="239" t="s">
        <v>1</v>
      </c>
      <c r="N235" s="240" t="s">
        <v>43</v>
      </c>
      <c r="O235" s="86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AR235" s="243" t="s">
        <v>395</v>
      </c>
      <c r="AT235" s="243" t="s">
        <v>166</v>
      </c>
      <c r="AU235" s="243" t="s">
        <v>88</v>
      </c>
      <c r="AY235" s="17" t="s">
        <v>163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7" t="s">
        <v>86</v>
      </c>
      <c r="BK235" s="244">
        <f>ROUND(I235*H235,2)</f>
        <v>0</v>
      </c>
      <c r="BL235" s="17" t="s">
        <v>395</v>
      </c>
      <c r="BM235" s="243" t="s">
        <v>1395</v>
      </c>
    </row>
    <row r="236" spans="2:65" s="1" customFormat="1" ht="16.5" customHeight="1">
      <c r="B236" s="38"/>
      <c r="C236" s="232" t="s">
        <v>853</v>
      </c>
      <c r="D236" s="232" t="s">
        <v>166</v>
      </c>
      <c r="E236" s="233" t="s">
        <v>3026</v>
      </c>
      <c r="F236" s="234" t="s">
        <v>3027</v>
      </c>
      <c r="G236" s="235" t="s">
        <v>1168</v>
      </c>
      <c r="H236" s="236">
        <v>1</v>
      </c>
      <c r="I236" s="237"/>
      <c r="J236" s="238">
        <f>ROUND(I236*H236,2)</f>
        <v>0</v>
      </c>
      <c r="K236" s="234" t="s">
        <v>1</v>
      </c>
      <c r="L236" s="43"/>
      <c r="M236" s="239" t="s">
        <v>1</v>
      </c>
      <c r="N236" s="240" t="s">
        <v>43</v>
      </c>
      <c r="O236" s="86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AR236" s="243" t="s">
        <v>395</v>
      </c>
      <c r="AT236" s="243" t="s">
        <v>166</v>
      </c>
      <c r="AU236" s="243" t="s">
        <v>88</v>
      </c>
      <c r="AY236" s="17" t="s">
        <v>163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7" t="s">
        <v>86</v>
      </c>
      <c r="BK236" s="244">
        <f>ROUND(I236*H236,2)</f>
        <v>0</v>
      </c>
      <c r="BL236" s="17" t="s">
        <v>395</v>
      </c>
      <c r="BM236" s="243" t="s">
        <v>1404</v>
      </c>
    </row>
    <row r="237" spans="2:65" s="1" customFormat="1" ht="16.5" customHeight="1">
      <c r="B237" s="38"/>
      <c r="C237" s="232" t="s">
        <v>859</v>
      </c>
      <c r="D237" s="232" t="s">
        <v>166</v>
      </c>
      <c r="E237" s="233" t="s">
        <v>3028</v>
      </c>
      <c r="F237" s="234" t="s">
        <v>2961</v>
      </c>
      <c r="G237" s="235" t="s">
        <v>1168</v>
      </c>
      <c r="H237" s="236">
        <v>8</v>
      </c>
      <c r="I237" s="237"/>
      <c r="J237" s="238">
        <f>ROUND(I237*H237,2)</f>
        <v>0</v>
      </c>
      <c r="K237" s="234" t="s">
        <v>1</v>
      </c>
      <c r="L237" s="43"/>
      <c r="M237" s="239" t="s">
        <v>1</v>
      </c>
      <c r="N237" s="240" t="s">
        <v>43</v>
      </c>
      <c r="O237" s="86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AR237" s="243" t="s">
        <v>395</v>
      </c>
      <c r="AT237" s="243" t="s">
        <v>166</v>
      </c>
      <c r="AU237" s="243" t="s">
        <v>88</v>
      </c>
      <c r="AY237" s="17" t="s">
        <v>163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7" t="s">
        <v>86</v>
      </c>
      <c r="BK237" s="244">
        <f>ROUND(I237*H237,2)</f>
        <v>0</v>
      </c>
      <c r="BL237" s="17" t="s">
        <v>395</v>
      </c>
      <c r="BM237" s="243" t="s">
        <v>1415</v>
      </c>
    </row>
    <row r="238" spans="2:63" s="11" customFormat="1" ht="22.8" customHeight="1">
      <c r="B238" s="216"/>
      <c r="C238" s="217"/>
      <c r="D238" s="218" t="s">
        <v>77</v>
      </c>
      <c r="E238" s="230" t="s">
        <v>3029</v>
      </c>
      <c r="F238" s="230" t="s">
        <v>3030</v>
      </c>
      <c r="G238" s="217"/>
      <c r="H238" s="217"/>
      <c r="I238" s="220"/>
      <c r="J238" s="231">
        <f>BK238</f>
        <v>0</v>
      </c>
      <c r="K238" s="217"/>
      <c r="L238" s="222"/>
      <c r="M238" s="223"/>
      <c r="N238" s="224"/>
      <c r="O238" s="224"/>
      <c r="P238" s="225">
        <f>SUM(P239:P270)</f>
        <v>0</v>
      </c>
      <c r="Q238" s="224"/>
      <c r="R238" s="225">
        <f>SUM(R239:R270)</f>
        <v>0</v>
      </c>
      <c r="S238" s="224"/>
      <c r="T238" s="226">
        <f>SUM(T239:T270)</f>
        <v>0</v>
      </c>
      <c r="AR238" s="227" t="s">
        <v>88</v>
      </c>
      <c r="AT238" s="228" t="s">
        <v>77</v>
      </c>
      <c r="AU238" s="228" t="s">
        <v>86</v>
      </c>
      <c r="AY238" s="227" t="s">
        <v>163</v>
      </c>
      <c r="BK238" s="229">
        <f>SUM(BK239:BK270)</f>
        <v>0</v>
      </c>
    </row>
    <row r="239" spans="2:65" s="1" customFormat="1" ht="16.5" customHeight="1">
      <c r="B239" s="38"/>
      <c r="C239" s="232" t="s">
        <v>863</v>
      </c>
      <c r="D239" s="232" t="s">
        <v>166</v>
      </c>
      <c r="E239" s="233" t="s">
        <v>3031</v>
      </c>
      <c r="F239" s="234" t="s">
        <v>3032</v>
      </c>
      <c r="G239" s="235" t="s">
        <v>3033</v>
      </c>
      <c r="H239" s="236">
        <v>20</v>
      </c>
      <c r="I239" s="237"/>
      <c r="J239" s="238">
        <f>ROUND(I239*H239,2)</f>
        <v>0</v>
      </c>
      <c r="K239" s="234" t="s">
        <v>1</v>
      </c>
      <c r="L239" s="43"/>
      <c r="M239" s="239" t="s">
        <v>1</v>
      </c>
      <c r="N239" s="240" t="s">
        <v>43</v>
      </c>
      <c r="O239" s="86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AR239" s="243" t="s">
        <v>395</v>
      </c>
      <c r="AT239" s="243" t="s">
        <v>166</v>
      </c>
      <c r="AU239" s="243" t="s">
        <v>88</v>
      </c>
      <c r="AY239" s="17" t="s">
        <v>163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7" t="s">
        <v>86</v>
      </c>
      <c r="BK239" s="244">
        <f>ROUND(I239*H239,2)</f>
        <v>0</v>
      </c>
      <c r="BL239" s="17" t="s">
        <v>395</v>
      </c>
      <c r="BM239" s="243" t="s">
        <v>1427</v>
      </c>
    </row>
    <row r="240" spans="2:65" s="1" customFormat="1" ht="16.5" customHeight="1">
      <c r="B240" s="38"/>
      <c r="C240" s="232" t="s">
        <v>867</v>
      </c>
      <c r="D240" s="232" t="s">
        <v>166</v>
      </c>
      <c r="E240" s="233" t="s">
        <v>3034</v>
      </c>
      <c r="F240" s="234" t="s">
        <v>3035</v>
      </c>
      <c r="G240" s="235" t="s">
        <v>3033</v>
      </c>
      <c r="H240" s="236">
        <v>10</v>
      </c>
      <c r="I240" s="237"/>
      <c r="J240" s="238">
        <f>ROUND(I240*H240,2)</f>
        <v>0</v>
      </c>
      <c r="K240" s="234" t="s">
        <v>1</v>
      </c>
      <c r="L240" s="43"/>
      <c r="M240" s="239" t="s">
        <v>1</v>
      </c>
      <c r="N240" s="240" t="s">
        <v>43</v>
      </c>
      <c r="O240" s="86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AR240" s="243" t="s">
        <v>395</v>
      </c>
      <c r="AT240" s="243" t="s">
        <v>166</v>
      </c>
      <c r="AU240" s="243" t="s">
        <v>88</v>
      </c>
      <c r="AY240" s="17" t="s">
        <v>163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7" t="s">
        <v>86</v>
      </c>
      <c r="BK240" s="244">
        <f>ROUND(I240*H240,2)</f>
        <v>0</v>
      </c>
      <c r="BL240" s="17" t="s">
        <v>395</v>
      </c>
      <c r="BM240" s="243" t="s">
        <v>1435</v>
      </c>
    </row>
    <row r="241" spans="2:65" s="1" customFormat="1" ht="16.5" customHeight="1">
      <c r="B241" s="38"/>
      <c r="C241" s="232" t="s">
        <v>871</v>
      </c>
      <c r="D241" s="232" t="s">
        <v>166</v>
      </c>
      <c r="E241" s="233" t="s">
        <v>3036</v>
      </c>
      <c r="F241" s="234" t="s">
        <v>3037</v>
      </c>
      <c r="G241" s="235" t="s">
        <v>413</v>
      </c>
      <c r="H241" s="236">
        <v>1070</v>
      </c>
      <c r="I241" s="237"/>
      <c r="J241" s="238">
        <f>ROUND(I241*H241,2)</f>
        <v>0</v>
      </c>
      <c r="K241" s="234" t="s">
        <v>1</v>
      </c>
      <c r="L241" s="43"/>
      <c r="M241" s="239" t="s">
        <v>1</v>
      </c>
      <c r="N241" s="240" t="s">
        <v>43</v>
      </c>
      <c r="O241" s="86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AR241" s="243" t="s">
        <v>395</v>
      </c>
      <c r="AT241" s="243" t="s">
        <v>166</v>
      </c>
      <c r="AU241" s="243" t="s">
        <v>88</v>
      </c>
      <c r="AY241" s="17" t="s">
        <v>163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7" t="s">
        <v>86</v>
      </c>
      <c r="BK241" s="244">
        <f>ROUND(I241*H241,2)</f>
        <v>0</v>
      </c>
      <c r="BL241" s="17" t="s">
        <v>395</v>
      </c>
      <c r="BM241" s="243" t="s">
        <v>1445</v>
      </c>
    </row>
    <row r="242" spans="2:65" s="1" customFormat="1" ht="16.5" customHeight="1">
      <c r="B242" s="38"/>
      <c r="C242" s="232" t="s">
        <v>875</v>
      </c>
      <c r="D242" s="232" t="s">
        <v>166</v>
      </c>
      <c r="E242" s="233" t="s">
        <v>3038</v>
      </c>
      <c r="F242" s="234" t="s">
        <v>3039</v>
      </c>
      <c r="G242" s="235" t="s">
        <v>413</v>
      </c>
      <c r="H242" s="236">
        <v>100</v>
      </c>
      <c r="I242" s="237"/>
      <c r="J242" s="238">
        <f>ROUND(I242*H242,2)</f>
        <v>0</v>
      </c>
      <c r="K242" s="234" t="s">
        <v>1</v>
      </c>
      <c r="L242" s="43"/>
      <c r="M242" s="239" t="s">
        <v>1</v>
      </c>
      <c r="N242" s="240" t="s">
        <v>43</v>
      </c>
      <c r="O242" s="86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AR242" s="243" t="s">
        <v>395</v>
      </c>
      <c r="AT242" s="243" t="s">
        <v>166</v>
      </c>
      <c r="AU242" s="243" t="s">
        <v>88</v>
      </c>
      <c r="AY242" s="17" t="s">
        <v>163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7" t="s">
        <v>86</v>
      </c>
      <c r="BK242" s="244">
        <f>ROUND(I242*H242,2)</f>
        <v>0</v>
      </c>
      <c r="BL242" s="17" t="s">
        <v>395</v>
      </c>
      <c r="BM242" s="243" t="s">
        <v>1457</v>
      </c>
    </row>
    <row r="243" spans="2:65" s="1" customFormat="1" ht="16.5" customHeight="1">
      <c r="B243" s="38"/>
      <c r="C243" s="232" t="s">
        <v>879</v>
      </c>
      <c r="D243" s="232" t="s">
        <v>166</v>
      </c>
      <c r="E243" s="233" t="s">
        <v>3040</v>
      </c>
      <c r="F243" s="234" t="s">
        <v>3041</v>
      </c>
      <c r="G243" s="235" t="s">
        <v>413</v>
      </c>
      <c r="H243" s="236">
        <v>30</v>
      </c>
      <c r="I243" s="237"/>
      <c r="J243" s="238">
        <f>ROUND(I243*H243,2)</f>
        <v>0</v>
      </c>
      <c r="K243" s="234" t="s">
        <v>1</v>
      </c>
      <c r="L243" s="43"/>
      <c r="M243" s="239" t="s">
        <v>1</v>
      </c>
      <c r="N243" s="240" t="s">
        <v>43</v>
      </c>
      <c r="O243" s="86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AR243" s="243" t="s">
        <v>395</v>
      </c>
      <c r="AT243" s="243" t="s">
        <v>166</v>
      </c>
      <c r="AU243" s="243" t="s">
        <v>88</v>
      </c>
      <c r="AY243" s="17" t="s">
        <v>163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7" t="s">
        <v>86</v>
      </c>
      <c r="BK243" s="244">
        <f>ROUND(I243*H243,2)</f>
        <v>0</v>
      </c>
      <c r="BL243" s="17" t="s">
        <v>395</v>
      </c>
      <c r="BM243" s="243" t="s">
        <v>1469</v>
      </c>
    </row>
    <row r="244" spans="2:65" s="1" customFormat="1" ht="16.5" customHeight="1">
      <c r="B244" s="38"/>
      <c r="C244" s="232" t="s">
        <v>885</v>
      </c>
      <c r="D244" s="232" t="s">
        <v>166</v>
      </c>
      <c r="E244" s="233" t="s">
        <v>3042</v>
      </c>
      <c r="F244" s="234" t="s">
        <v>3043</v>
      </c>
      <c r="G244" s="235" t="s">
        <v>413</v>
      </c>
      <c r="H244" s="236">
        <v>25</v>
      </c>
      <c r="I244" s="237"/>
      <c r="J244" s="238">
        <f>ROUND(I244*H244,2)</f>
        <v>0</v>
      </c>
      <c r="K244" s="234" t="s">
        <v>1</v>
      </c>
      <c r="L244" s="43"/>
      <c r="M244" s="239" t="s">
        <v>1</v>
      </c>
      <c r="N244" s="240" t="s">
        <v>43</v>
      </c>
      <c r="O244" s="86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AR244" s="243" t="s">
        <v>395</v>
      </c>
      <c r="AT244" s="243" t="s">
        <v>166</v>
      </c>
      <c r="AU244" s="243" t="s">
        <v>88</v>
      </c>
      <c r="AY244" s="17" t="s">
        <v>163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7" t="s">
        <v>86</v>
      </c>
      <c r="BK244" s="244">
        <f>ROUND(I244*H244,2)</f>
        <v>0</v>
      </c>
      <c r="BL244" s="17" t="s">
        <v>395</v>
      </c>
      <c r="BM244" s="243" t="s">
        <v>1476</v>
      </c>
    </row>
    <row r="245" spans="2:65" s="1" customFormat="1" ht="16.5" customHeight="1">
      <c r="B245" s="38"/>
      <c r="C245" s="232" t="s">
        <v>891</v>
      </c>
      <c r="D245" s="232" t="s">
        <v>166</v>
      </c>
      <c r="E245" s="233" t="s">
        <v>3044</v>
      </c>
      <c r="F245" s="234" t="s">
        <v>3045</v>
      </c>
      <c r="G245" s="235" t="s">
        <v>413</v>
      </c>
      <c r="H245" s="236">
        <v>130</v>
      </c>
      <c r="I245" s="237"/>
      <c r="J245" s="238">
        <f>ROUND(I245*H245,2)</f>
        <v>0</v>
      </c>
      <c r="K245" s="234" t="s">
        <v>1</v>
      </c>
      <c r="L245" s="43"/>
      <c r="M245" s="239" t="s">
        <v>1</v>
      </c>
      <c r="N245" s="240" t="s">
        <v>43</v>
      </c>
      <c r="O245" s="86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AR245" s="243" t="s">
        <v>395</v>
      </c>
      <c r="AT245" s="243" t="s">
        <v>166</v>
      </c>
      <c r="AU245" s="243" t="s">
        <v>88</v>
      </c>
      <c r="AY245" s="17" t="s">
        <v>163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7" t="s">
        <v>86</v>
      </c>
      <c r="BK245" s="244">
        <f>ROUND(I245*H245,2)</f>
        <v>0</v>
      </c>
      <c r="BL245" s="17" t="s">
        <v>395</v>
      </c>
      <c r="BM245" s="243" t="s">
        <v>1492</v>
      </c>
    </row>
    <row r="246" spans="2:65" s="1" customFormat="1" ht="16.5" customHeight="1">
      <c r="B246" s="38"/>
      <c r="C246" s="232" t="s">
        <v>898</v>
      </c>
      <c r="D246" s="232" t="s">
        <v>166</v>
      </c>
      <c r="E246" s="233" t="s">
        <v>3046</v>
      </c>
      <c r="F246" s="234" t="s">
        <v>3047</v>
      </c>
      <c r="G246" s="235" t="s">
        <v>413</v>
      </c>
      <c r="H246" s="236">
        <v>120</v>
      </c>
      <c r="I246" s="237"/>
      <c r="J246" s="238">
        <f>ROUND(I246*H246,2)</f>
        <v>0</v>
      </c>
      <c r="K246" s="234" t="s">
        <v>1</v>
      </c>
      <c r="L246" s="43"/>
      <c r="M246" s="239" t="s">
        <v>1</v>
      </c>
      <c r="N246" s="240" t="s">
        <v>43</v>
      </c>
      <c r="O246" s="86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AR246" s="243" t="s">
        <v>395</v>
      </c>
      <c r="AT246" s="243" t="s">
        <v>166</v>
      </c>
      <c r="AU246" s="243" t="s">
        <v>88</v>
      </c>
      <c r="AY246" s="17" t="s">
        <v>163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7" t="s">
        <v>86</v>
      </c>
      <c r="BK246" s="244">
        <f>ROUND(I246*H246,2)</f>
        <v>0</v>
      </c>
      <c r="BL246" s="17" t="s">
        <v>395</v>
      </c>
      <c r="BM246" s="243" t="s">
        <v>1507</v>
      </c>
    </row>
    <row r="247" spans="2:65" s="1" customFormat="1" ht="16.5" customHeight="1">
      <c r="B247" s="38"/>
      <c r="C247" s="232" t="s">
        <v>903</v>
      </c>
      <c r="D247" s="232" t="s">
        <v>166</v>
      </c>
      <c r="E247" s="233" t="s">
        <v>3048</v>
      </c>
      <c r="F247" s="234" t="s">
        <v>3049</v>
      </c>
      <c r="G247" s="235" t="s">
        <v>413</v>
      </c>
      <c r="H247" s="236">
        <v>3</v>
      </c>
      <c r="I247" s="237"/>
      <c r="J247" s="238">
        <f>ROUND(I247*H247,2)</f>
        <v>0</v>
      </c>
      <c r="K247" s="234" t="s">
        <v>1</v>
      </c>
      <c r="L247" s="43"/>
      <c r="M247" s="239" t="s">
        <v>1</v>
      </c>
      <c r="N247" s="240" t="s">
        <v>43</v>
      </c>
      <c r="O247" s="86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AR247" s="243" t="s">
        <v>395</v>
      </c>
      <c r="AT247" s="243" t="s">
        <v>166</v>
      </c>
      <c r="AU247" s="243" t="s">
        <v>88</v>
      </c>
      <c r="AY247" s="17" t="s">
        <v>163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7" t="s">
        <v>86</v>
      </c>
      <c r="BK247" s="244">
        <f>ROUND(I247*H247,2)</f>
        <v>0</v>
      </c>
      <c r="BL247" s="17" t="s">
        <v>395</v>
      </c>
      <c r="BM247" s="243" t="s">
        <v>1519</v>
      </c>
    </row>
    <row r="248" spans="2:65" s="1" customFormat="1" ht="16.5" customHeight="1">
      <c r="B248" s="38"/>
      <c r="C248" s="232" t="s">
        <v>907</v>
      </c>
      <c r="D248" s="232" t="s">
        <v>166</v>
      </c>
      <c r="E248" s="233" t="s">
        <v>3050</v>
      </c>
      <c r="F248" s="234" t="s">
        <v>3051</v>
      </c>
      <c r="G248" s="235" t="s">
        <v>413</v>
      </c>
      <c r="H248" s="236">
        <v>7</v>
      </c>
      <c r="I248" s="237"/>
      <c r="J248" s="238">
        <f>ROUND(I248*H248,2)</f>
        <v>0</v>
      </c>
      <c r="K248" s="234" t="s">
        <v>1</v>
      </c>
      <c r="L248" s="43"/>
      <c r="M248" s="239" t="s">
        <v>1</v>
      </c>
      <c r="N248" s="240" t="s">
        <v>43</v>
      </c>
      <c r="O248" s="86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AR248" s="243" t="s">
        <v>395</v>
      </c>
      <c r="AT248" s="243" t="s">
        <v>166</v>
      </c>
      <c r="AU248" s="243" t="s">
        <v>88</v>
      </c>
      <c r="AY248" s="17" t="s">
        <v>163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7" t="s">
        <v>86</v>
      </c>
      <c r="BK248" s="244">
        <f>ROUND(I248*H248,2)</f>
        <v>0</v>
      </c>
      <c r="BL248" s="17" t="s">
        <v>395</v>
      </c>
      <c r="BM248" s="243" t="s">
        <v>1529</v>
      </c>
    </row>
    <row r="249" spans="2:65" s="1" customFormat="1" ht="16.5" customHeight="1">
      <c r="B249" s="38"/>
      <c r="C249" s="232" t="s">
        <v>914</v>
      </c>
      <c r="D249" s="232" t="s">
        <v>166</v>
      </c>
      <c r="E249" s="233" t="s">
        <v>3052</v>
      </c>
      <c r="F249" s="234" t="s">
        <v>3053</v>
      </c>
      <c r="G249" s="235" t="s">
        <v>1168</v>
      </c>
      <c r="H249" s="236">
        <v>94</v>
      </c>
      <c r="I249" s="237"/>
      <c r="J249" s="238">
        <f>ROUND(I249*H249,2)</f>
        <v>0</v>
      </c>
      <c r="K249" s="234" t="s">
        <v>1</v>
      </c>
      <c r="L249" s="43"/>
      <c r="M249" s="239" t="s">
        <v>1</v>
      </c>
      <c r="N249" s="240" t="s">
        <v>43</v>
      </c>
      <c r="O249" s="86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AR249" s="243" t="s">
        <v>395</v>
      </c>
      <c r="AT249" s="243" t="s">
        <v>166</v>
      </c>
      <c r="AU249" s="243" t="s">
        <v>88</v>
      </c>
      <c r="AY249" s="17" t="s">
        <v>163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7" t="s">
        <v>86</v>
      </c>
      <c r="BK249" s="244">
        <f>ROUND(I249*H249,2)</f>
        <v>0</v>
      </c>
      <c r="BL249" s="17" t="s">
        <v>395</v>
      </c>
      <c r="BM249" s="243" t="s">
        <v>1539</v>
      </c>
    </row>
    <row r="250" spans="2:65" s="1" customFormat="1" ht="16.5" customHeight="1">
      <c r="B250" s="38"/>
      <c r="C250" s="232" t="s">
        <v>920</v>
      </c>
      <c r="D250" s="232" t="s">
        <v>166</v>
      </c>
      <c r="E250" s="233" t="s">
        <v>3054</v>
      </c>
      <c r="F250" s="234" t="s">
        <v>3055</v>
      </c>
      <c r="G250" s="235" t="s">
        <v>1168</v>
      </c>
      <c r="H250" s="236">
        <v>47</v>
      </c>
      <c r="I250" s="237"/>
      <c r="J250" s="238">
        <f>ROUND(I250*H250,2)</f>
        <v>0</v>
      </c>
      <c r="K250" s="234" t="s">
        <v>1</v>
      </c>
      <c r="L250" s="43"/>
      <c r="M250" s="239" t="s">
        <v>1</v>
      </c>
      <c r="N250" s="240" t="s">
        <v>43</v>
      </c>
      <c r="O250" s="86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AR250" s="243" t="s">
        <v>395</v>
      </c>
      <c r="AT250" s="243" t="s">
        <v>166</v>
      </c>
      <c r="AU250" s="243" t="s">
        <v>88</v>
      </c>
      <c r="AY250" s="17" t="s">
        <v>163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7" t="s">
        <v>86</v>
      </c>
      <c r="BK250" s="244">
        <f>ROUND(I250*H250,2)</f>
        <v>0</v>
      </c>
      <c r="BL250" s="17" t="s">
        <v>395</v>
      </c>
      <c r="BM250" s="243" t="s">
        <v>1548</v>
      </c>
    </row>
    <row r="251" spans="2:65" s="1" customFormat="1" ht="16.5" customHeight="1">
      <c r="B251" s="38"/>
      <c r="C251" s="232" t="s">
        <v>925</v>
      </c>
      <c r="D251" s="232" t="s">
        <v>166</v>
      </c>
      <c r="E251" s="233" t="s">
        <v>3056</v>
      </c>
      <c r="F251" s="234" t="s">
        <v>3057</v>
      </c>
      <c r="G251" s="235" t="s">
        <v>1168</v>
      </c>
      <c r="H251" s="236">
        <v>160</v>
      </c>
      <c r="I251" s="237"/>
      <c r="J251" s="238">
        <f>ROUND(I251*H251,2)</f>
        <v>0</v>
      </c>
      <c r="K251" s="234" t="s">
        <v>1</v>
      </c>
      <c r="L251" s="43"/>
      <c r="M251" s="239" t="s">
        <v>1</v>
      </c>
      <c r="N251" s="240" t="s">
        <v>43</v>
      </c>
      <c r="O251" s="86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AR251" s="243" t="s">
        <v>395</v>
      </c>
      <c r="AT251" s="243" t="s">
        <v>166</v>
      </c>
      <c r="AU251" s="243" t="s">
        <v>88</v>
      </c>
      <c r="AY251" s="17" t="s">
        <v>163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7" t="s">
        <v>86</v>
      </c>
      <c r="BK251" s="244">
        <f>ROUND(I251*H251,2)</f>
        <v>0</v>
      </c>
      <c r="BL251" s="17" t="s">
        <v>395</v>
      </c>
      <c r="BM251" s="243" t="s">
        <v>1558</v>
      </c>
    </row>
    <row r="252" spans="2:65" s="1" customFormat="1" ht="16.5" customHeight="1">
      <c r="B252" s="38"/>
      <c r="C252" s="232" t="s">
        <v>931</v>
      </c>
      <c r="D252" s="232" t="s">
        <v>166</v>
      </c>
      <c r="E252" s="233" t="s">
        <v>3058</v>
      </c>
      <c r="F252" s="234" t="s">
        <v>3059</v>
      </c>
      <c r="G252" s="235" t="s">
        <v>1168</v>
      </c>
      <c r="H252" s="236">
        <v>2</v>
      </c>
      <c r="I252" s="237"/>
      <c r="J252" s="238">
        <f>ROUND(I252*H252,2)</f>
        <v>0</v>
      </c>
      <c r="K252" s="234" t="s">
        <v>1</v>
      </c>
      <c r="L252" s="43"/>
      <c r="M252" s="239" t="s">
        <v>1</v>
      </c>
      <c r="N252" s="240" t="s">
        <v>43</v>
      </c>
      <c r="O252" s="86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AR252" s="243" t="s">
        <v>395</v>
      </c>
      <c r="AT252" s="243" t="s">
        <v>166</v>
      </c>
      <c r="AU252" s="243" t="s">
        <v>88</v>
      </c>
      <c r="AY252" s="17" t="s">
        <v>163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7" t="s">
        <v>86</v>
      </c>
      <c r="BK252" s="244">
        <f>ROUND(I252*H252,2)</f>
        <v>0</v>
      </c>
      <c r="BL252" s="17" t="s">
        <v>395</v>
      </c>
      <c r="BM252" s="243" t="s">
        <v>1568</v>
      </c>
    </row>
    <row r="253" spans="2:65" s="1" customFormat="1" ht="16.5" customHeight="1">
      <c r="B253" s="38"/>
      <c r="C253" s="232" t="s">
        <v>937</v>
      </c>
      <c r="D253" s="232" t="s">
        <v>166</v>
      </c>
      <c r="E253" s="233" t="s">
        <v>3060</v>
      </c>
      <c r="F253" s="234" t="s">
        <v>3061</v>
      </c>
      <c r="G253" s="235" t="s">
        <v>1168</v>
      </c>
      <c r="H253" s="236">
        <v>137</v>
      </c>
      <c r="I253" s="237"/>
      <c r="J253" s="238">
        <f>ROUND(I253*H253,2)</f>
        <v>0</v>
      </c>
      <c r="K253" s="234" t="s">
        <v>1</v>
      </c>
      <c r="L253" s="43"/>
      <c r="M253" s="239" t="s">
        <v>1</v>
      </c>
      <c r="N253" s="240" t="s">
        <v>43</v>
      </c>
      <c r="O253" s="86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AR253" s="243" t="s">
        <v>395</v>
      </c>
      <c r="AT253" s="243" t="s">
        <v>166</v>
      </c>
      <c r="AU253" s="243" t="s">
        <v>88</v>
      </c>
      <c r="AY253" s="17" t="s">
        <v>163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7" t="s">
        <v>86</v>
      </c>
      <c r="BK253" s="244">
        <f>ROUND(I253*H253,2)</f>
        <v>0</v>
      </c>
      <c r="BL253" s="17" t="s">
        <v>395</v>
      </c>
      <c r="BM253" s="243" t="s">
        <v>1577</v>
      </c>
    </row>
    <row r="254" spans="2:65" s="1" customFormat="1" ht="16.5" customHeight="1">
      <c r="B254" s="38"/>
      <c r="C254" s="232" t="s">
        <v>941</v>
      </c>
      <c r="D254" s="232" t="s">
        <v>166</v>
      </c>
      <c r="E254" s="233" t="s">
        <v>3062</v>
      </c>
      <c r="F254" s="234" t="s">
        <v>3063</v>
      </c>
      <c r="G254" s="235" t="s">
        <v>413</v>
      </c>
      <c r="H254" s="236">
        <v>120</v>
      </c>
      <c r="I254" s="237"/>
      <c r="J254" s="238">
        <f>ROUND(I254*H254,2)</f>
        <v>0</v>
      </c>
      <c r="K254" s="234" t="s">
        <v>1</v>
      </c>
      <c r="L254" s="43"/>
      <c r="M254" s="239" t="s">
        <v>1</v>
      </c>
      <c r="N254" s="240" t="s">
        <v>43</v>
      </c>
      <c r="O254" s="86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AR254" s="243" t="s">
        <v>395</v>
      </c>
      <c r="AT254" s="243" t="s">
        <v>166</v>
      </c>
      <c r="AU254" s="243" t="s">
        <v>88</v>
      </c>
      <c r="AY254" s="17" t="s">
        <v>163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7" t="s">
        <v>86</v>
      </c>
      <c r="BK254" s="244">
        <f>ROUND(I254*H254,2)</f>
        <v>0</v>
      </c>
      <c r="BL254" s="17" t="s">
        <v>395</v>
      </c>
      <c r="BM254" s="243" t="s">
        <v>1585</v>
      </c>
    </row>
    <row r="255" spans="2:65" s="1" customFormat="1" ht="16.5" customHeight="1">
      <c r="B255" s="38"/>
      <c r="C255" s="232" t="s">
        <v>950</v>
      </c>
      <c r="D255" s="232" t="s">
        <v>166</v>
      </c>
      <c r="E255" s="233" t="s">
        <v>3064</v>
      </c>
      <c r="F255" s="234" t="s">
        <v>3065</v>
      </c>
      <c r="G255" s="235" t="s">
        <v>1168</v>
      </c>
      <c r="H255" s="236">
        <v>43</v>
      </c>
      <c r="I255" s="237"/>
      <c r="J255" s="238">
        <f>ROUND(I255*H255,2)</f>
        <v>0</v>
      </c>
      <c r="K255" s="234" t="s">
        <v>1</v>
      </c>
      <c r="L255" s="43"/>
      <c r="M255" s="239" t="s">
        <v>1</v>
      </c>
      <c r="N255" s="240" t="s">
        <v>43</v>
      </c>
      <c r="O255" s="86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AR255" s="243" t="s">
        <v>395</v>
      </c>
      <c r="AT255" s="243" t="s">
        <v>166</v>
      </c>
      <c r="AU255" s="243" t="s">
        <v>88</v>
      </c>
      <c r="AY255" s="17" t="s">
        <v>163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7" t="s">
        <v>86</v>
      </c>
      <c r="BK255" s="244">
        <f>ROUND(I255*H255,2)</f>
        <v>0</v>
      </c>
      <c r="BL255" s="17" t="s">
        <v>395</v>
      </c>
      <c r="BM255" s="243" t="s">
        <v>1593</v>
      </c>
    </row>
    <row r="256" spans="2:65" s="1" customFormat="1" ht="16.5" customHeight="1">
      <c r="B256" s="38"/>
      <c r="C256" s="232" t="s">
        <v>956</v>
      </c>
      <c r="D256" s="232" t="s">
        <v>166</v>
      </c>
      <c r="E256" s="233" t="s">
        <v>3066</v>
      </c>
      <c r="F256" s="234" t="s">
        <v>3067</v>
      </c>
      <c r="G256" s="235" t="s">
        <v>1168</v>
      </c>
      <c r="H256" s="236">
        <v>4</v>
      </c>
      <c r="I256" s="237"/>
      <c r="J256" s="238">
        <f>ROUND(I256*H256,2)</f>
        <v>0</v>
      </c>
      <c r="K256" s="234" t="s">
        <v>1</v>
      </c>
      <c r="L256" s="43"/>
      <c r="M256" s="239" t="s">
        <v>1</v>
      </c>
      <c r="N256" s="240" t="s">
        <v>43</v>
      </c>
      <c r="O256" s="86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AR256" s="243" t="s">
        <v>395</v>
      </c>
      <c r="AT256" s="243" t="s">
        <v>166</v>
      </c>
      <c r="AU256" s="243" t="s">
        <v>88</v>
      </c>
      <c r="AY256" s="17" t="s">
        <v>163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7" t="s">
        <v>86</v>
      </c>
      <c r="BK256" s="244">
        <f>ROUND(I256*H256,2)</f>
        <v>0</v>
      </c>
      <c r="BL256" s="17" t="s">
        <v>395</v>
      </c>
      <c r="BM256" s="243" t="s">
        <v>1602</v>
      </c>
    </row>
    <row r="257" spans="2:65" s="1" customFormat="1" ht="16.5" customHeight="1">
      <c r="B257" s="38"/>
      <c r="C257" s="232" t="s">
        <v>969</v>
      </c>
      <c r="D257" s="232" t="s">
        <v>166</v>
      </c>
      <c r="E257" s="233" t="s">
        <v>3068</v>
      </c>
      <c r="F257" s="234" t="s">
        <v>3069</v>
      </c>
      <c r="G257" s="235" t="s">
        <v>1168</v>
      </c>
      <c r="H257" s="236">
        <v>30</v>
      </c>
      <c r="I257" s="237"/>
      <c r="J257" s="238">
        <f>ROUND(I257*H257,2)</f>
        <v>0</v>
      </c>
      <c r="K257" s="234" t="s">
        <v>1</v>
      </c>
      <c r="L257" s="43"/>
      <c r="M257" s="239" t="s">
        <v>1</v>
      </c>
      <c r="N257" s="240" t="s">
        <v>43</v>
      </c>
      <c r="O257" s="86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AR257" s="243" t="s">
        <v>395</v>
      </c>
      <c r="AT257" s="243" t="s">
        <v>166</v>
      </c>
      <c r="AU257" s="243" t="s">
        <v>88</v>
      </c>
      <c r="AY257" s="17" t="s">
        <v>163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7" t="s">
        <v>86</v>
      </c>
      <c r="BK257" s="244">
        <f>ROUND(I257*H257,2)</f>
        <v>0</v>
      </c>
      <c r="BL257" s="17" t="s">
        <v>395</v>
      </c>
      <c r="BM257" s="243" t="s">
        <v>1610</v>
      </c>
    </row>
    <row r="258" spans="2:65" s="1" customFormat="1" ht="16.5" customHeight="1">
      <c r="B258" s="38"/>
      <c r="C258" s="232" t="s">
        <v>975</v>
      </c>
      <c r="D258" s="232" t="s">
        <v>166</v>
      </c>
      <c r="E258" s="233" t="s">
        <v>3070</v>
      </c>
      <c r="F258" s="234" t="s">
        <v>3071</v>
      </c>
      <c r="G258" s="235" t="s">
        <v>1944</v>
      </c>
      <c r="H258" s="236">
        <v>60</v>
      </c>
      <c r="I258" s="237"/>
      <c r="J258" s="238">
        <f>ROUND(I258*H258,2)</f>
        <v>0</v>
      </c>
      <c r="K258" s="234" t="s">
        <v>1</v>
      </c>
      <c r="L258" s="43"/>
      <c r="M258" s="239" t="s">
        <v>1</v>
      </c>
      <c r="N258" s="240" t="s">
        <v>43</v>
      </c>
      <c r="O258" s="86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AR258" s="243" t="s">
        <v>395</v>
      </c>
      <c r="AT258" s="243" t="s">
        <v>166</v>
      </c>
      <c r="AU258" s="243" t="s">
        <v>88</v>
      </c>
      <c r="AY258" s="17" t="s">
        <v>163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7" t="s">
        <v>86</v>
      </c>
      <c r="BK258" s="244">
        <f>ROUND(I258*H258,2)</f>
        <v>0</v>
      </c>
      <c r="BL258" s="17" t="s">
        <v>395</v>
      </c>
      <c r="BM258" s="243" t="s">
        <v>1619</v>
      </c>
    </row>
    <row r="259" spans="2:65" s="1" customFormat="1" ht="16.5" customHeight="1">
      <c r="B259" s="38"/>
      <c r="C259" s="232" t="s">
        <v>987</v>
      </c>
      <c r="D259" s="232" t="s">
        <v>166</v>
      </c>
      <c r="E259" s="233" t="s">
        <v>3072</v>
      </c>
      <c r="F259" s="234" t="s">
        <v>3073</v>
      </c>
      <c r="G259" s="235" t="s">
        <v>3033</v>
      </c>
      <c r="H259" s="236">
        <v>20</v>
      </c>
      <c r="I259" s="237"/>
      <c r="J259" s="238">
        <f>ROUND(I259*H259,2)</f>
        <v>0</v>
      </c>
      <c r="K259" s="234" t="s">
        <v>1</v>
      </c>
      <c r="L259" s="43"/>
      <c r="M259" s="239" t="s">
        <v>1</v>
      </c>
      <c r="N259" s="240" t="s">
        <v>43</v>
      </c>
      <c r="O259" s="86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AR259" s="243" t="s">
        <v>395</v>
      </c>
      <c r="AT259" s="243" t="s">
        <v>166</v>
      </c>
      <c r="AU259" s="243" t="s">
        <v>88</v>
      </c>
      <c r="AY259" s="17" t="s">
        <v>163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7" t="s">
        <v>86</v>
      </c>
      <c r="BK259" s="244">
        <f>ROUND(I259*H259,2)</f>
        <v>0</v>
      </c>
      <c r="BL259" s="17" t="s">
        <v>395</v>
      </c>
      <c r="BM259" s="243" t="s">
        <v>1631</v>
      </c>
    </row>
    <row r="260" spans="2:65" s="1" customFormat="1" ht="16.5" customHeight="1">
      <c r="B260" s="38"/>
      <c r="C260" s="232" t="s">
        <v>994</v>
      </c>
      <c r="D260" s="232" t="s">
        <v>166</v>
      </c>
      <c r="E260" s="233" t="s">
        <v>3074</v>
      </c>
      <c r="F260" s="234" t="s">
        <v>3075</v>
      </c>
      <c r="G260" s="235" t="s">
        <v>3033</v>
      </c>
      <c r="H260" s="236">
        <v>30</v>
      </c>
      <c r="I260" s="237"/>
      <c r="J260" s="238">
        <f>ROUND(I260*H260,2)</f>
        <v>0</v>
      </c>
      <c r="K260" s="234" t="s">
        <v>1</v>
      </c>
      <c r="L260" s="43"/>
      <c r="M260" s="239" t="s">
        <v>1</v>
      </c>
      <c r="N260" s="240" t="s">
        <v>43</v>
      </c>
      <c r="O260" s="86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AR260" s="243" t="s">
        <v>395</v>
      </c>
      <c r="AT260" s="243" t="s">
        <v>166</v>
      </c>
      <c r="AU260" s="243" t="s">
        <v>88</v>
      </c>
      <c r="AY260" s="17" t="s">
        <v>163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7" t="s">
        <v>86</v>
      </c>
      <c r="BK260" s="244">
        <f>ROUND(I260*H260,2)</f>
        <v>0</v>
      </c>
      <c r="BL260" s="17" t="s">
        <v>395</v>
      </c>
      <c r="BM260" s="243" t="s">
        <v>1641</v>
      </c>
    </row>
    <row r="261" spans="2:65" s="1" customFormat="1" ht="16.5" customHeight="1">
      <c r="B261" s="38"/>
      <c r="C261" s="232" t="s">
        <v>999</v>
      </c>
      <c r="D261" s="232" t="s">
        <v>166</v>
      </c>
      <c r="E261" s="233" t="s">
        <v>3076</v>
      </c>
      <c r="F261" s="234" t="s">
        <v>3077</v>
      </c>
      <c r="G261" s="235" t="s">
        <v>1168</v>
      </c>
      <c r="H261" s="236">
        <v>44</v>
      </c>
      <c r="I261" s="237"/>
      <c r="J261" s="238">
        <f>ROUND(I261*H261,2)</f>
        <v>0</v>
      </c>
      <c r="K261" s="234" t="s">
        <v>1</v>
      </c>
      <c r="L261" s="43"/>
      <c r="M261" s="239" t="s">
        <v>1</v>
      </c>
      <c r="N261" s="240" t="s">
        <v>43</v>
      </c>
      <c r="O261" s="86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AR261" s="243" t="s">
        <v>395</v>
      </c>
      <c r="AT261" s="243" t="s">
        <v>166</v>
      </c>
      <c r="AU261" s="243" t="s">
        <v>88</v>
      </c>
      <c r="AY261" s="17" t="s">
        <v>163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7" t="s">
        <v>86</v>
      </c>
      <c r="BK261" s="244">
        <f>ROUND(I261*H261,2)</f>
        <v>0</v>
      </c>
      <c r="BL261" s="17" t="s">
        <v>395</v>
      </c>
      <c r="BM261" s="243" t="s">
        <v>1649</v>
      </c>
    </row>
    <row r="262" spans="2:65" s="1" customFormat="1" ht="16.5" customHeight="1">
      <c r="B262" s="38"/>
      <c r="C262" s="232" t="s">
        <v>1003</v>
      </c>
      <c r="D262" s="232" t="s">
        <v>166</v>
      </c>
      <c r="E262" s="233" t="s">
        <v>3078</v>
      </c>
      <c r="F262" s="234" t="s">
        <v>3079</v>
      </c>
      <c r="G262" s="235" t="s">
        <v>3033</v>
      </c>
      <c r="H262" s="236">
        <v>30</v>
      </c>
      <c r="I262" s="237"/>
      <c r="J262" s="238">
        <f>ROUND(I262*H262,2)</f>
        <v>0</v>
      </c>
      <c r="K262" s="234" t="s">
        <v>1</v>
      </c>
      <c r="L262" s="43"/>
      <c r="M262" s="239" t="s">
        <v>1</v>
      </c>
      <c r="N262" s="240" t="s">
        <v>43</v>
      </c>
      <c r="O262" s="86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AR262" s="243" t="s">
        <v>395</v>
      </c>
      <c r="AT262" s="243" t="s">
        <v>166</v>
      </c>
      <c r="AU262" s="243" t="s">
        <v>88</v>
      </c>
      <c r="AY262" s="17" t="s">
        <v>163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7" t="s">
        <v>86</v>
      </c>
      <c r="BK262" s="244">
        <f>ROUND(I262*H262,2)</f>
        <v>0</v>
      </c>
      <c r="BL262" s="17" t="s">
        <v>395</v>
      </c>
      <c r="BM262" s="243" t="s">
        <v>1657</v>
      </c>
    </row>
    <row r="263" spans="2:65" s="1" customFormat="1" ht="16.5" customHeight="1">
      <c r="B263" s="38"/>
      <c r="C263" s="232" t="s">
        <v>1008</v>
      </c>
      <c r="D263" s="232" t="s">
        <v>166</v>
      </c>
      <c r="E263" s="233" t="s">
        <v>3080</v>
      </c>
      <c r="F263" s="234" t="s">
        <v>3081</v>
      </c>
      <c r="G263" s="235" t="s">
        <v>349</v>
      </c>
      <c r="H263" s="236">
        <v>1</v>
      </c>
      <c r="I263" s="237"/>
      <c r="J263" s="238">
        <f>ROUND(I263*H263,2)</f>
        <v>0</v>
      </c>
      <c r="K263" s="234" t="s">
        <v>1</v>
      </c>
      <c r="L263" s="43"/>
      <c r="M263" s="239" t="s">
        <v>1</v>
      </c>
      <c r="N263" s="240" t="s">
        <v>43</v>
      </c>
      <c r="O263" s="86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AR263" s="243" t="s">
        <v>395</v>
      </c>
      <c r="AT263" s="243" t="s">
        <v>166</v>
      </c>
      <c r="AU263" s="243" t="s">
        <v>88</v>
      </c>
      <c r="AY263" s="17" t="s">
        <v>163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7" t="s">
        <v>86</v>
      </c>
      <c r="BK263" s="244">
        <f>ROUND(I263*H263,2)</f>
        <v>0</v>
      </c>
      <c r="BL263" s="17" t="s">
        <v>395</v>
      </c>
      <c r="BM263" s="243" t="s">
        <v>1665</v>
      </c>
    </row>
    <row r="264" spans="2:65" s="1" customFormat="1" ht="16.5" customHeight="1">
      <c r="B264" s="38"/>
      <c r="C264" s="232" t="s">
        <v>1014</v>
      </c>
      <c r="D264" s="232" t="s">
        <v>166</v>
      </c>
      <c r="E264" s="233" t="s">
        <v>3082</v>
      </c>
      <c r="F264" s="234" t="s">
        <v>3083</v>
      </c>
      <c r="G264" s="235" t="s">
        <v>1168</v>
      </c>
      <c r="H264" s="236">
        <v>160</v>
      </c>
      <c r="I264" s="237"/>
      <c r="J264" s="238">
        <f>ROUND(I264*H264,2)</f>
        <v>0</v>
      </c>
      <c r="K264" s="234" t="s">
        <v>1</v>
      </c>
      <c r="L264" s="43"/>
      <c r="M264" s="239" t="s">
        <v>1</v>
      </c>
      <c r="N264" s="240" t="s">
        <v>43</v>
      </c>
      <c r="O264" s="86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AR264" s="243" t="s">
        <v>395</v>
      </c>
      <c r="AT264" s="243" t="s">
        <v>166</v>
      </c>
      <c r="AU264" s="243" t="s">
        <v>88</v>
      </c>
      <c r="AY264" s="17" t="s">
        <v>163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7" t="s">
        <v>86</v>
      </c>
      <c r="BK264" s="244">
        <f>ROUND(I264*H264,2)</f>
        <v>0</v>
      </c>
      <c r="BL264" s="17" t="s">
        <v>395</v>
      </c>
      <c r="BM264" s="243" t="s">
        <v>1677</v>
      </c>
    </row>
    <row r="265" spans="2:65" s="1" customFormat="1" ht="16.5" customHeight="1">
      <c r="B265" s="38"/>
      <c r="C265" s="232" t="s">
        <v>1020</v>
      </c>
      <c r="D265" s="232" t="s">
        <v>166</v>
      </c>
      <c r="E265" s="233" t="s">
        <v>3084</v>
      </c>
      <c r="F265" s="234" t="s">
        <v>3085</v>
      </c>
      <c r="G265" s="235" t="s">
        <v>1168</v>
      </c>
      <c r="H265" s="236">
        <v>10</v>
      </c>
      <c r="I265" s="237"/>
      <c r="J265" s="238">
        <f>ROUND(I265*H265,2)</f>
        <v>0</v>
      </c>
      <c r="K265" s="234" t="s">
        <v>1</v>
      </c>
      <c r="L265" s="43"/>
      <c r="M265" s="239" t="s">
        <v>1</v>
      </c>
      <c r="N265" s="240" t="s">
        <v>43</v>
      </c>
      <c r="O265" s="86"/>
      <c r="P265" s="241">
        <f>O265*H265</f>
        <v>0</v>
      </c>
      <c r="Q265" s="241">
        <v>0</v>
      </c>
      <c r="R265" s="241">
        <f>Q265*H265</f>
        <v>0</v>
      </c>
      <c r="S265" s="241">
        <v>0</v>
      </c>
      <c r="T265" s="242">
        <f>S265*H265</f>
        <v>0</v>
      </c>
      <c r="AR265" s="243" t="s">
        <v>395</v>
      </c>
      <c r="AT265" s="243" t="s">
        <v>166</v>
      </c>
      <c r="AU265" s="243" t="s">
        <v>88</v>
      </c>
      <c r="AY265" s="17" t="s">
        <v>163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7" t="s">
        <v>86</v>
      </c>
      <c r="BK265" s="244">
        <f>ROUND(I265*H265,2)</f>
        <v>0</v>
      </c>
      <c r="BL265" s="17" t="s">
        <v>395</v>
      </c>
      <c r="BM265" s="243" t="s">
        <v>1687</v>
      </c>
    </row>
    <row r="266" spans="2:65" s="1" customFormat="1" ht="16.5" customHeight="1">
      <c r="B266" s="38"/>
      <c r="C266" s="232" t="s">
        <v>1028</v>
      </c>
      <c r="D266" s="232" t="s">
        <v>166</v>
      </c>
      <c r="E266" s="233" t="s">
        <v>3086</v>
      </c>
      <c r="F266" s="234" t="s">
        <v>3087</v>
      </c>
      <c r="G266" s="235" t="s">
        <v>1168</v>
      </c>
      <c r="H266" s="236">
        <v>6</v>
      </c>
      <c r="I266" s="237"/>
      <c r="J266" s="238">
        <f>ROUND(I266*H266,2)</f>
        <v>0</v>
      </c>
      <c r="K266" s="234" t="s">
        <v>1</v>
      </c>
      <c r="L266" s="43"/>
      <c r="M266" s="239" t="s">
        <v>1</v>
      </c>
      <c r="N266" s="240" t="s">
        <v>43</v>
      </c>
      <c r="O266" s="86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AR266" s="243" t="s">
        <v>395</v>
      </c>
      <c r="AT266" s="243" t="s">
        <v>166</v>
      </c>
      <c r="AU266" s="243" t="s">
        <v>88</v>
      </c>
      <c r="AY266" s="17" t="s">
        <v>163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7" t="s">
        <v>86</v>
      </c>
      <c r="BK266" s="244">
        <f>ROUND(I266*H266,2)</f>
        <v>0</v>
      </c>
      <c r="BL266" s="17" t="s">
        <v>395</v>
      </c>
      <c r="BM266" s="243" t="s">
        <v>1697</v>
      </c>
    </row>
    <row r="267" spans="2:65" s="1" customFormat="1" ht="16.5" customHeight="1">
      <c r="B267" s="38"/>
      <c r="C267" s="232" t="s">
        <v>1032</v>
      </c>
      <c r="D267" s="232" t="s">
        <v>166</v>
      </c>
      <c r="E267" s="233" t="s">
        <v>3088</v>
      </c>
      <c r="F267" s="234" t="s">
        <v>3089</v>
      </c>
      <c r="G267" s="235" t="s">
        <v>1168</v>
      </c>
      <c r="H267" s="236">
        <v>2</v>
      </c>
      <c r="I267" s="237"/>
      <c r="J267" s="238">
        <f>ROUND(I267*H267,2)</f>
        <v>0</v>
      </c>
      <c r="K267" s="234" t="s">
        <v>1</v>
      </c>
      <c r="L267" s="43"/>
      <c r="M267" s="239" t="s">
        <v>1</v>
      </c>
      <c r="N267" s="240" t="s">
        <v>43</v>
      </c>
      <c r="O267" s="86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AR267" s="243" t="s">
        <v>395</v>
      </c>
      <c r="AT267" s="243" t="s">
        <v>166</v>
      </c>
      <c r="AU267" s="243" t="s">
        <v>88</v>
      </c>
      <c r="AY267" s="17" t="s">
        <v>163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7" t="s">
        <v>86</v>
      </c>
      <c r="BK267" s="244">
        <f>ROUND(I267*H267,2)</f>
        <v>0</v>
      </c>
      <c r="BL267" s="17" t="s">
        <v>395</v>
      </c>
      <c r="BM267" s="243" t="s">
        <v>1707</v>
      </c>
    </row>
    <row r="268" spans="2:65" s="1" customFormat="1" ht="16.5" customHeight="1">
      <c r="B268" s="38"/>
      <c r="C268" s="232" t="s">
        <v>1036</v>
      </c>
      <c r="D268" s="232" t="s">
        <v>166</v>
      </c>
      <c r="E268" s="233" t="s">
        <v>3090</v>
      </c>
      <c r="F268" s="234" t="s">
        <v>3091</v>
      </c>
      <c r="G268" s="235" t="s">
        <v>1168</v>
      </c>
      <c r="H268" s="236">
        <v>75</v>
      </c>
      <c r="I268" s="237"/>
      <c r="J268" s="238">
        <f>ROUND(I268*H268,2)</f>
        <v>0</v>
      </c>
      <c r="K268" s="234" t="s">
        <v>1</v>
      </c>
      <c r="L268" s="43"/>
      <c r="M268" s="239" t="s">
        <v>1</v>
      </c>
      <c r="N268" s="240" t="s">
        <v>43</v>
      </c>
      <c r="O268" s="86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AR268" s="243" t="s">
        <v>395</v>
      </c>
      <c r="AT268" s="243" t="s">
        <v>166</v>
      </c>
      <c r="AU268" s="243" t="s">
        <v>88</v>
      </c>
      <c r="AY268" s="17" t="s">
        <v>163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7" t="s">
        <v>86</v>
      </c>
      <c r="BK268" s="244">
        <f>ROUND(I268*H268,2)</f>
        <v>0</v>
      </c>
      <c r="BL268" s="17" t="s">
        <v>395</v>
      </c>
      <c r="BM268" s="243" t="s">
        <v>1717</v>
      </c>
    </row>
    <row r="269" spans="2:65" s="1" customFormat="1" ht="16.5" customHeight="1">
      <c r="B269" s="38"/>
      <c r="C269" s="232" t="s">
        <v>1198</v>
      </c>
      <c r="D269" s="232" t="s">
        <v>166</v>
      </c>
      <c r="E269" s="233" t="s">
        <v>3092</v>
      </c>
      <c r="F269" s="234" t="s">
        <v>3093</v>
      </c>
      <c r="G269" s="235" t="s">
        <v>1168</v>
      </c>
      <c r="H269" s="236">
        <v>4</v>
      </c>
      <c r="I269" s="237"/>
      <c r="J269" s="238">
        <f>ROUND(I269*H269,2)</f>
        <v>0</v>
      </c>
      <c r="K269" s="234" t="s">
        <v>1</v>
      </c>
      <c r="L269" s="43"/>
      <c r="M269" s="239" t="s">
        <v>1</v>
      </c>
      <c r="N269" s="240" t="s">
        <v>43</v>
      </c>
      <c r="O269" s="86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AR269" s="243" t="s">
        <v>395</v>
      </c>
      <c r="AT269" s="243" t="s">
        <v>166</v>
      </c>
      <c r="AU269" s="243" t="s">
        <v>88</v>
      </c>
      <c r="AY269" s="17" t="s">
        <v>163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7" t="s">
        <v>86</v>
      </c>
      <c r="BK269" s="244">
        <f>ROUND(I269*H269,2)</f>
        <v>0</v>
      </c>
      <c r="BL269" s="17" t="s">
        <v>395</v>
      </c>
      <c r="BM269" s="243" t="s">
        <v>3094</v>
      </c>
    </row>
    <row r="270" spans="2:65" s="1" customFormat="1" ht="16.5" customHeight="1">
      <c r="B270" s="38"/>
      <c r="C270" s="232" t="s">
        <v>1046</v>
      </c>
      <c r="D270" s="232" t="s">
        <v>166</v>
      </c>
      <c r="E270" s="233" t="s">
        <v>3095</v>
      </c>
      <c r="F270" s="234" t="s">
        <v>3096</v>
      </c>
      <c r="G270" s="235" t="s">
        <v>1168</v>
      </c>
      <c r="H270" s="236">
        <v>21</v>
      </c>
      <c r="I270" s="237"/>
      <c r="J270" s="238">
        <f>ROUND(I270*H270,2)</f>
        <v>0</v>
      </c>
      <c r="K270" s="234" t="s">
        <v>1</v>
      </c>
      <c r="L270" s="43"/>
      <c r="M270" s="239" t="s">
        <v>1</v>
      </c>
      <c r="N270" s="240" t="s">
        <v>43</v>
      </c>
      <c r="O270" s="86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AR270" s="243" t="s">
        <v>395</v>
      </c>
      <c r="AT270" s="243" t="s">
        <v>166</v>
      </c>
      <c r="AU270" s="243" t="s">
        <v>88</v>
      </c>
      <c r="AY270" s="17" t="s">
        <v>163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7" t="s">
        <v>86</v>
      </c>
      <c r="BK270" s="244">
        <f>ROUND(I270*H270,2)</f>
        <v>0</v>
      </c>
      <c r="BL270" s="17" t="s">
        <v>395</v>
      </c>
      <c r="BM270" s="243" t="s">
        <v>1727</v>
      </c>
    </row>
    <row r="271" spans="2:63" s="11" customFormat="1" ht="22.8" customHeight="1">
      <c r="B271" s="216"/>
      <c r="C271" s="217"/>
      <c r="D271" s="218" t="s">
        <v>77</v>
      </c>
      <c r="E271" s="230" t="s">
        <v>3097</v>
      </c>
      <c r="F271" s="230" t="s">
        <v>3098</v>
      </c>
      <c r="G271" s="217"/>
      <c r="H271" s="217"/>
      <c r="I271" s="220"/>
      <c r="J271" s="231">
        <f>BK271</f>
        <v>0</v>
      </c>
      <c r="K271" s="217"/>
      <c r="L271" s="222"/>
      <c r="M271" s="223"/>
      <c r="N271" s="224"/>
      <c r="O271" s="224"/>
      <c r="P271" s="225">
        <f>SUM(P272:P273)</f>
        <v>0</v>
      </c>
      <c r="Q271" s="224"/>
      <c r="R271" s="225">
        <f>SUM(R272:R273)</f>
        <v>0</v>
      </c>
      <c r="S271" s="224"/>
      <c r="T271" s="226">
        <f>SUM(T272:T273)</f>
        <v>0</v>
      </c>
      <c r="AR271" s="227" t="s">
        <v>88</v>
      </c>
      <c r="AT271" s="228" t="s">
        <v>77</v>
      </c>
      <c r="AU271" s="228" t="s">
        <v>86</v>
      </c>
      <c r="AY271" s="227" t="s">
        <v>163</v>
      </c>
      <c r="BK271" s="229">
        <f>SUM(BK272:BK273)</f>
        <v>0</v>
      </c>
    </row>
    <row r="272" spans="2:65" s="1" customFormat="1" ht="16.5" customHeight="1">
      <c r="B272" s="38"/>
      <c r="C272" s="232" t="s">
        <v>1050</v>
      </c>
      <c r="D272" s="232" t="s">
        <v>166</v>
      </c>
      <c r="E272" s="233" t="s">
        <v>3099</v>
      </c>
      <c r="F272" s="234" t="s">
        <v>3100</v>
      </c>
      <c r="G272" s="235" t="s">
        <v>413</v>
      </c>
      <c r="H272" s="236">
        <v>750</v>
      </c>
      <c r="I272" s="237"/>
      <c r="J272" s="238">
        <f>ROUND(I272*H272,2)</f>
        <v>0</v>
      </c>
      <c r="K272" s="234" t="s">
        <v>1</v>
      </c>
      <c r="L272" s="43"/>
      <c r="M272" s="239" t="s">
        <v>1</v>
      </c>
      <c r="N272" s="240" t="s">
        <v>43</v>
      </c>
      <c r="O272" s="86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AR272" s="243" t="s">
        <v>395</v>
      </c>
      <c r="AT272" s="243" t="s">
        <v>166</v>
      </c>
      <c r="AU272" s="243" t="s">
        <v>88</v>
      </c>
      <c r="AY272" s="17" t="s">
        <v>163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7" t="s">
        <v>86</v>
      </c>
      <c r="BK272" s="244">
        <f>ROUND(I272*H272,2)</f>
        <v>0</v>
      </c>
      <c r="BL272" s="17" t="s">
        <v>395</v>
      </c>
      <c r="BM272" s="243" t="s">
        <v>1739</v>
      </c>
    </row>
    <row r="273" spans="2:65" s="1" customFormat="1" ht="16.5" customHeight="1">
      <c r="B273" s="38"/>
      <c r="C273" s="232" t="s">
        <v>1140</v>
      </c>
      <c r="D273" s="232" t="s">
        <v>166</v>
      </c>
      <c r="E273" s="233" t="s">
        <v>3101</v>
      </c>
      <c r="F273" s="234" t="s">
        <v>3102</v>
      </c>
      <c r="G273" s="235" t="s">
        <v>1168</v>
      </c>
      <c r="H273" s="236">
        <v>154</v>
      </c>
      <c r="I273" s="237"/>
      <c r="J273" s="238">
        <f>ROUND(I273*H273,2)</f>
        <v>0</v>
      </c>
      <c r="K273" s="234" t="s">
        <v>1</v>
      </c>
      <c r="L273" s="43"/>
      <c r="M273" s="239" t="s">
        <v>1</v>
      </c>
      <c r="N273" s="240" t="s">
        <v>43</v>
      </c>
      <c r="O273" s="86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AR273" s="243" t="s">
        <v>395</v>
      </c>
      <c r="AT273" s="243" t="s">
        <v>166</v>
      </c>
      <c r="AU273" s="243" t="s">
        <v>88</v>
      </c>
      <c r="AY273" s="17" t="s">
        <v>163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7" t="s">
        <v>86</v>
      </c>
      <c r="BK273" s="244">
        <f>ROUND(I273*H273,2)</f>
        <v>0</v>
      </c>
      <c r="BL273" s="17" t="s">
        <v>395</v>
      </c>
      <c r="BM273" s="243" t="s">
        <v>1748</v>
      </c>
    </row>
    <row r="274" spans="2:63" s="11" customFormat="1" ht="22.8" customHeight="1">
      <c r="B274" s="216"/>
      <c r="C274" s="217"/>
      <c r="D274" s="218" t="s">
        <v>77</v>
      </c>
      <c r="E274" s="230" t="s">
        <v>3103</v>
      </c>
      <c r="F274" s="230" t="s">
        <v>304</v>
      </c>
      <c r="G274" s="217"/>
      <c r="H274" s="217"/>
      <c r="I274" s="220"/>
      <c r="J274" s="231">
        <f>BK274</f>
        <v>0</v>
      </c>
      <c r="K274" s="217"/>
      <c r="L274" s="222"/>
      <c r="M274" s="223"/>
      <c r="N274" s="224"/>
      <c r="O274" s="224"/>
      <c r="P274" s="225">
        <f>SUM(P275:P278)</f>
        <v>0</v>
      </c>
      <c r="Q274" s="224"/>
      <c r="R274" s="225">
        <f>SUM(R275:R278)</f>
        <v>0</v>
      </c>
      <c r="S274" s="224"/>
      <c r="T274" s="226">
        <f>SUM(T275:T278)</f>
        <v>0</v>
      </c>
      <c r="AR274" s="227" t="s">
        <v>88</v>
      </c>
      <c r="AT274" s="228" t="s">
        <v>77</v>
      </c>
      <c r="AU274" s="228" t="s">
        <v>86</v>
      </c>
      <c r="AY274" s="227" t="s">
        <v>163</v>
      </c>
      <c r="BK274" s="229">
        <f>SUM(BK275:BK278)</f>
        <v>0</v>
      </c>
    </row>
    <row r="275" spans="2:65" s="1" customFormat="1" ht="16.5" customHeight="1">
      <c r="B275" s="38"/>
      <c r="C275" s="232" t="s">
        <v>1144</v>
      </c>
      <c r="D275" s="232" t="s">
        <v>166</v>
      </c>
      <c r="E275" s="233" t="s">
        <v>3104</v>
      </c>
      <c r="F275" s="234" t="s">
        <v>3105</v>
      </c>
      <c r="G275" s="235" t="s">
        <v>413</v>
      </c>
      <c r="H275" s="236">
        <v>60</v>
      </c>
      <c r="I275" s="237"/>
      <c r="J275" s="238">
        <f>ROUND(I275*H275,2)</f>
        <v>0</v>
      </c>
      <c r="K275" s="234" t="s">
        <v>1</v>
      </c>
      <c r="L275" s="43"/>
      <c r="M275" s="239" t="s">
        <v>1</v>
      </c>
      <c r="N275" s="240" t="s">
        <v>43</v>
      </c>
      <c r="O275" s="86"/>
      <c r="P275" s="241">
        <f>O275*H275</f>
        <v>0</v>
      </c>
      <c r="Q275" s="241">
        <v>0</v>
      </c>
      <c r="R275" s="241">
        <f>Q275*H275</f>
        <v>0</v>
      </c>
      <c r="S275" s="241">
        <v>0</v>
      </c>
      <c r="T275" s="242">
        <f>S275*H275</f>
        <v>0</v>
      </c>
      <c r="AR275" s="243" t="s">
        <v>395</v>
      </c>
      <c r="AT275" s="243" t="s">
        <v>166</v>
      </c>
      <c r="AU275" s="243" t="s">
        <v>88</v>
      </c>
      <c r="AY275" s="17" t="s">
        <v>163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7" t="s">
        <v>86</v>
      </c>
      <c r="BK275" s="244">
        <f>ROUND(I275*H275,2)</f>
        <v>0</v>
      </c>
      <c r="BL275" s="17" t="s">
        <v>395</v>
      </c>
      <c r="BM275" s="243" t="s">
        <v>1758</v>
      </c>
    </row>
    <row r="276" spans="2:65" s="1" customFormat="1" ht="16.5" customHeight="1">
      <c r="B276" s="38"/>
      <c r="C276" s="232" t="s">
        <v>1148</v>
      </c>
      <c r="D276" s="232" t="s">
        <v>166</v>
      </c>
      <c r="E276" s="233" t="s">
        <v>3106</v>
      </c>
      <c r="F276" s="234" t="s">
        <v>3107</v>
      </c>
      <c r="G276" s="235" t="s">
        <v>413</v>
      </c>
      <c r="H276" s="236">
        <v>60</v>
      </c>
      <c r="I276" s="237"/>
      <c r="J276" s="238">
        <f>ROUND(I276*H276,2)</f>
        <v>0</v>
      </c>
      <c r="K276" s="234" t="s">
        <v>1</v>
      </c>
      <c r="L276" s="43"/>
      <c r="M276" s="239" t="s">
        <v>1</v>
      </c>
      <c r="N276" s="240" t="s">
        <v>43</v>
      </c>
      <c r="O276" s="86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AR276" s="243" t="s">
        <v>395</v>
      </c>
      <c r="AT276" s="243" t="s">
        <v>166</v>
      </c>
      <c r="AU276" s="243" t="s">
        <v>88</v>
      </c>
      <c r="AY276" s="17" t="s">
        <v>163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7" t="s">
        <v>86</v>
      </c>
      <c r="BK276" s="244">
        <f>ROUND(I276*H276,2)</f>
        <v>0</v>
      </c>
      <c r="BL276" s="17" t="s">
        <v>395</v>
      </c>
      <c r="BM276" s="243" t="s">
        <v>1768</v>
      </c>
    </row>
    <row r="277" spans="2:65" s="1" customFormat="1" ht="16.5" customHeight="1">
      <c r="B277" s="38"/>
      <c r="C277" s="232" t="s">
        <v>1153</v>
      </c>
      <c r="D277" s="232" t="s">
        <v>166</v>
      </c>
      <c r="E277" s="233" t="s">
        <v>3108</v>
      </c>
      <c r="F277" s="234" t="s">
        <v>3109</v>
      </c>
      <c r="G277" s="235" t="s">
        <v>413</v>
      </c>
      <c r="H277" s="236">
        <v>60</v>
      </c>
      <c r="I277" s="237"/>
      <c r="J277" s="238">
        <f>ROUND(I277*H277,2)</f>
        <v>0</v>
      </c>
      <c r="K277" s="234" t="s">
        <v>1</v>
      </c>
      <c r="L277" s="43"/>
      <c r="M277" s="239" t="s">
        <v>1</v>
      </c>
      <c r="N277" s="240" t="s">
        <v>43</v>
      </c>
      <c r="O277" s="86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AR277" s="243" t="s">
        <v>395</v>
      </c>
      <c r="AT277" s="243" t="s">
        <v>166</v>
      </c>
      <c r="AU277" s="243" t="s">
        <v>88</v>
      </c>
      <c r="AY277" s="17" t="s">
        <v>163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7" t="s">
        <v>86</v>
      </c>
      <c r="BK277" s="244">
        <f>ROUND(I277*H277,2)</f>
        <v>0</v>
      </c>
      <c r="BL277" s="17" t="s">
        <v>395</v>
      </c>
      <c r="BM277" s="243" t="s">
        <v>1776</v>
      </c>
    </row>
    <row r="278" spans="2:65" s="1" customFormat="1" ht="16.5" customHeight="1">
      <c r="B278" s="38"/>
      <c r="C278" s="298" t="s">
        <v>1157</v>
      </c>
      <c r="D278" s="298" t="s">
        <v>549</v>
      </c>
      <c r="E278" s="299" t="s">
        <v>3110</v>
      </c>
      <c r="F278" s="300" t="s">
        <v>3111</v>
      </c>
      <c r="G278" s="301" t="s">
        <v>413</v>
      </c>
      <c r="H278" s="302">
        <v>60</v>
      </c>
      <c r="I278" s="303"/>
      <c r="J278" s="304">
        <f>ROUND(I278*H278,2)</f>
        <v>0</v>
      </c>
      <c r="K278" s="300" t="s">
        <v>1</v>
      </c>
      <c r="L278" s="305"/>
      <c r="M278" s="306" t="s">
        <v>1</v>
      </c>
      <c r="N278" s="307" t="s">
        <v>43</v>
      </c>
      <c r="O278" s="86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AR278" s="243" t="s">
        <v>501</v>
      </c>
      <c r="AT278" s="243" t="s">
        <v>549</v>
      </c>
      <c r="AU278" s="243" t="s">
        <v>88</v>
      </c>
      <c r="AY278" s="17" t="s">
        <v>163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7" t="s">
        <v>86</v>
      </c>
      <c r="BK278" s="244">
        <f>ROUND(I278*H278,2)</f>
        <v>0</v>
      </c>
      <c r="BL278" s="17" t="s">
        <v>395</v>
      </c>
      <c r="BM278" s="243" t="s">
        <v>1785</v>
      </c>
    </row>
    <row r="279" spans="2:63" s="11" customFormat="1" ht="25.9" customHeight="1">
      <c r="B279" s="216"/>
      <c r="C279" s="217"/>
      <c r="D279" s="218" t="s">
        <v>77</v>
      </c>
      <c r="E279" s="219" t="s">
        <v>2212</v>
      </c>
      <c r="F279" s="219" t="s">
        <v>111</v>
      </c>
      <c r="G279" s="217"/>
      <c r="H279" s="217"/>
      <c r="I279" s="220"/>
      <c r="J279" s="221">
        <f>BK279</f>
        <v>0</v>
      </c>
      <c r="K279" s="217"/>
      <c r="L279" s="222"/>
      <c r="M279" s="223"/>
      <c r="N279" s="224"/>
      <c r="O279" s="224"/>
      <c r="P279" s="225">
        <f>SUM(P280:P285)</f>
        <v>0</v>
      </c>
      <c r="Q279" s="224"/>
      <c r="R279" s="225">
        <f>SUM(R280:R285)</f>
        <v>0</v>
      </c>
      <c r="S279" s="224"/>
      <c r="T279" s="226">
        <f>SUM(T280:T285)</f>
        <v>0</v>
      </c>
      <c r="AR279" s="227" t="s">
        <v>181</v>
      </c>
      <c r="AT279" s="228" t="s">
        <v>77</v>
      </c>
      <c r="AU279" s="228" t="s">
        <v>78</v>
      </c>
      <c r="AY279" s="227" t="s">
        <v>163</v>
      </c>
      <c r="BK279" s="229">
        <f>SUM(BK280:BK285)</f>
        <v>0</v>
      </c>
    </row>
    <row r="280" spans="2:65" s="1" customFormat="1" ht="16.5" customHeight="1">
      <c r="B280" s="38"/>
      <c r="C280" s="232" t="s">
        <v>1165</v>
      </c>
      <c r="D280" s="232" t="s">
        <v>166</v>
      </c>
      <c r="E280" s="233" t="s">
        <v>93</v>
      </c>
      <c r="F280" s="234" t="s">
        <v>3112</v>
      </c>
      <c r="G280" s="235" t="s">
        <v>169</v>
      </c>
      <c r="H280" s="236">
        <v>1</v>
      </c>
      <c r="I280" s="237"/>
      <c r="J280" s="238">
        <f>ROUND(I280*H280,2)</f>
        <v>0</v>
      </c>
      <c r="K280" s="234" t="s">
        <v>1</v>
      </c>
      <c r="L280" s="43"/>
      <c r="M280" s="239" t="s">
        <v>1</v>
      </c>
      <c r="N280" s="240" t="s">
        <v>43</v>
      </c>
      <c r="O280" s="86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AR280" s="243" t="s">
        <v>2215</v>
      </c>
      <c r="AT280" s="243" t="s">
        <v>166</v>
      </c>
      <c r="AU280" s="243" t="s">
        <v>86</v>
      </c>
      <c r="AY280" s="17" t="s">
        <v>163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7" t="s">
        <v>86</v>
      </c>
      <c r="BK280" s="244">
        <f>ROUND(I280*H280,2)</f>
        <v>0</v>
      </c>
      <c r="BL280" s="17" t="s">
        <v>2215</v>
      </c>
      <c r="BM280" s="243" t="s">
        <v>3113</v>
      </c>
    </row>
    <row r="281" spans="2:65" s="1" customFormat="1" ht="16.5" customHeight="1">
      <c r="B281" s="38"/>
      <c r="C281" s="232" t="s">
        <v>1171</v>
      </c>
      <c r="D281" s="232" t="s">
        <v>166</v>
      </c>
      <c r="E281" s="233" t="s">
        <v>97</v>
      </c>
      <c r="F281" s="234" t="s">
        <v>3114</v>
      </c>
      <c r="G281" s="235" t="s">
        <v>169</v>
      </c>
      <c r="H281" s="236">
        <v>1</v>
      </c>
      <c r="I281" s="237"/>
      <c r="J281" s="238">
        <f>ROUND(I281*H281,2)</f>
        <v>0</v>
      </c>
      <c r="K281" s="234" t="s">
        <v>1</v>
      </c>
      <c r="L281" s="43"/>
      <c r="M281" s="239" t="s">
        <v>1</v>
      </c>
      <c r="N281" s="240" t="s">
        <v>43</v>
      </c>
      <c r="O281" s="86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AR281" s="243" t="s">
        <v>2215</v>
      </c>
      <c r="AT281" s="243" t="s">
        <v>166</v>
      </c>
      <c r="AU281" s="243" t="s">
        <v>86</v>
      </c>
      <c r="AY281" s="17" t="s">
        <v>163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7" t="s">
        <v>86</v>
      </c>
      <c r="BK281" s="244">
        <f>ROUND(I281*H281,2)</f>
        <v>0</v>
      </c>
      <c r="BL281" s="17" t="s">
        <v>2215</v>
      </c>
      <c r="BM281" s="243" t="s">
        <v>3115</v>
      </c>
    </row>
    <row r="282" spans="2:65" s="1" customFormat="1" ht="16.5" customHeight="1">
      <c r="B282" s="38"/>
      <c r="C282" s="232" t="s">
        <v>1175</v>
      </c>
      <c r="D282" s="232" t="s">
        <v>166</v>
      </c>
      <c r="E282" s="233" t="s">
        <v>100</v>
      </c>
      <c r="F282" s="234" t="s">
        <v>3116</v>
      </c>
      <c r="G282" s="235" t="s">
        <v>169</v>
      </c>
      <c r="H282" s="236">
        <v>1</v>
      </c>
      <c r="I282" s="237"/>
      <c r="J282" s="238">
        <f>ROUND(I282*H282,2)</f>
        <v>0</v>
      </c>
      <c r="K282" s="234" t="s">
        <v>1</v>
      </c>
      <c r="L282" s="43"/>
      <c r="M282" s="239" t="s">
        <v>1</v>
      </c>
      <c r="N282" s="240" t="s">
        <v>43</v>
      </c>
      <c r="O282" s="86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AR282" s="243" t="s">
        <v>2215</v>
      </c>
      <c r="AT282" s="243" t="s">
        <v>166</v>
      </c>
      <c r="AU282" s="243" t="s">
        <v>86</v>
      </c>
      <c r="AY282" s="17" t="s">
        <v>163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7" t="s">
        <v>86</v>
      </c>
      <c r="BK282" s="244">
        <f>ROUND(I282*H282,2)</f>
        <v>0</v>
      </c>
      <c r="BL282" s="17" t="s">
        <v>2215</v>
      </c>
      <c r="BM282" s="243" t="s">
        <v>3117</v>
      </c>
    </row>
    <row r="283" spans="2:65" s="1" customFormat="1" ht="16.5" customHeight="1">
      <c r="B283" s="38"/>
      <c r="C283" s="232" t="s">
        <v>1179</v>
      </c>
      <c r="D283" s="232" t="s">
        <v>166</v>
      </c>
      <c r="E283" s="233" t="s">
        <v>113</v>
      </c>
      <c r="F283" s="234" t="s">
        <v>1223</v>
      </c>
      <c r="G283" s="235" t="s">
        <v>169</v>
      </c>
      <c r="H283" s="236">
        <v>1</v>
      </c>
      <c r="I283" s="237"/>
      <c r="J283" s="238">
        <f>ROUND(I283*H283,2)</f>
        <v>0</v>
      </c>
      <c r="K283" s="234" t="s">
        <v>1</v>
      </c>
      <c r="L283" s="43"/>
      <c r="M283" s="239" t="s">
        <v>1</v>
      </c>
      <c r="N283" s="240" t="s">
        <v>43</v>
      </c>
      <c r="O283" s="86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AR283" s="243" t="s">
        <v>2215</v>
      </c>
      <c r="AT283" s="243" t="s">
        <v>166</v>
      </c>
      <c r="AU283" s="243" t="s">
        <v>86</v>
      </c>
      <c r="AY283" s="17" t="s">
        <v>163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7" t="s">
        <v>86</v>
      </c>
      <c r="BK283" s="244">
        <f>ROUND(I283*H283,2)</f>
        <v>0</v>
      </c>
      <c r="BL283" s="17" t="s">
        <v>2215</v>
      </c>
      <c r="BM283" s="243" t="s">
        <v>3118</v>
      </c>
    </row>
    <row r="284" spans="2:65" s="1" customFormat="1" ht="16.5" customHeight="1">
      <c r="B284" s="38"/>
      <c r="C284" s="232" t="s">
        <v>1184</v>
      </c>
      <c r="D284" s="232" t="s">
        <v>166</v>
      </c>
      <c r="E284" s="233" t="s">
        <v>128</v>
      </c>
      <c r="F284" s="234" t="s">
        <v>3119</v>
      </c>
      <c r="G284" s="235" t="s">
        <v>3120</v>
      </c>
      <c r="H284" s="236">
        <v>30</v>
      </c>
      <c r="I284" s="237"/>
      <c r="J284" s="238">
        <f>ROUND(I284*H284,2)</f>
        <v>0</v>
      </c>
      <c r="K284" s="234" t="s">
        <v>1</v>
      </c>
      <c r="L284" s="43"/>
      <c r="M284" s="239" t="s">
        <v>1</v>
      </c>
      <c r="N284" s="240" t="s">
        <v>43</v>
      </c>
      <c r="O284" s="86"/>
      <c r="P284" s="241">
        <f>O284*H284</f>
        <v>0</v>
      </c>
      <c r="Q284" s="241">
        <v>0</v>
      </c>
      <c r="R284" s="241">
        <f>Q284*H284</f>
        <v>0</v>
      </c>
      <c r="S284" s="241">
        <v>0</v>
      </c>
      <c r="T284" s="242">
        <f>S284*H284</f>
        <v>0</v>
      </c>
      <c r="AR284" s="243" t="s">
        <v>2215</v>
      </c>
      <c r="AT284" s="243" t="s">
        <v>166</v>
      </c>
      <c r="AU284" s="243" t="s">
        <v>86</v>
      </c>
      <c r="AY284" s="17" t="s">
        <v>163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7" t="s">
        <v>86</v>
      </c>
      <c r="BK284" s="244">
        <f>ROUND(I284*H284,2)</f>
        <v>0</v>
      </c>
      <c r="BL284" s="17" t="s">
        <v>2215</v>
      </c>
      <c r="BM284" s="243" t="s">
        <v>3121</v>
      </c>
    </row>
    <row r="285" spans="2:65" s="1" customFormat="1" ht="16.5" customHeight="1">
      <c r="B285" s="38"/>
      <c r="C285" s="232" t="s">
        <v>1189</v>
      </c>
      <c r="D285" s="232" t="s">
        <v>166</v>
      </c>
      <c r="E285" s="233" t="s">
        <v>3122</v>
      </c>
      <c r="F285" s="234" t="s">
        <v>3123</v>
      </c>
      <c r="G285" s="235" t="s">
        <v>3120</v>
      </c>
      <c r="H285" s="236">
        <v>20</v>
      </c>
      <c r="I285" s="237"/>
      <c r="J285" s="238">
        <f>ROUND(I285*H285,2)</f>
        <v>0</v>
      </c>
      <c r="K285" s="234" t="s">
        <v>1</v>
      </c>
      <c r="L285" s="43"/>
      <c r="M285" s="248" t="s">
        <v>1</v>
      </c>
      <c r="N285" s="249" t="s">
        <v>43</v>
      </c>
      <c r="O285" s="250"/>
      <c r="P285" s="251">
        <f>O285*H285</f>
        <v>0</v>
      </c>
      <c r="Q285" s="251">
        <v>0</v>
      </c>
      <c r="R285" s="251">
        <f>Q285*H285</f>
        <v>0</v>
      </c>
      <c r="S285" s="251">
        <v>0</v>
      </c>
      <c r="T285" s="252">
        <f>S285*H285</f>
        <v>0</v>
      </c>
      <c r="AR285" s="243" t="s">
        <v>2215</v>
      </c>
      <c r="AT285" s="243" t="s">
        <v>166</v>
      </c>
      <c r="AU285" s="243" t="s">
        <v>86</v>
      </c>
      <c r="AY285" s="17" t="s">
        <v>163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7" t="s">
        <v>86</v>
      </c>
      <c r="BK285" s="244">
        <f>ROUND(I285*H285,2)</f>
        <v>0</v>
      </c>
      <c r="BL285" s="17" t="s">
        <v>2215</v>
      </c>
      <c r="BM285" s="243" t="s">
        <v>3124</v>
      </c>
    </row>
    <row r="286" spans="2:12" s="1" customFormat="1" ht="6.95" customHeight="1">
      <c r="B286" s="61"/>
      <c r="C286" s="62"/>
      <c r="D286" s="62"/>
      <c r="E286" s="62"/>
      <c r="F286" s="62"/>
      <c r="G286" s="62"/>
      <c r="H286" s="62"/>
      <c r="I286" s="183"/>
      <c r="J286" s="62"/>
      <c r="K286" s="62"/>
      <c r="L286" s="43"/>
    </row>
  </sheetData>
  <sheetProtection password="CC35" sheet="1" objects="1" scenarios="1" formatColumns="0" formatRows="0" autoFilter="0"/>
  <autoFilter ref="C140:K2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7:H127"/>
    <mergeCell ref="E131:H131"/>
    <mergeCell ref="E129:H129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121</v>
      </c>
    </row>
    <row r="3" spans="2:46" ht="6.95" customHeight="1" hidden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0"/>
      <c r="AT3" s="17" t="s">
        <v>88</v>
      </c>
    </row>
    <row r="4" spans="2:46" ht="24.95" customHeight="1" hidden="1">
      <c r="B4" s="20"/>
      <c r="D4" s="146" t="s">
        <v>134</v>
      </c>
      <c r="L4" s="20"/>
      <c r="M4" s="147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8" t="s">
        <v>16</v>
      </c>
      <c r="L6" s="20"/>
    </row>
    <row r="7" spans="2:12" ht="16.5" customHeight="1" hidden="1">
      <c r="B7" s="20"/>
      <c r="E7" s="149" t="str">
        <f>'Rekapitulace stavby'!K6</f>
        <v>Rekonstrukce čp. 73 Horská ul. Trutnov</v>
      </c>
      <c r="F7" s="148"/>
      <c r="G7" s="148"/>
      <c r="H7" s="148"/>
      <c r="L7" s="20"/>
    </row>
    <row r="8" spans="2:12" ht="12" hidden="1">
      <c r="B8" s="20"/>
      <c r="D8" s="148" t="s">
        <v>135</v>
      </c>
      <c r="L8" s="20"/>
    </row>
    <row r="9" spans="2:12" ht="16.5" customHeight="1" hidden="1">
      <c r="B9" s="20"/>
      <c r="E9" s="149" t="s">
        <v>212</v>
      </c>
      <c r="L9" s="20"/>
    </row>
    <row r="10" spans="2:12" ht="12" customHeight="1" hidden="1">
      <c r="B10" s="20"/>
      <c r="D10" s="148" t="s">
        <v>215</v>
      </c>
      <c r="L10" s="20"/>
    </row>
    <row r="11" spans="2:12" s="1" customFormat="1" ht="16.5" customHeight="1" hidden="1">
      <c r="B11" s="43"/>
      <c r="E11" s="162" t="s">
        <v>2835</v>
      </c>
      <c r="F11" s="1"/>
      <c r="G11" s="1"/>
      <c r="H11" s="1"/>
      <c r="I11" s="150"/>
      <c r="L11" s="43"/>
    </row>
    <row r="12" spans="2:12" s="1" customFormat="1" ht="12" customHeight="1" hidden="1">
      <c r="B12" s="43"/>
      <c r="D12" s="148" t="s">
        <v>2602</v>
      </c>
      <c r="I12" s="150"/>
      <c r="L12" s="43"/>
    </row>
    <row r="13" spans="2:12" s="1" customFormat="1" ht="36.95" customHeight="1" hidden="1">
      <c r="B13" s="43"/>
      <c r="E13" s="151" t="s">
        <v>3125</v>
      </c>
      <c r="F13" s="1"/>
      <c r="G13" s="1"/>
      <c r="H13" s="1"/>
      <c r="I13" s="150"/>
      <c r="L13" s="43"/>
    </row>
    <row r="14" spans="2:12" s="1" customFormat="1" ht="12" hidden="1">
      <c r="B14" s="43"/>
      <c r="I14" s="150"/>
      <c r="L14" s="43"/>
    </row>
    <row r="15" spans="2:12" s="1" customFormat="1" ht="12" customHeight="1" hidden="1">
      <c r="B15" s="43"/>
      <c r="D15" s="148" t="s">
        <v>18</v>
      </c>
      <c r="F15" s="136" t="s">
        <v>1</v>
      </c>
      <c r="I15" s="152" t="s">
        <v>20</v>
      </c>
      <c r="J15" s="136" t="s">
        <v>1</v>
      </c>
      <c r="L15" s="43"/>
    </row>
    <row r="16" spans="2:12" s="1" customFormat="1" ht="12" customHeight="1" hidden="1">
      <c r="B16" s="43"/>
      <c r="D16" s="148" t="s">
        <v>21</v>
      </c>
      <c r="F16" s="136" t="s">
        <v>2604</v>
      </c>
      <c r="I16" s="152" t="s">
        <v>23</v>
      </c>
      <c r="J16" s="153" t="str">
        <f>'Rekapitulace stavby'!AN8</f>
        <v>10. 1. 2019</v>
      </c>
      <c r="L16" s="43"/>
    </row>
    <row r="17" spans="2:12" s="1" customFormat="1" ht="10.8" customHeight="1" hidden="1">
      <c r="B17" s="43"/>
      <c r="I17" s="150"/>
      <c r="L17" s="43"/>
    </row>
    <row r="18" spans="2:12" s="1" customFormat="1" ht="12" customHeight="1" hidden="1">
      <c r="B18" s="43"/>
      <c r="D18" s="148" t="s">
        <v>25</v>
      </c>
      <c r="I18" s="152" t="s">
        <v>26</v>
      </c>
      <c r="J18" s="136" t="str">
        <f>IF('Rekapitulace stavby'!AN10="","",'Rekapitulace stavby'!AN10)</f>
        <v/>
      </c>
      <c r="L18" s="43"/>
    </row>
    <row r="19" spans="2:12" s="1" customFormat="1" ht="18" customHeight="1" hidden="1">
      <c r="B19" s="43"/>
      <c r="E19" s="136" t="str">
        <f>IF('Rekapitulace stavby'!E11="","",'Rekapitulace stavby'!E11)</f>
        <v>Město Trutnov</v>
      </c>
      <c r="I19" s="152" t="s">
        <v>28</v>
      </c>
      <c r="J19" s="136" t="str">
        <f>IF('Rekapitulace stavby'!AN11="","",'Rekapitulace stavby'!AN11)</f>
        <v/>
      </c>
      <c r="L19" s="43"/>
    </row>
    <row r="20" spans="2:12" s="1" customFormat="1" ht="6.95" customHeight="1" hidden="1">
      <c r="B20" s="43"/>
      <c r="I20" s="150"/>
      <c r="L20" s="43"/>
    </row>
    <row r="21" spans="2:12" s="1" customFormat="1" ht="12" customHeight="1" hidden="1">
      <c r="B21" s="43"/>
      <c r="D21" s="148" t="s">
        <v>29</v>
      </c>
      <c r="I21" s="152" t="s">
        <v>26</v>
      </c>
      <c r="J21" s="33" t="str">
        <f>'Rekapitulace stavby'!AN13</f>
        <v>Vyplň údaj</v>
      </c>
      <c r="L21" s="43"/>
    </row>
    <row r="22" spans="2:12" s="1" customFormat="1" ht="18" customHeight="1" hidden="1">
      <c r="B22" s="43"/>
      <c r="E22" s="33" t="str">
        <f>'Rekapitulace stavby'!E14</f>
        <v>Vyplň údaj</v>
      </c>
      <c r="F22" s="136"/>
      <c r="G22" s="136"/>
      <c r="H22" s="136"/>
      <c r="I22" s="152" t="s">
        <v>28</v>
      </c>
      <c r="J22" s="33" t="str">
        <f>'Rekapitulace stavby'!AN14</f>
        <v>Vyplň údaj</v>
      </c>
      <c r="L22" s="43"/>
    </row>
    <row r="23" spans="2:12" s="1" customFormat="1" ht="6.95" customHeight="1" hidden="1">
      <c r="B23" s="43"/>
      <c r="I23" s="150"/>
      <c r="L23" s="43"/>
    </row>
    <row r="24" spans="2:12" s="1" customFormat="1" ht="12" customHeight="1" hidden="1">
      <c r="B24" s="43"/>
      <c r="D24" s="148" t="s">
        <v>31</v>
      </c>
      <c r="I24" s="152" t="s">
        <v>26</v>
      </c>
      <c r="J24" s="136" t="str">
        <f>IF('Rekapitulace stavby'!AN16="","",'Rekapitulace stavby'!AN16)</f>
        <v/>
      </c>
      <c r="L24" s="43"/>
    </row>
    <row r="25" spans="2:12" s="1" customFormat="1" ht="18" customHeight="1" hidden="1">
      <c r="B25" s="43"/>
      <c r="E25" s="136" t="str">
        <f>IF('Rekapitulace stavby'!E17="","",'Rekapitulace stavby'!E17)</f>
        <v>Ing. Arch. Zdeněk Gottwald</v>
      </c>
      <c r="I25" s="152" t="s">
        <v>28</v>
      </c>
      <c r="J25" s="136" t="str">
        <f>IF('Rekapitulace stavby'!AN17="","",'Rekapitulace stavby'!AN17)</f>
        <v/>
      </c>
      <c r="L25" s="43"/>
    </row>
    <row r="26" spans="2:12" s="1" customFormat="1" ht="6.95" customHeight="1" hidden="1">
      <c r="B26" s="43"/>
      <c r="I26" s="150"/>
      <c r="L26" s="43"/>
    </row>
    <row r="27" spans="2:12" s="1" customFormat="1" ht="12" customHeight="1" hidden="1">
      <c r="B27" s="43"/>
      <c r="D27" s="148" t="s">
        <v>34</v>
      </c>
      <c r="I27" s="152" t="s">
        <v>26</v>
      </c>
      <c r="J27" s="136" t="str">
        <f>IF('Rekapitulace stavby'!AN19="","",'Rekapitulace stavby'!AN19)</f>
        <v/>
      </c>
      <c r="L27" s="43"/>
    </row>
    <row r="28" spans="2:12" s="1" customFormat="1" ht="18" customHeight="1" hidden="1">
      <c r="B28" s="43"/>
      <c r="E28" s="136" t="str">
        <f>IF('Rekapitulace stavby'!E20="","",'Rekapitulace stavby'!E20)</f>
        <v>Ing. Lenka Kasperová</v>
      </c>
      <c r="I28" s="152" t="s">
        <v>28</v>
      </c>
      <c r="J28" s="136" t="str">
        <f>IF('Rekapitulace stavby'!AN20="","",'Rekapitulace stavby'!AN20)</f>
        <v/>
      </c>
      <c r="L28" s="43"/>
    </row>
    <row r="29" spans="2:12" s="1" customFormat="1" ht="6.95" customHeight="1" hidden="1">
      <c r="B29" s="43"/>
      <c r="I29" s="150"/>
      <c r="L29" s="43"/>
    </row>
    <row r="30" spans="2:12" s="1" customFormat="1" ht="12" customHeight="1" hidden="1">
      <c r="B30" s="43"/>
      <c r="D30" s="148" t="s">
        <v>36</v>
      </c>
      <c r="I30" s="150"/>
      <c r="L30" s="43"/>
    </row>
    <row r="31" spans="2:12" s="7" customFormat="1" ht="16.5" customHeight="1" hidden="1">
      <c r="B31" s="154"/>
      <c r="E31" s="155" t="s">
        <v>1</v>
      </c>
      <c r="F31" s="155"/>
      <c r="G31" s="155"/>
      <c r="H31" s="155"/>
      <c r="I31" s="156"/>
      <c r="L31" s="154"/>
    </row>
    <row r="32" spans="2:12" s="1" customFormat="1" ht="6.95" customHeight="1" hidden="1">
      <c r="B32" s="43"/>
      <c r="I32" s="150"/>
      <c r="L32" s="43"/>
    </row>
    <row r="33" spans="2:12" s="1" customFormat="1" ht="6.95" customHeight="1" hidden="1">
      <c r="B33" s="43"/>
      <c r="D33" s="78"/>
      <c r="E33" s="78"/>
      <c r="F33" s="78"/>
      <c r="G33" s="78"/>
      <c r="H33" s="78"/>
      <c r="I33" s="157"/>
      <c r="J33" s="78"/>
      <c r="K33" s="78"/>
      <c r="L33" s="43"/>
    </row>
    <row r="34" spans="2:12" s="1" customFormat="1" ht="25.4" customHeight="1" hidden="1">
      <c r="B34" s="43"/>
      <c r="D34" s="158" t="s">
        <v>38</v>
      </c>
      <c r="I34" s="150"/>
      <c r="J34" s="159">
        <f>ROUND(J130,2)</f>
        <v>0</v>
      </c>
      <c r="L34" s="43"/>
    </row>
    <row r="35" spans="2:12" s="1" customFormat="1" ht="6.95" customHeight="1" hidden="1">
      <c r="B35" s="43"/>
      <c r="D35" s="78"/>
      <c r="E35" s="78"/>
      <c r="F35" s="78"/>
      <c r="G35" s="78"/>
      <c r="H35" s="78"/>
      <c r="I35" s="157"/>
      <c r="J35" s="78"/>
      <c r="K35" s="78"/>
      <c r="L35" s="43"/>
    </row>
    <row r="36" spans="2:12" s="1" customFormat="1" ht="14.4" customHeight="1" hidden="1">
      <c r="B36" s="43"/>
      <c r="F36" s="160" t="s">
        <v>40</v>
      </c>
      <c r="I36" s="161" t="s">
        <v>39</v>
      </c>
      <c r="J36" s="160" t="s">
        <v>41</v>
      </c>
      <c r="L36" s="43"/>
    </row>
    <row r="37" spans="2:12" s="1" customFormat="1" ht="14.4" customHeight="1" hidden="1">
      <c r="B37" s="43"/>
      <c r="D37" s="162" t="s">
        <v>42</v>
      </c>
      <c r="E37" s="148" t="s">
        <v>43</v>
      </c>
      <c r="F37" s="163">
        <f>ROUND((SUM(BE130:BE162)),2)</f>
        <v>0</v>
      </c>
      <c r="I37" s="164">
        <v>0.21</v>
      </c>
      <c r="J37" s="163">
        <f>ROUND(((SUM(BE130:BE162))*I37),2)</f>
        <v>0</v>
      </c>
      <c r="L37" s="43"/>
    </row>
    <row r="38" spans="2:12" s="1" customFormat="1" ht="14.4" customHeight="1" hidden="1">
      <c r="B38" s="43"/>
      <c r="E38" s="148" t="s">
        <v>44</v>
      </c>
      <c r="F38" s="163">
        <f>ROUND((SUM(BF130:BF162)),2)</f>
        <v>0</v>
      </c>
      <c r="I38" s="164">
        <v>0.15</v>
      </c>
      <c r="J38" s="163">
        <f>ROUND(((SUM(BF130:BF162))*I38),2)</f>
        <v>0</v>
      </c>
      <c r="L38" s="43"/>
    </row>
    <row r="39" spans="2:12" s="1" customFormat="1" ht="14.4" customHeight="1" hidden="1">
      <c r="B39" s="43"/>
      <c r="E39" s="148" t="s">
        <v>45</v>
      </c>
      <c r="F39" s="163">
        <f>ROUND((SUM(BG130:BG162)),2)</f>
        <v>0</v>
      </c>
      <c r="I39" s="164">
        <v>0.21</v>
      </c>
      <c r="J39" s="163">
        <f>0</f>
        <v>0</v>
      </c>
      <c r="L39" s="43"/>
    </row>
    <row r="40" spans="2:12" s="1" customFormat="1" ht="14.4" customHeight="1" hidden="1">
      <c r="B40" s="43"/>
      <c r="E40" s="148" t="s">
        <v>46</v>
      </c>
      <c r="F40" s="163">
        <f>ROUND((SUM(BH130:BH162)),2)</f>
        <v>0</v>
      </c>
      <c r="I40" s="164">
        <v>0.15</v>
      </c>
      <c r="J40" s="163">
        <f>0</f>
        <v>0</v>
      </c>
      <c r="L40" s="43"/>
    </row>
    <row r="41" spans="2:12" s="1" customFormat="1" ht="14.4" customHeight="1" hidden="1">
      <c r="B41" s="43"/>
      <c r="E41" s="148" t="s">
        <v>47</v>
      </c>
      <c r="F41" s="163">
        <f>ROUND((SUM(BI130:BI162)),2)</f>
        <v>0</v>
      </c>
      <c r="I41" s="164">
        <v>0</v>
      </c>
      <c r="J41" s="163">
        <f>0</f>
        <v>0</v>
      </c>
      <c r="L41" s="43"/>
    </row>
    <row r="42" spans="2:12" s="1" customFormat="1" ht="6.95" customHeight="1" hidden="1">
      <c r="B42" s="43"/>
      <c r="I42" s="150"/>
      <c r="L42" s="43"/>
    </row>
    <row r="43" spans="2:12" s="1" customFormat="1" ht="25.4" customHeight="1" hidden="1">
      <c r="B43" s="43"/>
      <c r="C43" s="165"/>
      <c r="D43" s="166" t="s">
        <v>48</v>
      </c>
      <c r="E43" s="167"/>
      <c r="F43" s="167"/>
      <c r="G43" s="168" t="s">
        <v>49</v>
      </c>
      <c r="H43" s="169" t="s">
        <v>50</v>
      </c>
      <c r="I43" s="170"/>
      <c r="J43" s="171">
        <f>SUM(J34:J41)</f>
        <v>0</v>
      </c>
      <c r="K43" s="172"/>
      <c r="L43" s="43"/>
    </row>
    <row r="44" spans="2:12" s="1" customFormat="1" ht="14.4" customHeight="1" hidden="1">
      <c r="B44" s="43"/>
      <c r="I44" s="150"/>
      <c r="L44" s="43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43"/>
    </row>
    <row r="77" spans="2:12" s="1" customFormat="1" ht="14.4" customHeight="1" hidden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43"/>
    </row>
    <row r="78" ht="12" hidden="1"/>
    <row r="79" ht="12" hidden="1"/>
    <row r="80" ht="12" hidden="1"/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43"/>
    </row>
    <row r="82" spans="2:12" s="1" customFormat="1" ht="24.95" customHeight="1">
      <c r="B82" s="38"/>
      <c r="C82" s="23" t="s">
        <v>137</v>
      </c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50"/>
      <c r="J84" s="39"/>
      <c r="K84" s="39"/>
      <c r="L84" s="43"/>
    </row>
    <row r="85" spans="2:12" s="1" customFormat="1" ht="16.5" customHeight="1">
      <c r="B85" s="38"/>
      <c r="C85" s="39"/>
      <c r="D85" s="39"/>
      <c r="E85" s="187" t="str">
        <f>E7</f>
        <v>Rekonstrukce čp. 73 Horská ul. Trutnov</v>
      </c>
      <c r="F85" s="32"/>
      <c r="G85" s="32"/>
      <c r="H85" s="32"/>
      <c r="I85" s="150"/>
      <c r="J85" s="39"/>
      <c r="K85" s="39"/>
      <c r="L85" s="43"/>
    </row>
    <row r="86" spans="2:12" ht="12" customHeight="1">
      <c r="B86" s="21"/>
      <c r="C86" s="32" t="s">
        <v>135</v>
      </c>
      <c r="D86" s="22"/>
      <c r="E86" s="22"/>
      <c r="F86" s="22"/>
      <c r="G86" s="22"/>
      <c r="H86" s="22"/>
      <c r="I86" s="142"/>
      <c r="J86" s="22"/>
      <c r="K86" s="22"/>
      <c r="L86" s="20"/>
    </row>
    <row r="87" spans="2:12" ht="16.5" customHeight="1">
      <c r="B87" s="21"/>
      <c r="C87" s="22"/>
      <c r="D87" s="22"/>
      <c r="E87" s="187" t="s">
        <v>212</v>
      </c>
      <c r="F87" s="22"/>
      <c r="G87" s="22"/>
      <c r="H87" s="22"/>
      <c r="I87" s="142"/>
      <c r="J87" s="22"/>
      <c r="K87" s="22"/>
      <c r="L87" s="20"/>
    </row>
    <row r="88" spans="2:12" ht="12" customHeight="1">
      <c r="B88" s="21"/>
      <c r="C88" s="32" t="s">
        <v>215</v>
      </c>
      <c r="D88" s="22"/>
      <c r="E88" s="22"/>
      <c r="F88" s="22"/>
      <c r="G88" s="22"/>
      <c r="H88" s="22"/>
      <c r="I88" s="142"/>
      <c r="J88" s="22"/>
      <c r="K88" s="22"/>
      <c r="L88" s="20"/>
    </row>
    <row r="89" spans="2:12" s="1" customFormat="1" ht="16.5" customHeight="1">
      <c r="B89" s="38"/>
      <c r="C89" s="39"/>
      <c r="D89" s="39"/>
      <c r="E89" s="309" t="s">
        <v>2835</v>
      </c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2" t="s">
        <v>2602</v>
      </c>
      <c r="D90" s="39"/>
      <c r="E90" s="39"/>
      <c r="F90" s="39"/>
      <c r="G90" s="39"/>
      <c r="H90" s="39"/>
      <c r="I90" s="150"/>
      <c r="J90" s="39"/>
      <c r="K90" s="39"/>
      <c r="L90" s="43"/>
    </row>
    <row r="91" spans="2:12" s="1" customFormat="1" ht="16.5" customHeight="1">
      <c r="B91" s="38"/>
      <c r="C91" s="39"/>
      <c r="D91" s="39"/>
      <c r="E91" s="71" t="str">
        <f>E13</f>
        <v>004-2 - Rozvaděč R1</v>
      </c>
      <c r="F91" s="39"/>
      <c r="G91" s="39"/>
      <c r="H91" s="39"/>
      <c r="I91" s="150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F16</f>
        <v xml:space="preserve"> </v>
      </c>
      <c r="G93" s="39"/>
      <c r="H93" s="39"/>
      <c r="I93" s="152" t="s">
        <v>23</v>
      </c>
      <c r="J93" s="74" t="str">
        <f>IF(J16="","",J16)</f>
        <v>10. 1. 2019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E19</f>
        <v>Město Trutnov</v>
      </c>
      <c r="G95" s="39"/>
      <c r="H95" s="39"/>
      <c r="I95" s="152" t="s">
        <v>31</v>
      </c>
      <c r="J95" s="36" t="str">
        <f>E25</f>
        <v>Ing. Arch. Zdeněk Gottwald</v>
      </c>
      <c r="K95" s="39"/>
      <c r="L95" s="43"/>
    </row>
    <row r="96" spans="2:12" s="1" customFormat="1" ht="27.9" customHeight="1">
      <c r="B96" s="38"/>
      <c r="C96" s="32" t="s">
        <v>29</v>
      </c>
      <c r="D96" s="39"/>
      <c r="E96" s="39"/>
      <c r="F96" s="27" t="str">
        <f>IF(E22="","",E22)</f>
        <v>Vyplň údaj</v>
      </c>
      <c r="G96" s="39"/>
      <c r="H96" s="39"/>
      <c r="I96" s="152" t="s">
        <v>34</v>
      </c>
      <c r="J96" s="36" t="str">
        <f>E28</f>
        <v>Ing. Lenka Kasperová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50"/>
      <c r="J97" s="39"/>
      <c r="K97" s="39"/>
      <c r="L97" s="43"/>
    </row>
    <row r="98" spans="2:12" s="1" customFormat="1" ht="29.25" customHeight="1">
      <c r="B98" s="38"/>
      <c r="C98" s="188" t="s">
        <v>138</v>
      </c>
      <c r="D98" s="189"/>
      <c r="E98" s="189"/>
      <c r="F98" s="189"/>
      <c r="G98" s="189"/>
      <c r="H98" s="189"/>
      <c r="I98" s="190"/>
      <c r="J98" s="191" t="s">
        <v>139</v>
      </c>
      <c r="K98" s="18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47" s="1" customFormat="1" ht="22.8" customHeight="1">
      <c r="B100" s="38"/>
      <c r="C100" s="192" t="s">
        <v>140</v>
      </c>
      <c r="D100" s="39"/>
      <c r="E100" s="39"/>
      <c r="F100" s="39"/>
      <c r="G100" s="39"/>
      <c r="H100" s="39"/>
      <c r="I100" s="150"/>
      <c r="J100" s="105">
        <f>J130</f>
        <v>0</v>
      </c>
      <c r="K100" s="39"/>
      <c r="L100" s="43"/>
      <c r="AU100" s="17" t="s">
        <v>141</v>
      </c>
    </row>
    <row r="101" spans="2:12" s="8" customFormat="1" ht="24.95" customHeight="1">
      <c r="B101" s="193"/>
      <c r="C101" s="194"/>
      <c r="D101" s="195" t="s">
        <v>3126</v>
      </c>
      <c r="E101" s="196"/>
      <c r="F101" s="196"/>
      <c r="G101" s="196"/>
      <c r="H101" s="196"/>
      <c r="I101" s="197"/>
      <c r="J101" s="198">
        <f>J131</f>
        <v>0</v>
      </c>
      <c r="K101" s="194"/>
      <c r="L101" s="199"/>
    </row>
    <row r="102" spans="2:12" s="9" customFormat="1" ht="19.9" customHeight="1">
      <c r="B102" s="200"/>
      <c r="C102" s="128"/>
      <c r="D102" s="201" t="s">
        <v>3127</v>
      </c>
      <c r="E102" s="202"/>
      <c r="F102" s="202"/>
      <c r="G102" s="202"/>
      <c r="H102" s="202"/>
      <c r="I102" s="203"/>
      <c r="J102" s="204">
        <f>J132</f>
        <v>0</v>
      </c>
      <c r="K102" s="128"/>
      <c r="L102" s="205"/>
    </row>
    <row r="103" spans="2:12" s="9" customFormat="1" ht="19.9" customHeight="1">
      <c r="B103" s="200"/>
      <c r="C103" s="128"/>
      <c r="D103" s="201" t="s">
        <v>3128</v>
      </c>
      <c r="E103" s="202"/>
      <c r="F103" s="202"/>
      <c r="G103" s="202"/>
      <c r="H103" s="202"/>
      <c r="I103" s="203"/>
      <c r="J103" s="204">
        <f>J139</f>
        <v>0</v>
      </c>
      <c r="K103" s="128"/>
      <c r="L103" s="205"/>
    </row>
    <row r="104" spans="2:12" s="9" customFormat="1" ht="19.9" customHeight="1">
      <c r="B104" s="200"/>
      <c r="C104" s="128"/>
      <c r="D104" s="201" t="s">
        <v>3129</v>
      </c>
      <c r="E104" s="202"/>
      <c r="F104" s="202"/>
      <c r="G104" s="202"/>
      <c r="H104" s="202"/>
      <c r="I104" s="203"/>
      <c r="J104" s="204">
        <f>J146</f>
        <v>0</v>
      </c>
      <c r="K104" s="128"/>
      <c r="L104" s="205"/>
    </row>
    <row r="105" spans="2:12" s="9" customFormat="1" ht="19.9" customHeight="1">
      <c r="B105" s="200"/>
      <c r="C105" s="128"/>
      <c r="D105" s="201" t="s">
        <v>3130</v>
      </c>
      <c r="E105" s="202"/>
      <c r="F105" s="202"/>
      <c r="G105" s="202"/>
      <c r="H105" s="202"/>
      <c r="I105" s="203"/>
      <c r="J105" s="204">
        <f>J152</f>
        <v>0</v>
      </c>
      <c r="K105" s="128"/>
      <c r="L105" s="205"/>
    </row>
    <row r="106" spans="2:12" s="8" customFormat="1" ht="24.95" customHeight="1">
      <c r="B106" s="193"/>
      <c r="C106" s="194"/>
      <c r="D106" s="195" t="s">
        <v>3131</v>
      </c>
      <c r="E106" s="196"/>
      <c r="F106" s="196"/>
      <c r="G106" s="196"/>
      <c r="H106" s="196"/>
      <c r="I106" s="197"/>
      <c r="J106" s="198">
        <f>J153</f>
        <v>0</v>
      </c>
      <c r="K106" s="194"/>
      <c r="L106" s="199"/>
    </row>
    <row r="107" spans="2:12" s="1" customFormat="1" ht="21.8" customHeight="1">
      <c r="B107" s="38"/>
      <c r="C107" s="39"/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83"/>
      <c r="J108" s="62"/>
      <c r="K108" s="62"/>
      <c r="L108" s="43"/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86"/>
      <c r="J112" s="64"/>
      <c r="K112" s="64"/>
      <c r="L112" s="43"/>
    </row>
    <row r="113" spans="2:12" s="1" customFormat="1" ht="24.95" customHeight="1">
      <c r="B113" s="38"/>
      <c r="C113" s="23" t="s">
        <v>147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2" t="s">
        <v>16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6.5" customHeight="1">
      <c r="B116" s="38"/>
      <c r="C116" s="39"/>
      <c r="D116" s="39"/>
      <c r="E116" s="187" t="str">
        <f>E7</f>
        <v>Rekonstrukce čp. 73 Horská ul. Trutnov</v>
      </c>
      <c r="F116" s="32"/>
      <c r="G116" s="32"/>
      <c r="H116" s="32"/>
      <c r="I116" s="150"/>
      <c r="J116" s="39"/>
      <c r="K116" s="39"/>
      <c r="L116" s="43"/>
    </row>
    <row r="117" spans="2:12" ht="12" customHeight="1">
      <c r="B117" s="21"/>
      <c r="C117" s="32" t="s">
        <v>135</v>
      </c>
      <c r="D117" s="22"/>
      <c r="E117" s="22"/>
      <c r="F117" s="22"/>
      <c r="G117" s="22"/>
      <c r="H117" s="22"/>
      <c r="I117" s="142"/>
      <c r="J117" s="22"/>
      <c r="K117" s="22"/>
      <c r="L117" s="20"/>
    </row>
    <row r="118" spans="2:12" ht="16.5" customHeight="1">
      <c r="B118" s="21"/>
      <c r="C118" s="22"/>
      <c r="D118" s="22"/>
      <c r="E118" s="187" t="s">
        <v>212</v>
      </c>
      <c r="F118" s="22"/>
      <c r="G118" s="22"/>
      <c r="H118" s="22"/>
      <c r="I118" s="142"/>
      <c r="J118" s="22"/>
      <c r="K118" s="22"/>
      <c r="L118" s="20"/>
    </row>
    <row r="119" spans="2:12" ht="12" customHeight="1">
      <c r="B119" s="21"/>
      <c r="C119" s="32" t="s">
        <v>215</v>
      </c>
      <c r="D119" s="22"/>
      <c r="E119" s="22"/>
      <c r="F119" s="22"/>
      <c r="G119" s="22"/>
      <c r="H119" s="22"/>
      <c r="I119" s="142"/>
      <c r="J119" s="22"/>
      <c r="K119" s="22"/>
      <c r="L119" s="20"/>
    </row>
    <row r="120" spans="2:12" s="1" customFormat="1" ht="16.5" customHeight="1">
      <c r="B120" s="38"/>
      <c r="C120" s="39"/>
      <c r="D120" s="39"/>
      <c r="E120" s="309" t="s">
        <v>2835</v>
      </c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2" t="s">
        <v>2602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6.5" customHeight="1">
      <c r="B122" s="38"/>
      <c r="C122" s="39"/>
      <c r="D122" s="39"/>
      <c r="E122" s="71" t="str">
        <f>E13</f>
        <v>004-2 - Rozvaděč R1</v>
      </c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2" t="s">
        <v>21</v>
      </c>
      <c r="D124" s="39"/>
      <c r="E124" s="39"/>
      <c r="F124" s="27" t="str">
        <f>F16</f>
        <v xml:space="preserve"> </v>
      </c>
      <c r="G124" s="39"/>
      <c r="H124" s="39"/>
      <c r="I124" s="152" t="s">
        <v>23</v>
      </c>
      <c r="J124" s="74" t="str">
        <f>IF(J16="","",J16)</f>
        <v>10. 1. 2019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27.9" customHeight="1">
      <c r="B126" s="38"/>
      <c r="C126" s="32" t="s">
        <v>25</v>
      </c>
      <c r="D126" s="39"/>
      <c r="E126" s="39"/>
      <c r="F126" s="27" t="str">
        <f>E19</f>
        <v>Město Trutnov</v>
      </c>
      <c r="G126" s="39"/>
      <c r="H126" s="39"/>
      <c r="I126" s="152" t="s">
        <v>31</v>
      </c>
      <c r="J126" s="36" t="str">
        <f>E25</f>
        <v>Ing. Arch. Zdeněk Gottwald</v>
      </c>
      <c r="K126" s="39"/>
      <c r="L126" s="43"/>
    </row>
    <row r="127" spans="2:12" s="1" customFormat="1" ht="27.9" customHeight="1">
      <c r="B127" s="38"/>
      <c r="C127" s="32" t="s">
        <v>29</v>
      </c>
      <c r="D127" s="39"/>
      <c r="E127" s="39"/>
      <c r="F127" s="27" t="str">
        <f>IF(E22="","",E22)</f>
        <v>Vyplň údaj</v>
      </c>
      <c r="G127" s="39"/>
      <c r="H127" s="39"/>
      <c r="I127" s="152" t="s">
        <v>34</v>
      </c>
      <c r="J127" s="36" t="str">
        <f>E28</f>
        <v>Ing. Lenka Kasperová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20" s="10" customFormat="1" ht="29.25" customHeight="1">
      <c r="B129" s="206"/>
      <c r="C129" s="207" t="s">
        <v>148</v>
      </c>
      <c r="D129" s="208" t="s">
        <v>63</v>
      </c>
      <c r="E129" s="208" t="s">
        <v>59</v>
      </c>
      <c r="F129" s="208" t="s">
        <v>60</v>
      </c>
      <c r="G129" s="208" t="s">
        <v>149</v>
      </c>
      <c r="H129" s="208" t="s">
        <v>150</v>
      </c>
      <c r="I129" s="209" t="s">
        <v>151</v>
      </c>
      <c r="J129" s="208" t="s">
        <v>139</v>
      </c>
      <c r="K129" s="210" t="s">
        <v>152</v>
      </c>
      <c r="L129" s="211"/>
      <c r="M129" s="95" t="s">
        <v>1</v>
      </c>
      <c r="N129" s="96" t="s">
        <v>42</v>
      </c>
      <c r="O129" s="96" t="s">
        <v>153</v>
      </c>
      <c r="P129" s="96" t="s">
        <v>154</v>
      </c>
      <c r="Q129" s="96" t="s">
        <v>155</v>
      </c>
      <c r="R129" s="96" t="s">
        <v>156</v>
      </c>
      <c r="S129" s="96" t="s">
        <v>157</v>
      </c>
      <c r="T129" s="97" t="s">
        <v>158</v>
      </c>
    </row>
    <row r="130" spans="2:63" s="1" customFormat="1" ht="22.8" customHeight="1">
      <c r="B130" s="38"/>
      <c r="C130" s="102" t="s">
        <v>159</v>
      </c>
      <c r="D130" s="39"/>
      <c r="E130" s="39"/>
      <c r="F130" s="39"/>
      <c r="G130" s="39"/>
      <c r="H130" s="39"/>
      <c r="I130" s="150"/>
      <c r="J130" s="212">
        <f>BK130</f>
        <v>0</v>
      </c>
      <c r="K130" s="39"/>
      <c r="L130" s="43"/>
      <c r="M130" s="98"/>
      <c r="N130" s="99"/>
      <c r="O130" s="99"/>
      <c r="P130" s="213">
        <f>P131+P153</f>
        <v>0</v>
      </c>
      <c r="Q130" s="99"/>
      <c r="R130" s="213">
        <f>R131+R153</f>
        <v>0</v>
      </c>
      <c r="S130" s="99"/>
      <c r="T130" s="214">
        <f>T131+T153</f>
        <v>0</v>
      </c>
      <c r="AT130" s="17" t="s">
        <v>77</v>
      </c>
      <c r="AU130" s="17" t="s">
        <v>141</v>
      </c>
      <c r="BK130" s="215">
        <f>BK131+BK153</f>
        <v>0</v>
      </c>
    </row>
    <row r="131" spans="2:63" s="11" customFormat="1" ht="25.9" customHeight="1">
      <c r="B131" s="216"/>
      <c r="C131" s="217"/>
      <c r="D131" s="218" t="s">
        <v>77</v>
      </c>
      <c r="E131" s="219" t="s">
        <v>2614</v>
      </c>
      <c r="F131" s="219" t="s">
        <v>2873</v>
      </c>
      <c r="G131" s="217"/>
      <c r="H131" s="217"/>
      <c r="I131" s="220"/>
      <c r="J131" s="221">
        <f>BK131</f>
        <v>0</v>
      </c>
      <c r="K131" s="217"/>
      <c r="L131" s="222"/>
      <c r="M131" s="223"/>
      <c r="N131" s="224"/>
      <c r="O131" s="224"/>
      <c r="P131" s="225">
        <f>P132+P139+P146+P152</f>
        <v>0</v>
      </c>
      <c r="Q131" s="224"/>
      <c r="R131" s="225">
        <f>R132+R139+R146+R152</f>
        <v>0</v>
      </c>
      <c r="S131" s="224"/>
      <c r="T131" s="226">
        <f>T132+T139+T146+T152</f>
        <v>0</v>
      </c>
      <c r="AR131" s="227" t="s">
        <v>88</v>
      </c>
      <c r="AT131" s="228" t="s">
        <v>77</v>
      </c>
      <c r="AU131" s="228" t="s">
        <v>78</v>
      </c>
      <c r="AY131" s="227" t="s">
        <v>163</v>
      </c>
      <c r="BK131" s="229">
        <f>BK132+BK139+BK146+BK152</f>
        <v>0</v>
      </c>
    </row>
    <row r="132" spans="2:63" s="11" customFormat="1" ht="22.8" customHeight="1">
      <c r="B132" s="216"/>
      <c r="C132" s="217"/>
      <c r="D132" s="218" t="s">
        <v>77</v>
      </c>
      <c r="E132" s="230" t="s">
        <v>2616</v>
      </c>
      <c r="F132" s="230" t="s">
        <v>3132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SUM(P133:P138)</f>
        <v>0</v>
      </c>
      <c r="Q132" s="224"/>
      <c r="R132" s="225">
        <f>SUM(R133:R138)</f>
        <v>0</v>
      </c>
      <c r="S132" s="224"/>
      <c r="T132" s="226">
        <f>SUM(T133:T138)</f>
        <v>0</v>
      </c>
      <c r="AR132" s="227" t="s">
        <v>88</v>
      </c>
      <c r="AT132" s="228" t="s">
        <v>77</v>
      </c>
      <c r="AU132" s="228" t="s">
        <v>86</v>
      </c>
      <c r="AY132" s="227" t="s">
        <v>163</v>
      </c>
      <c r="BK132" s="229">
        <f>SUM(BK133:BK138)</f>
        <v>0</v>
      </c>
    </row>
    <row r="133" spans="2:65" s="1" customFormat="1" ht="16.5" customHeight="1">
      <c r="B133" s="38"/>
      <c r="C133" s="298" t="s">
        <v>78</v>
      </c>
      <c r="D133" s="298" t="s">
        <v>549</v>
      </c>
      <c r="E133" s="299" t="s">
        <v>3133</v>
      </c>
      <c r="F133" s="300" t="s">
        <v>3134</v>
      </c>
      <c r="G133" s="301" t="s">
        <v>1168</v>
      </c>
      <c r="H133" s="302">
        <v>40</v>
      </c>
      <c r="I133" s="303"/>
      <c r="J133" s="304">
        <f>ROUND(I133*H133,2)</f>
        <v>0</v>
      </c>
      <c r="K133" s="300" t="s">
        <v>1</v>
      </c>
      <c r="L133" s="305"/>
      <c r="M133" s="306" t="s">
        <v>1</v>
      </c>
      <c r="N133" s="307" t="s">
        <v>43</v>
      </c>
      <c r="O133" s="86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501</v>
      </c>
      <c r="AT133" s="243" t="s">
        <v>549</v>
      </c>
      <c r="AU133" s="243" t="s">
        <v>88</v>
      </c>
      <c r="AY133" s="17" t="s">
        <v>163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7" t="s">
        <v>86</v>
      </c>
      <c r="BK133" s="244">
        <f>ROUND(I133*H133,2)</f>
        <v>0</v>
      </c>
      <c r="BL133" s="17" t="s">
        <v>395</v>
      </c>
      <c r="BM133" s="243" t="s">
        <v>88</v>
      </c>
    </row>
    <row r="134" spans="2:65" s="1" customFormat="1" ht="16.5" customHeight="1">
      <c r="B134" s="38"/>
      <c r="C134" s="298" t="s">
        <v>78</v>
      </c>
      <c r="D134" s="298" t="s">
        <v>549</v>
      </c>
      <c r="E134" s="299" t="s">
        <v>3135</v>
      </c>
      <c r="F134" s="300" t="s">
        <v>3136</v>
      </c>
      <c r="G134" s="301" t="s">
        <v>1168</v>
      </c>
      <c r="H134" s="302">
        <v>3</v>
      </c>
      <c r="I134" s="303"/>
      <c r="J134" s="304">
        <f>ROUND(I134*H134,2)</f>
        <v>0</v>
      </c>
      <c r="K134" s="300" t="s">
        <v>1</v>
      </c>
      <c r="L134" s="305"/>
      <c r="M134" s="306" t="s">
        <v>1</v>
      </c>
      <c r="N134" s="307" t="s">
        <v>43</v>
      </c>
      <c r="O134" s="86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501</v>
      </c>
      <c r="AT134" s="243" t="s">
        <v>549</v>
      </c>
      <c r="AU134" s="243" t="s">
        <v>88</v>
      </c>
      <c r="AY134" s="17" t="s">
        <v>163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7" t="s">
        <v>86</v>
      </c>
      <c r="BK134" s="244">
        <f>ROUND(I134*H134,2)</f>
        <v>0</v>
      </c>
      <c r="BL134" s="17" t="s">
        <v>395</v>
      </c>
      <c r="BM134" s="243" t="s">
        <v>181</v>
      </c>
    </row>
    <row r="135" spans="2:65" s="1" customFormat="1" ht="16.5" customHeight="1">
      <c r="B135" s="38"/>
      <c r="C135" s="298" t="s">
        <v>78</v>
      </c>
      <c r="D135" s="298" t="s">
        <v>549</v>
      </c>
      <c r="E135" s="299" t="s">
        <v>3137</v>
      </c>
      <c r="F135" s="300" t="s">
        <v>3138</v>
      </c>
      <c r="G135" s="301" t="s">
        <v>1168</v>
      </c>
      <c r="H135" s="302">
        <v>3</v>
      </c>
      <c r="I135" s="303"/>
      <c r="J135" s="304">
        <f>ROUND(I135*H135,2)</f>
        <v>0</v>
      </c>
      <c r="K135" s="300" t="s">
        <v>1</v>
      </c>
      <c r="L135" s="305"/>
      <c r="M135" s="306" t="s">
        <v>1</v>
      </c>
      <c r="N135" s="307" t="s">
        <v>43</v>
      </c>
      <c r="O135" s="86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501</v>
      </c>
      <c r="AT135" s="243" t="s">
        <v>549</v>
      </c>
      <c r="AU135" s="243" t="s">
        <v>88</v>
      </c>
      <c r="AY135" s="17" t="s">
        <v>163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7" t="s">
        <v>86</v>
      </c>
      <c r="BK135" s="244">
        <f>ROUND(I135*H135,2)</f>
        <v>0</v>
      </c>
      <c r="BL135" s="17" t="s">
        <v>395</v>
      </c>
      <c r="BM135" s="243" t="s">
        <v>194</v>
      </c>
    </row>
    <row r="136" spans="2:65" s="1" customFormat="1" ht="16.5" customHeight="1">
      <c r="B136" s="38"/>
      <c r="C136" s="298" t="s">
        <v>78</v>
      </c>
      <c r="D136" s="298" t="s">
        <v>549</v>
      </c>
      <c r="E136" s="299" t="s">
        <v>3139</v>
      </c>
      <c r="F136" s="300" t="s">
        <v>3140</v>
      </c>
      <c r="G136" s="301" t="s">
        <v>1168</v>
      </c>
      <c r="H136" s="302">
        <v>4</v>
      </c>
      <c r="I136" s="303"/>
      <c r="J136" s="304">
        <f>ROUND(I136*H136,2)</f>
        <v>0</v>
      </c>
      <c r="K136" s="300" t="s">
        <v>1</v>
      </c>
      <c r="L136" s="305"/>
      <c r="M136" s="306" t="s">
        <v>1</v>
      </c>
      <c r="N136" s="307" t="s">
        <v>43</v>
      </c>
      <c r="O136" s="86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501</v>
      </c>
      <c r="AT136" s="243" t="s">
        <v>549</v>
      </c>
      <c r="AU136" s="243" t="s">
        <v>88</v>
      </c>
      <c r="AY136" s="17" t="s">
        <v>163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7" t="s">
        <v>86</v>
      </c>
      <c r="BK136" s="244">
        <f>ROUND(I136*H136,2)</f>
        <v>0</v>
      </c>
      <c r="BL136" s="17" t="s">
        <v>395</v>
      </c>
      <c r="BM136" s="243" t="s">
        <v>346</v>
      </c>
    </row>
    <row r="137" spans="2:65" s="1" customFormat="1" ht="16.5" customHeight="1">
      <c r="B137" s="38"/>
      <c r="C137" s="298" t="s">
        <v>78</v>
      </c>
      <c r="D137" s="298" t="s">
        <v>549</v>
      </c>
      <c r="E137" s="299" t="s">
        <v>3141</v>
      </c>
      <c r="F137" s="300" t="s">
        <v>3142</v>
      </c>
      <c r="G137" s="301" t="s">
        <v>1168</v>
      </c>
      <c r="H137" s="302">
        <v>1</v>
      </c>
      <c r="I137" s="303"/>
      <c r="J137" s="304">
        <f>ROUND(I137*H137,2)</f>
        <v>0</v>
      </c>
      <c r="K137" s="300" t="s">
        <v>1</v>
      </c>
      <c r="L137" s="305"/>
      <c r="M137" s="306" t="s">
        <v>1</v>
      </c>
      <c r="N137" s="307" t="s">
        <v>43</v>
      </c>
      <c r="O137" s="86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501</v>
      </c>
      <c r="AT137" s="243" t="s">
        <v>549</v>
      </c>
      <c r="AU137" s="243" t="s">
        <v>88</v>
      </c>
      <c r="AY137" s="17" t="s">
        <v>163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7" t="s">
        <v>86</v>
      </c>
      <c r="BK137" s="244">
        <f>ROUND(I137*H137,2)</f>
        <v>0</v>
      </c>
      <c r="BL137" s="17" t="s">
        <v>395</v>
      </c>
      <c r="BM137" s="243" t="s">
        <v>360</v>
      </c>
    </row>
    <row r="138" spans="2:65" s="1" customFormat="1" ht="16.5" customHeight="1">
      <c r="B138" s="38"/>
      <c r="C138" s="298" t="s">
        <v>78</v>
      </c>
      <c r="D138" s="298" t="s">
        <v>549</v>
      </c>
      <c r="E138" s="299" t="s">
        <v>3143</v>
      </c>
      <c r="F138" s="300" t="s">
        <v>3144</v>
      </c>
      <c r="G138" s="301" t="s">
        <v>1168</v>
      </c>
      <c r="H138" s="302">
        <v>1</v>
      </c>
      <c r="I138" s="303"/>
      <c r="J138" s="304">
        <f>ROUND(I138*H138,2)</f>
        <v>0</v>
      </c>
      <c r="K138" s="300" t="s">
        <v>1</v>
      </c>
      <c r="L138" s="305"/>
      <c r="M138" s="306" t="s">
        <v>1</v>
      </c>
      <c r="N138" s="307" t="s">
        <v>43</v>
      </c>
      <c r="O138" s="86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501</v>
      </c>
      <c r="AT138" s="243" t="s">
        <v>549</v>
      </c>
      <c r="AU138" s="243" t="s">
        <v>88</v>
      </c>
      <c r="AY138" s="17" t="s">
        <v>163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7" t="s">
        <v>86</v>
      </c>
      <c r="BK138" s="244">
        <f>ROUND(I138*H138,2)</f>
        <v>0</v>
      </c>
      <c r="BL138" s="17" t="s">
        <v>395</v>
      </c>
      <c r="BM138" s="243" t="s">
        <v>374</v>
      </c>
    </row>
    <row r="139" spans="2:63" s="11" customFormat="1" ht="22.8" customHeight="1">
      <c r="B139" s="216"/>
      <c r="C139" s="217"/>
      <c r="D139" s="218" t="s">
        <v>77</v>
      </c>
      <c r="E139" s="230" t="s">
        <v>2623</v>
      </c>
      <c r="F139" s="230" t="s">
        <v>3145</v>
      </c>
      <c r="G139" s="217"/>
      <c r="H139" s="217"/>
      <c r="I139" s="220"/>
      <c r="J139" s="231">
        <f>BK139</f>
        <v>0</v>
      </c>
      <c r="K139" s="217"/>
      <c r="L139" s="222"/>
      <c r="M139" s="223"/>
      <c r="N139" s="224"/>
      <c r="O139" s="224"/>
      <c r="P139" s="225">
        <f>SUM(P140:P145)</f>
        <v>0</v>
      </c>
      <c r="Q139" s="224"/>
      <c r="R139" s="225">
        <f>SUM(R140:R145)</f>
        <v>0</v>
      </c>
      <c r="S139" s="224"/>
      <c r="T139" s="226">
        <f>SUM(T140:T145)</f>
        <v>0</v>
      </c>
      <c r="AR139" s="227" t="s">
        <v>88</v>
      </c>
      <c r="AT139" s="228" t="s">
        <v>77</v>
      </c>
      <c r="AU139" s="228" t="s">
        <v>86</v>
      </c>
      <c r="AY139" s="227" t="s">
        <v>163</v>
      </c>
      <c r="BK139" s="229">
        <f>SUM(BK140:BK145)</f>
        <v>0</v>
      </c>
    </row>
    <row r="140" spans="2:65" s="1" customFormat="1" ht="16.5" customHeight="1">
      <c r="B140" s="38"/>
      <c r="C140" s="298" t="s">
        <v>78</v>
      </c>
      <c r="D140" s="298" t="s">
        <v>549</v>
      </c>
      <c r="E140" s="299" t="s">
        <v>3146</v>
      </c>
      <c r="F140" s="300" t="s">
        <v>3147</v>
      </c>
      <c r="G140" s="301" t="s">
        <v>1168</v>
      </c>
      <c r="H140" s="302">
        <v>1</v>
      </c>
      <c r="I140" s="303"/>
      <c r="J140" s="304">
        <f>ROUND(I140*H140,2)</f>
        <v>0</v>
      </c>
      <c r="K140" s="300" t="s">
        <v>1</v>
      </c>
      <c r="L140" s="305"/>
      <c r="M140" s="306" t="s">
        <v>1</v>
      </c>
      <c r="N140" s="307" t="s">
        <v>43</v>
      </c>
      <c r="O140" s="86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501</v>
      </c>
      <c r="AT140" s="243" t="s">
        <v>549</v>
      </c>
      <c r="AU140" s="243" t="s">
        <v>88</v>
      </c>
      <c r="AY140" s="17" t="s">
        <v>163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7" t="s">
        <v>86</v>
      </c>
      <c r="BK140" s="244">
        <f>ROUND(I140*H140,2)</f>
        <v>0</v>
      </c>
      <c r="BL140" s="17" t="s">
        <v>395</v>
      </c>
      <c r="BM140" s="243" t="s">
        <v>385</v>
      </c>
    </row>
    <row r="141" spans="2:65" s="1" customFormat="1" ht="16.5" customHeight="1">
      <c r="B141" s="38"/>
      <c r="C141" s="298" t="s">
        <v>78</v>
      </c>
      <c r="D141" s="298" t="s">
        <v>549</v>
      </c>
      <c r="E141" s="299" t="s">
        <v>3148</v>
      </c>
      <c r="F141" s="300" t="s">
        <v>3149</v>
      </c>
      <c r="G141" s="301" t="s">
        <v>1168</v>
      </c>
      <c r="H141" s="302">
        <v>5</v>
      </c>
      <c r="I141" s="303"/>
      <c r="J141" s="304">
        <f>ROUND(I141*H141,2)</f>
        <v>0</v>
      </c>
      <c r="K141" s="300" t="s">
        <v>1</v>
      </c>
      <c r="L141" s="305"/>
      <c r="M141" s="306" t="s">
        <v>1</v>
      </c>
      <c r="N141" s="307" t="s">
        <v>43</v>
      </c>
      <c r="O141" s="86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AR141" s="243" t="s">
        <v>501</v>
      </c>
      <c r="AT141" s="243" t="s">
        <v>549</v>
      </c>
      <c r="AU141" s="243" t="s">
        <v>88</v>
      </c>
      <c r="AY141" s="17" t="s">
        <v>163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7" t="s">
        <v>86</v>
      </c>
      <c r="BK141" s="244">
        <f>ROUND(I141*H141,2)</f>
        <v>0</v>
      </c>
      <c r="BL141" s="17" t="s">
        <v>395</v>
      </c>
      <c r="BM141" s="243" t="s">
        <v>395</v>
      </c>
    </row>
    <row r="142" spans="2:65" s="1" customFormat="1" ht="16.5" customHeight="1">
      <c r="B142" s="38"/>
      <c r="C142" s="298" t="s">
        <v>78</v>
      </c>
      <c r="D142" s="298" t="s">
        <v>549</v>
      </c>
      <c r="E142" s="299" t="s">
        <v>3150</v>
      </c>
      <c r="F142" s="300" t="s">
        <v>3151</v>
      </c>
      <c r="G142" s="301" t="s">
        <v>1168</v>
      </c>
      <c r="H142" s="302">
        <v>15</v>
      </c>
      <c r="I142" s="303"/>
      <c r="J142" s="304">
        <f>ROUND(I142*H142,2)</f>
        <v>0</v>
      </c>
      <c r="K142" s="300" t="s">
        <v>1</v>
      </c>
      <c r="L142" s="305"/>
      <c r="M142" s="306" t="s">
        <v>1</v>
      </c>
      <c r="N142" s="307" t="s">
        <v>43</v>
      </c>
      <c r="O142" s="86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501</v>
      </c>
      <c r="AT142" s="243" t="s">
        <v>549</v>
      </c>
      <c r="AU142" s="243" t="s">
        <v>88</v>
      </c>
      <c r="AY142" s="17" t="s">
        <v>163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7" t="s">
        <v>86</v>
      </c>
      <c r="BK142" s="244">
        <f>ROUND(I142*H142,2)</f>
        <v>0</v>
      </c>
      <c r="BL142" s="17" t="s">
        <v>395</v>
      </c>
      <c r="BM142" s="243" t="s">
        <v>405</v>
      </c>
    </row>
    <row r="143" spans="2:65" s="1" customFormat="1" ht="16.5" customHeight="1">
      <c r="B143" s="38"/>
      <c r="C143" s="298" t="s">
        <v>78</v>
      </c>
      <c r="D143" s="298" t="s">
        <v>549</v>
      </c>
      <c r="E143" s="299" t="s">
        <v>3152</v>
      </c>
      <c r="F143" s="300" t="s">
        <v>3153</v>
      </c>
      <c r="G143" s="301" t="s">
        <v>1168</v>
      </c>
      <c r="H143" s="302">
        <v>1</v>
      </c>
      <c r="I143" s="303"/>
      <c r="J143" s="304">
        <f>ROUND(I143*H143,2)</f>
        <v>0</v>
      </c>
      <c r="K143" s="300" t="s">
        <v>1</v>
      </c>
      <c r="L143" s="305"/>
      <c r="M143" s="306" t="s">
        <v>1</v>
      </c>
      <c r="N143" s="307" t="s">
        <v>43</v>
      </c>
      <c r="O143" s="86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AR143" s="243" t="s">
        <v>501</v>
      </c>
      <c r="AT143" s="243" t="s">
        <v>549</v>
      </c>
      <c r="AU143" s="243" t="s">
        <v>88</v>
      </c>
      <c r="AY143" s="17" t="s">
        <v>163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7" t="s">
        <v>86</v>
      </c>
      <c r="BK143" s="244">
        <f>ROUND(I143*H143,2)</f>
        <v>0</v>
      </c>
      <c r="BL143" s="17" t="s">
        <v>395</v>
      </c>
      <c r="BM143" s="243" t="s">
        <v>421</v>
      </c>
    </row>
    <row r="144" spans="2:65" s="1" customFormat="1" ht="16.5" customHeight="1">
      <c r="B144" s="38"/>
      <c r="C144" s="298" t="s">
        <v>78</v>
      </c>
      <c r="D144" s="298" t="s">
        <v>549</v>
      </c>
      <c r="E144" s="299" t="s">
        <v>3154</v>
      </c>
      <c r="F144" s="300" t="s">
        <v>3155</v>
      </c>
      <c r="G144" s="301" t="s">
        <v>1168</v>
      </c>
      <c r="H144" s="302">
        <v>1</v>
      </c>
      <c r="I144" s="303"/>
      <c r="J144" s="304">
        <f>ROUND(I144*H144,2)</f>
        <v>0</v>
      </c>
      <c r="K144" s="300" t="s">
        <v>1</v>
      </c>
      <c r="L144" s="305"/>
      <c r="M144" s="306" t="s">
        <v>1</v>
      </c>
      <c r="N144" s="307" t="s">
        <v>43</v>
      </c>
      <c r="O144" s="86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501</v>
      </c>
      <c r="AT144" s="243" t="s">
        <v>549</v>
      </c>
      <c r="AU144" s="243" t="s">
        <v>88</v>
      </c>
      <c r="AY144" s="17" t="s">
        <v>163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7" t="s">
        <v>86</v>
      </c>
      <c r="BK144" s="244">
        <f>ROUND(I144*H144,2)</f>
        <v>0</v>
      </c>
      <c r="BL144" s="17" t="s">
        <v>395</v>
      </c>
      <c r="BM144" s="243" t="s">
        <v>432</v>
      </c>
    </row>
    <row r="145" spans="2:65" s="1" customFormat="1" ht="16.5" customHeight="1">
      <c r="B145" s="38"/>
      <c r="C145" s="298" t="s">
        <v>78</v>
      </c>
      <c r="D145" s="298" t="s">
        <v>549</v>
      </c>
      <c r="E145" s="299" t="s">
        <v>3156</v>
      </c>
      <c r="F145" s="300" t="s">
        <v>3157</v>
      </c>
      <c r="G145" s="301" t="s">
        <v>1168</v>
      </c>
      <c r="H145" s="302">
        <v>1</v>
      </c>
      <c r="I145" s="303"/>
      <c r="J145" s="304">
        <f>ROUND(I145*H145,2)</f>
        <v>0</v>
      </c>
      <c r="K145" s="300" t="s">
        <v>1</v>
      </c>
      <c r="L145" s="305"/>
      <c r="M145" s="306" t="s">
        <v>1</v>
      </c>
      <c r="N145" s="307" t="s">
        <v>43</v>
      </c>
      <c r="O145" s="86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501</v>
      </c>
      <c r="AT145" s="243" t="s">
        <v>549</v>
      </c>
      <c r="AU145" s="243" t="s">
        <v>88</v>
      </c>
      <c r="AY145" s="17" t="s">
        <v>163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7" t="s">
        <v>86</v>
      </c>
      <c r="BK145" s="244">
        <f>ROUND(I145*H145,2)</f>
        <v>0</v>
      </c>
      <c r="BL145" s="17" t="s">
        <v>395</v>
      </c>
      <c r="BM145" s="243" t="s">
        <v>443</v>
      </c>
    </row>
    <row r="146" spans="2:63" s="11" customFormat="1" ht="22.8" customHeight="1">
      <c r="B146" s="216"/>
      <c r="C146" s="217"/>
      <c r="D146" s="218" t="s">
        <v>77</v>
      </c>
      <c r="E146" s="230" t="s">
        <v>2658</v>
      </c>
      <c r="F146" s="230" t="s">
        <v>3158</v>
      </c>
      <c r="G146" s="217"/>
      <c r="H146" s="217"/>
      <c r="I146" s="220"/>
      <c r="J146" s="231">
        <f>BK146</f>
        <v>0</v>
      </c>
      <c r="K146" s="217"/>
      <c r="L146" s="222"/>
      <c r="M146" s="223"/>
      <c r="N146" s="224"/>
      <c r="O146" s="224"/>
      <c r="P146" s="225">
        <f>SUM(P147:P151)</f>
        <v>0</v>
      </c>
      <c r="Q146" s="224"/>
      <c r="R146" s="225">
        <f>SUM(R147:R151)</f>
        <v>0</v>
      </c>
      <c r="S146" s="224"/>
      <c r="T146" s="226">
        <f>SUM(T147:T151)</f>
        <v>0</v>
      </c>
      <c r="AR146" s="227" t="s">
        <v>88</v>
      </c>
      <c r="AT146" s="228" t="s">
        <v>77</v>
      </c>
      <c r="AU146" s="228" t="s">
        <v>86</v>
      </c>
      <c r="AY146" s="227" t="s">
        <v>163</v>
      </c>
      <c r="BK146" s="229">
        <f>SUM(BK147:BK151)</f>
        <v>0</v>
      </c>
    </row>
    <row r="147" spans="2:65" s="1" customFormat="1" ht="16.5" customHeight="1">
      <c r="B147" s="38"/>
      <c r="C147" s="298" t="s">
        <v>78</v>
      </c>
      <c r="D147" s="298" t="s">
        <v>549</v>
      </c>
      <c r="E147" s="299" t="s">
        <v>3159</v>
      </c>
      <c r="F147" s="300" t="s">
        <v>3160</v>
      </c>
      <c r="G147" s="301" t="s">
        <v>1168</v>
      </c>
      <c r="H147" s="302">
        <v>1</v>
      </c>
      <c r="I147" s="303"/>
      <c r="J147" s="304">
        <f>ROUND(I147*H147,2)</f>
        <v>0</v>
      </c>
      <c r="K147" s="300" t="s">
        <v>1</v>
      </c>
      <c r="L147" s="305"/>
      <c r="M147" s="306" t="s">
        <v>1</v>
      </c>
      <c r="N147" s="307" t="s">
        <v>43</v>
      </c>
      <c r="O147" s="86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AR147" s="243" t="s">
        <v>501</v>
      </c>
      <c r="AT147" s="243" t="s">
        <v>549</v>
      </c>
      <c r="AU147" s="243" t="s">
        <v>88</v>
      </c>
      <c r="AY147" s="17" t="s">
        <v>163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7" t="s">
        <v>86</v>
      </c>
      <c r="BK147" s="244">
        <f>ROUND(I147*H147,2)</f>
        <v>0</v>
      </c>
      <c r="BL147" s="17" t="s">
        <v>395</v>
      </c>
      <c r="BM147" s="243" t="s">
        <v>459</v>
      </c>
    </row>
    <row r="148" spans="2:65" s="1" customFormat="1" ht="16.5" customHeight="1">
      <c r="B148" s="38"/>
      <c r="C148" s="298" t="s">
        <v>78</v>
      </c>
      <c r="D148" s="298" t="s">
        <v>549</v>
      </c>
      <c r="E148" s="299" t="s">
        <v>3161</v>
      </c>
      <c r="F148" s="300" t="s">
        <v>3162</v>
      </c>
      <c r="G148" s="301" t="s">
        <v>1168</v>
      </c>
      <c r="H148" s="302">
        <v>1</v>
      </c>
      <c r="I148" s="303"/>
      <c r="J148" s="304">
        <f>ROUND(I148*H148,2)</f>
        <v>0</v>
      </c>
      <c r="K148" s="300" t="s">
        <v>1</v>
      </c>
      <c r="L148" s="305"/>
      <c r="M148" s="306" t="s">
        <v>1</v>
      </c>
      <c r="N148" s="307" t="s">
        <v>43</v>
      </c>
      <c r="O148" s="86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243" t="s">
        <v>501</v>
      </c>
      <c r="AT148" s="243" t="s">
        <v>549</v>
      </c>
      <c r="AU148" s="243" t="s">
        <v>88</v>
      </c>
      <c r="AY148" s="17" t="s">
        <v>163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7" t="s">
        <v>86</v>
      </c>
      <c r="BK148" s="244">
        <f>ROUND(I148*H148,2)</f>
        <v>0</v>
      </c>
      <c r="BL148" s="17" t="s">
        <v>395</v>
      </c>
      <c r="BM148" s="243" t="s">
        <v>475</v>
      </c>
    </row>
    <row r="149" spans="2:65" s="1" customFormat="1" ht="16.5" customHeight="1">
      <c r="B149" s="38"/>
      <c r="C149" s="298" t="s">
        <v>78</v>
      </c>
      <c r="D149" s="298" t="s">
        <v>549</v>
      </c>
      <c r="E149" s="299" t="s">
        <v>3163</v>
      </c>
      <c r="F149" s="300" t="s">
        <v>3164</v>
      </c>
      <c r="G149" s="301" t="s">
        <v>1168</v>
      </c>
      <c r="H149" s="302">
        <v>1</v>
      </c>
      <c r="I149" s="303"/>
      <c r="J149" s="304">
        <f>ROUND(I149*H149,2)</f>
        <v>0</v>
      </c>
      <c r="K149" s="300" t="s">
        <v>1</v>
      </c>
      <c r="L149" s="305"/>
      <c r="M149" s="306" t="s">
        <v>1</v>
      </c>
      <c r="N149" s="307" t="s">
        <v>43</v>
      </c>
      <c r="O149" s="86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AR149" s="243" t="s">
        <v>501</v>
      </c>
      <c r="AT149" s="243" t="s">
        <v>549</v>
      </c>
      <c r="AU149" s="243" t="s">
        <v>88</v>
      </c>
      <c r="AY149" s="17" t="s">
        <v>163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7" t="s">
        <v>86</v>
      </c>
      <c r="BK149" s="244">
        <f>ROUND(I149*H149,2)</f>
        <v>0</v>
      </c>
      <c r="BL149" s="17" t="s">
        <v>395</v>
      </c>
      <c r="BM149" s="243" t="s">
        <v>486</v>
      </c>
    </row>
    <row r="150" spans="2:65" s="1" customFormat="1" ht="16.5" customHeight="1">
      <c r="B150" s="38"/>
      <c r="C150" s="298" t="s">
        <v>78</v>
      </c>
      <c r="D150" s="298" t="s">
        <v>549</v>
      </c>
      <c r="E150" s="299" t="s">
        <v>3165</v>
      </c>
      <c r="F150" s="300" t="s">
        <v>3166</v>
      </c>
      <c r="G150" s="301" t="s">
        <v>1168</v>
      </c>
      <c r="H150" s="302">
        <v>1</v>
      </c>
      <c r="I150" s="303"/>
      <c r="J150" s="304">
        <f>ROUND(I150*H150,2)</f>
        <v>0</v>
      </c>
      <c r="K150" s="300" t="s">
        <v>1</v>
      </c>
      <c r="L150" s="305"/>
      <c r="M150" s="306" t="s">
        <v>1</v>
      </c>
      <c r="N150" s="307" t="s">
        <v>43</v>
      </c>
      <c r="O150" s="86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501</v>
      </c>
      <c r="AT150" s="243" t="s">
        <v>549</v>
      </c>
      <c r="AU150" s="243" t="s">
        <v>88</v>
      </c>
      <c r="AY150" s="17" t="s">
        <v>163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7" t="s">
        <v>86</v>
      </c>
      <c r="BK150" s="244">
        <f>ROUND(I150*H150,2)</f>
        <v>0</v>
      </c>
      <c r="BL150" s="17" t="s">
        <v>395</v>
      </c>
      <c r="BM150" s="243" t="s">
        <v>501</v>
      </c>
    </row>
    <row r="151" spans="2:65" s="1" customFormat="1" ht="16.5" customHeight="1">
      <c r="B151" s="38"/>
      <c r="C151" s="298" t="s">
        <v>78</v>
      </c>
      <c r="D151" s="298" t="s">
        <v>549</v>
      </c>
      <c r="E151" s="299" t="s">
        <v>3167</v>
      </c>
      <c r="F151" s="300" t="s">
        <v>3168</v>
      </c>
      <c r="G151" s="301" t="s">
        <v>1168</v>
      </c>
      <c r="H151" s="302">
        <v>1</v>
      </c>
      <c r="I151" s="303"/>
      <c r="J151" s="304">
        <f>ROUND(I151*H151,2)</f>
        <v>0</v>
      </c>
      <c r="K151" s="300" t="s">
        <v>1</v>
      </c>
      <c r="L151" s="305"/>
      <c r="M151" s="306" t="s">
        <v>1</v>
      </c>
      <c r="N151" s="307" t="s">
        <v>43</v>
      </c>
      <c r="O151" s="86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AR151" s="243" t="s">
        <v>501</v>
      </c>
      <c r="AT151" s="243" t="s">
        <v>549</v>
      </c>
      <c r="AU151" s="243" t="s">
        <v>88</v>
      </c>
      <c r="AY151" s="17" t="s">
        <v>163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7" t="s">
        <v>86</v>
      </c>
      <c r="BK151" s="244">
        <f>ROUND(I151*H151,2)</f>
        <v>0</v>
      </c>
      <c r="BL151" s="17" t="s">
        <v>395</v>
      </c>
      <c r="BM151" s="243" t="s">
        <v>513</v>
      </c>
    </row>
    <row r="152" spans="2:63" s="11" customFormat="1" ht="22.8" customHeight="1">
      <c r="B152" s="216"/>
      <c r="C152" s="217"/>
      <c r="D152" s="218" t="s">
        <v>77</v>
      </c>
      <c r="E152" s="230" t="s">
        <v>2699</v>
      </c>
      <c r="F152" s="230" t="s">
        <v>3169</v>
      </c>
      <c r="G152" s="217"/>
      <c r="H152" s="217"/>
      <c r="I152" s="220"/>
      <c r="J152" s="231">
        <f>BK152</f>
        <v>0</v>
      </c>
      <c r="K152" s="217"/>
      <c r="L152" s="222"/>
      <c r="M152" s="223"/>
      <c r="N152" s="224"/>
      <c r="O152" s="224"/>
      <c r="P152" s="225">
        <v>0</v>
      </c>
      <c r="Q152" s="224"/>
      <c r="R152" s="225">
        <v>0</v>
      </c>
      <c r="S152" s="224"/>
      <c r="T152" s="226">
        <v>0</v>
      </c>
      <c r="AR152" s="227" t="s">
        <v>88</v>
      </c>
      <c r="AT152" s="228" t="s">
        <v>77</v>
      </c>
      <c r="AU152" s="228" t="s">
        <v>86</v>
      </c>
      <c r="AY152" s="227" t="s">
        <v>163</v>
      </c>
      <c r="BK152" s="229">
        <v>0</v>
      </c>
    </row>
    <row r="153" spans="2:63" s="11" customFormat="1" ht="25.9" customHeight="1">
      <c r="B153" s="216"/>
      <c r="C153" s="217"/>
      <c r="D153" s="218" t="s">
        <v>77</v>
      </c>
      <c r="E153" s="219" t="s">
        <v>2707</v>
      </c>
      <c r="F153" s="219" t="s">
        <v>2999</v>
      </c>
      <c r="G153" s="217"/>
      <c r="H153" s="217"/>
      <c r="I153" s="220"/>
      <c r="J153" s="221">
        <f>BK153</f>
        <v>0</v>
      </c>
      <c r="K153" s="217"/>
      <c r="L153" s="222"/>
      <c r="M153" s="223"/>
      <c r="N153" s="224"/>
      <c r="O153" s="224"/>
      <c r="P153" s="225">
        <f>SUM(P154:P162)</f>
        <v>0</v>
      </c>
      <c r="Q153" s="224"/>
      <c r="R153" s="225">
        <f>SUM(R154:R162)</f>
        <v>0</v>
      </c>
      <c r="S153" s="224"/>
      <c r="T153" s="226">
        <f>SUM(T154:T162)</f>
        <v>0</v>
      </c>
      <c r="AR153" s="227" t="s">
        <v>88</v>
      </c>
      <c r="AT153" s="228" t="s">
        <v>77</v>
      </c>
      <c r="AU153" s="228" t="s">
        <v>78</v>
      </c>
      <c r="AY153" s="227" t="s">
        <v>163</v>
      </c>
      <c r="BK153" s="229">
        <f>SUM(BK154:BK162)</f>
        <v>0</v>
      </c>
    </row>
    <row r="154" spans="2:65" s="1" customFormat="1" ht="16.5" customHeight="1">
      <c r="B154" s="38"/>
      <c r="C154" s="232" t="s">
        <v>78</v>
      </c>
      <c r="D154" s="232" t="s">
        <v>166</v>
      </c>
      <c r="E154" s="233" t="s">
        <v>3170</v>
      </c>
      <c r="F154" s="234" t="s">
        <v>3171</v>
      </c>
      <c r="G154" s="235" t="s">
        <v>1168</v>
      </c>
      <c r="H154" s="236">
        <v>1</v>
      </c>
      <c r="I154" s="237"/>
      <c r="J154" s="238">
        <f>ROUND(I154*H154,2)</f>
        <v>0</v>
      </c>
      <c r="K154" s="234" t="s">
        <v>1</v>
      </c>
      <c r="L154" s="43"/>
      <c r="M154" s="239" t="s">
        <v>1</v>
      </c>
      <c r="N154" s="240" t="s">
        <v>43</v>
      </c>
      <c r="O154" s="86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395</v>
      </c>
      <c r="AT154" s="243" t="s">
        <v>166</v>
      </c>
      <c r="AU154" s="243" t="s">
        <v>86</v>
      </c>
      <c r="AY154" s="17" t="s">
        <v>163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7" t="s">
        <v>86</v>
      </c>
      <c r="BK154" s="244">
        <f>ROUND(I154*H154,2)</f>
        <v>0</v>
      </c>
      <c r="BL154" s="17" t="s">
        <v>395</v>
      </c>
      <c r="BM154" s="243" t="s">
        <v>528</v>
      </c>
    </row>
    <row r="155" spans="2:65" s="1" customFormat="1" ht="16.5" customHeight="1">
      <c r="B155" s="38"/>
      <c r="C155" s="232" t="s">
        <v>78</v>
      </c>
      <c r="D155" s="232" t="s">
        <v>166</v>
      </c>
      <c r="E155" s="233" t="s">
        <v>3172</v>
      </c>
      <c r="F155" s="234" t="s">
        <v>3173</v>
      </c>
      <c r="G155" s="235" t="s">
        <v>1168</v>
      </c>
      <c r="H155" s="236">
        <v>3</v>
      </c>
      <c r="I155" s="237"/>
      <c r="J155" s="238">
        <f>ROUND(I155*H155,2)</f>
        <v>0</v>
      </c>
      <c r="K155" s="234" t="s">
        <v>1</v>
      </c>
      <c r="L155" s="43"/>
      <c r="M155" s="239" t="s">
        <v>1</v>
      </c>
      <c r="N155" s="240" t="s">
        <v>43</v>
      </c>
      <c r="O155" s="86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AR155" s="243" t="s">
        <v>395</v>
      </c>
      <c r="AT155" s="243" t="s">
        <v>166</v>
      </c>
      <c r="AU155" s="243" t="s">
        <v>86</v>
      </c>
      <c r="AY155" s="17" t="s">
        <v>163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7" t="s">
        <v>86</v>
      </c>
      <c r="BK155" s="244">
        <f>ROUND(I155*H155,2)</f>
        <v>0</v>
      </c>
      <c r="BL155" s="17" t="s">
        <v>395</v>
      </c>
      <c r="BM155" s="243" t="s">
        <v>538</v>
      </c>
    </row>
    <row r="156" spans="2:65" s="1" customFormat="1" ht="16.5" customHeight="1">
      <c r="B156" s="38"/>
      <c r="C156" s="232" t="s">
        <v>78</v>
      </c>
      <c r="D156" s="232" t="s">
        <v>166</v>
      </c>
      <c r="E156" s="233" t="s">
        <v>3174</v>
      </c>
      <c r="F156" s="234" t="s">
        <v>3175</v>
      </c>
      <c r="G156" s="235" t="s">
        <v>3033</v>
      </c>
      <c r="H156" s="236">
        <v>20</v>
      </c>
      <c r="I156" s="237"/>
      <c r="J156" s="238">
        <f>ROUND(I156*H156,2)</f>
        <v>0</v>
      </c>
      <c r="K156" s="234" t="s">
        <v>1</v>
      </c>
      <c r="L156" s="43"/>
      <c r="M156" s="239" t="s">
        <v>1</v>
      </c>
      <c r="N156" s="240" t="s">
        <v>43</v>
      </c>
      <c r="O156" s="86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395</v>
      </c>
      <c r="AT156" s="243" t="s">
        <v>166</v>
      </c>
      <c r="AU156" s="243" t="s">
        <v>86</v>
      </c>
      <c r="AY156" s="17" t="s">
        <v>163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7" t="s">
        <v>86</v>
      </c>
      <c r="BK156" s="244">
        <f>ROUND(I156*H156,2)</f>
        <v>0</v>
      </c>
      <c r="BL156" s="17" t="s">
        <v>395</v>
      </c>
      <c r="BM156" s="243" t="s">
        <v>554</v>
      </c>
    </row>
    <row r="157" spans="2:65" s="1" customFormat="1" ht="16.5" customHeight="1">
      <c r="B157" s="38"/>
      <c r="C157" s="232" t="s">
        <v>78</v>
      </c>
      <c r="D157" s="232" t="s">
        <v>166</v>
      </c>
      <c r="E157" s="233" t="s">
        <v>3176</v>
      </c>
      <c r="F157" s="234" t="s">
        <v>3177</v>
      </c>
      <c r="G157" s="235" t="s">
        <v>1168</v>
      </c>
      <c r="H157" s="236">
        <v>2</v>
      </c>
      <c r="I157" s="237"/>
      <c r="J157" s="238">
        <f>ROUND(I157*H157,2)</f>
        <v>0</v>
      </c>
      <c r="K157" s="234" t="s">
        <v>1</v>
      </c>
      <c r="L157" s="43"/>
      <c r="M157" s="239" t="s">
        <v>1</v>
      </c>
      <c r="N157" s="240" t="s">
        <v>43</v>
      </c>
      <c r="O157" s="86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AR157" s="243" t="s">
        <v>395</v>
      </c>
      <c r="AT157" s="243" t="s">
        <v>166</v>
      </c>
      <c r="AU157" s="243" t="s">
        <v>86</v>
      </c>
      <c r="AY157" s="17" t="s">
        <v>163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7" t="s">
        <v>86</v>
      </c>
      <c r="BK157" s="244">
        <f>ROUND(I157*H157,2)</f>
        <v>0</v>
      </c>
      <c r="BL157" s="17" t="s">
        <v>395</v>
      </c>
      <c r="BM157" s="243" t="s">
        <v>565</v>
      </c>
    </row>
    <row r="158" spans="2:65" s="1" customFormat="1" ht="16.5" customHeight="1">
      <c r="B158" s="38"/>
      <c r="C158" s="232" t="s">
        <v>78</v>
      </c>
      <c r="D158" s="232" t="s">
        <v>166</v>
      </c>
      <c r="E158" s="233" t="s">
        <v>3178</v>
      </c>
      <c r="F158" s="234" t="s">
        <v>3179</v>
      </c>
      <c r="G158" s="235" t="s">
        <v>1168</v>
      </c>
      <c r="H158" s="236">
        <v>1</v>
      </c>
      <c r="I158" s="237"/>
      <c r="J158" s="238">
        <f>ROUND(I158*H158,2)</f>
        <v>0</v>
      </c>
      <c r="K158" s="234" t="s">
        <v>1</v>
      </c>
      <c r="L158" s="43"/>
      <c r="M158" s="239" t="s">
        <v>1</v>
      </c>
      <c r="N158" s="240" t="s">
        <v>43</v>
      </c>
      <c r="O158" s="86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395</v>
      </c>
      <c r="AT158" s="243" t="s">
        <v>166</v>
      </c>
      <c r="AU158" s="243" t="s">
        <v>86</v>
      </c>
      <c r="AY158" s="17" t="s">
        <v>163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7" t="s">
        <v>86</v>
      </c>
      <c r="BK158" s="244">
        <f>ROUND(I158*H158,2)</f>
        <v>0</v>
      </c>
      <c r="BL158" s="17" t="s">
        <v>395</v>
      </c>
      <c r="BM158" s="243" t="s">
        <v>590</v>
      </c>
    </row>
    <row r="159" spans="2:65" s="1" customFormat="1" ht="16.5" customHeight="1">
      <c r="B159" s="38"/>
      <c r="C159" s="232" t="s">
        <v>78</v>
      </c>
      <c r="D159" s="232" t="s">
        <v>166</v>
      </c>
      <c r="E159" s="233" t="s">
        <v>3180</v>
      </c>
      <c r="F159" s="234" t="s">
        <v>3181</v>
      </c>
      <c r="G159" s="235" t="s">
        <v>1168</v>
      </c>
      <c r="H159" s="236">
        <v>2</v>
      </c>
      <c r="I159" s="237"/>
      <c r="J159" s="238">
        <f>ROUND(I159*H159,2)</f>
        <v>0</v>
      </c>
      <c r="K159" s="234" t="s">
        <v>1</v>
      </c>
      <c r="L159" s="43"/>
      <c r="M159" s="239" t="s">
        <v>1</v>
      </c>
      <c r="N159" s="240" t="s">
        <v>43</v>
      </c>
      <c r="O159" s="86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AR159" s="243" t="s">
        <v>395</v>
      </c>
      <c r="AT159" s="243" t="s">
        <v>166</v>
      </c>
      <c r="AU159" s="243" t="s">
        <v>86</v>
      </c>
      <c r="AY159" s="17" t="s">
        <v>163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7" t="s">
        <v>86</v>
      </c>
      <c r="BK159" s="244">
        <f>ROUND(I159*H159,2)</f>
        <v>0</v>
      </c>
      <c r="BL159" s="17" t="s">
        <v>395</v>
      </c>
      <c r="BM159" s="243" t="s">
        <v>628</v>
      </c>
    </row>
    <row r="160" spans="2:65" s="1" customFormat="1" ht="16.5" customHeight="1">
      <c r="B160" s="38"/>
      <c r="C160" s="232" t="s">
        <v>78</v>
      </c>
      <c r="D160" s="232" t="s">
        <v>166</v>
      </c>
      <c r="E160" s="233" t="s">
        <v>3182</v>
      </c>
      <c r="F160" s="234" t="s">
        <v>3183</v>
      </c>
      <c r="G160" s="235" t="s">
        <v>1168</v>
      </c>
      <c r="H160" s="236">
        <v>21</v>
      </c>
      <c r="I160" s="237"/>
      <c r="J160" s="238">
        <f>ROUND(I160*H160,2)</f>
        <v>0</v>
      </c>
      <c r="K160" s="234" t="s">
        <v>1</v>
      </c>
      <c r="L160" s="43"/>
      <c r="M160" s="239" t="s">
        <v>1</v>
      </c>
      <c r="N160" s="240" t="s">
        <v>43</v>
      </c>
      <c r="O160" s="86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AR160" s="243" t="s">
        <v>395</v>
      </c>
      <c r="AT160" s="243" t="s">
        <v>166</v>
      </c>
      <c r="AU160" s="243" t="s">
        <v>86</v>
      </c>
      <c r="AY160" s="17" t="s">
        <v>163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7" t="s">
        <v>86</v>
      </c>
      <c r="BK160" s="244">
        <f>ROUND(I160*H160,2)</f>
        <v>0</v>
      </c>
      <c r="BL160" s="17" t="s">
        <v>395</v>
      </c>
      <c r="BM160" s="243" t="s">
        <v>638</v>
      </c>
    </row>
    <row r="161" spans="2:65" s="1" customFormat="1" ht="16.5" customHeight="1">
      <c r="B161" s="38"/>
      <c r="C161" s="232" t="s">
        <v>78</v>
      </c>
      <c r="D161" s="232" t="s">
        <v>166</v>
      </c>
      <c r="E161" s="233" t="s">
        <v>3184</v>
      </c>
      <c r="F161" s="234" t="s">
        <v>3185</v>
      </c>
      <c r="G161" s="235" t="s">
        <v>1168</v>
      </c>
      <c r="H161" s="236">
        <v>1</v>
      </c>
      <c r="I161" s="237"/>
      <c r="J161" s="238">
        <f>ROUND(I161*H161,2)</f>
        <v>0</v>
      </c>
      <c r="K161" s="234" t="s">
        <v>1</v>
      </c>
      <c r="L161" s="43"/>
      <c r="M161" s="239" t="s">
        <v>1</v>
      </c>
      <c r="N161" s="240" t="s">
        <v>43</v>
      </c>
      <c r="O161" s="86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AR161" s="243" t="s">
        <v>395</v>
      </c>
      <c r="AT161" s="243" t="s">
        <v>166</v>
      </c>
      <c r="AU161" s="243" t="s">
        <v>86</v>
      </c>
      <c r="AY161" s="17" t="s">
        <v>163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7" t="s">
        <v>86</v>
      </c>
      <c r="BK161" s="244">
        <f>ROUND(I161*H161,2)</f>
        <v>0</v>
      </c>
      <c r="BL161" s="17" t="s">
        <v>395</v>
      </c>
      <c r="BM161" s="243" t="s">
        <v>649</v>
      </c>
    </row>
    <row r="162" spans="2:65" s="1" customFormat="1" ht="16.5" customHeight="1">
      <c r="B162" s="38"/>
      <c r="C162" s="232" t="s">
        <v>78</v>
      </c>
      <c r="D162" s="232" t="s">
        <v>166</v>
      </c>
      <c r="E162" s="233" t="s">
        <v>3186</v>
      </c>
      <c r="F162" s="234" t="s">
        <v>3187</v>
      </c>
      <c r="G162" s="235" t="s">
        <v>1168</v>
      </c>
      <c r="H162" s="236">
        <v>1</v>
      </c>
      <c r="I162" s="237"/>
      <c r="J162" s="238">
        <f>ROUND(I162*H162,2)</f>
        <v>0</v>
      </c>
      <c r="K162" s="234" t="s">
        <v>1</v>
      </c>
      <c r="L162" s="43"/>
      <c r="M162" s="248" t="s">
        <v>1</v>
      </c>
      <c r="N162" s="249" t="s">
        <v>43</v>
      </c>
      <c r="O162" s="250"/>
      <c r="P162" s="251">
        <f>O162*H162</f>
        <v>0</v>
      </c>
      <c r="Q162" s="251">
        <v>0</v>
      </c>
      <c r="R162" s="251">
        <f>Q162*H162</f>
        <v>0</v>
      </c>
      <c r="S162" s="251">
        <v>0</v>
      </c>
      <c r="T162" s="252">
        <f>S162*H162</f>
        <v>0</v>
      </c>
      <c r="AR162" s="243" t="s">
        <v>395</v>
      </c>
      <c r="AT162" s="243" t="s">
        <v>166</v>
      </c>
      <c r="AU162" s="243" t="s">
        <v>86</v>
      </c>
      <c r="AY162" s="17" t="s">
        <v>163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7" t="s">
        <v>86</v>
      </c>
      <c r="BK162" s="244">
        <f>ROUND(I162*H162,2)</f>
        <v>0</v>
      </c>
      <c r="BL162" s="17" t="s">
        <v>395</v>
      </c>
      <c r="BM162" s="243" t="s">
        <v>671</v>
      </c>
    </row>
    <row r="163" spans="2:12" s="1" customFormat="1" ht="6.95" customHeight="1">
      <c r="B163" s="61"/>
      <c r="C163" s="62"/>
      <c r="D163" s="62"/>
      <c r="E163" s="62"/>
      <c r="F163" s="62"/>
      <c r="G163" s="62"/>
      <c r="H163" s="62"/>
      <c r="I163" s="183"/>
      <c r="J163" s="62"/>
      <c r="K163" s="62"/>
      <c r="L163" s="43"/>
    </row>
  </sheetData>
  <sheetProtection password="CC35" sheet="1" objects="1" scenarios="1" formatColumns="0" formatRows="0" autoFilter="0"/>
  <autoFilter ref="C129:K16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2019-04-10T13:23:18Z</dcterms:created>
  <dcterms:modified xsi:type="dcterms:W3CDTF">2019-04-10T13:23:34Z</dcterms:modified>
  <cp:category/>
  <cp:version/>
  <cp:contentType/>
  <cp:contentStatus/>
</cp:coreProperties>
</file>