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sperova\Desktop\"/>
    </mc:Choice>
  </mc:AlternateContent>
  <bookViews>
    <workbookView xWindow="0" yWindow="0" windowWidth="0" windowHeight="0"/>
  </bookViews>
  <sheets>
    <sheet name="Rekapitulace stavby" sheetId="1" r:id="rId1"/>
    <sheet name="001-01 - SO 01 - uliční f..." sheetId="2" r:id="rId2"/>
    <sheet name="001-02 - SO 01 - uliční f..." sheetId="3" r:id="rId3"/>
    <sheet name="Seznam figur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'001-01 - SO 01 - uliční f...'!$C$134:$K$323</definedName>
    <definedName name="_xlnm.Print_Area" localSheetId="1">'001-01 - SO 01 - uliční f...'!$C$82:$J$114,'001-01 - SO 01 - uliční f...'!$C$120:$K$323</definedName>
    <definedName name="_xlnm.Print_Titles" localSheetId="1">'001-01 - SO 01 - uliční f...'!$134:$134</definedName>
    <definedName name="_xlnm._FilterDatabase" localSheetId="2" hidden="1">'001-02 - SO 01 - uliční f...'!$C$131:$K$210</definedName>
    <definedName name="_xlnm.Print_Area" localSheetId="2">'001-02 - SO 01 - uliční f...'!$C$82:$J$111,'001-02 - SO 01 - uliční f...'!$C$117:$K$210</definedName>
    <definedName name="_xlnm.Print_Titles" localSheetId="2">'001-02 - SO 01 - uliční f...'!$131:$131</definedName>
    <definedName name="_xlnm.Print_Area" localSheetId="3">'Seznam figur'!$C$4:$G$77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9"/>
  <c r="J38"/>
  <c i="1" r="AY97"/>
  <c i="3" r="J37"/>
  <c i="1" r="AX97"/>
  <c i="3" r="BI209"/>
  <c r="BH209"/>
  <c r="BG209"/>
  <c r="BF209"/>
  <c r="T209"/>
  <c r="T208"/>
  <c r="T207"/>
  <c r="R209"/>
  <c r="R208"/>
  <c r="R207"/>
  <c r="P209"/>
  <c r="P208"/>
  <c r="P207"/>
  <c r="BI206"/>
  <c r="BH206"/>
  <c r="BG206"/>
  <c r="BF206"/>
  <c r="T206"/>
  <c r="T205"/>
  <c r="R206"/>
  <c r="R205"/>
  <c r="P206"/>
  <c r="P205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8"/>
  <c r="BH148"/>
  <c r="BG148"/>
  <c r="BF148"/>
  <c r="T148"/>
  <c r="R148"/>
  <c r="P148"/>
  <c r="BI146"/>
  <c r="BH146"/>
  <c r="BG146"/>
  <c r="BF146"/>
  <c r="T146"/>
  <c r="R146"/>
  <c r="P146"/>
  <c r="BI141"/>
  <c r="BH141"/>
  <c r="BG141"/>
  <c r="BF141"/>
  <c r="T141"/>
  <c r="T134"/>
  <c r="R141"/>
  <c r="R134"/>
  <c r="P141"/>
  <c r="P134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126"/>
  <c r="E7"/>
  <c r="E120"/>
  <c i="2" r="J39"/>
  <c r="J38"/>
  <c i="1" r="AY96"/>
  <c i="2" r="J37"/>
  <c i="1" r="AX96"/>
  <c i="2" r="BI323"/>
  <c r="BH323"/>
  <c r="BG323"/>
  <c r="BF323"/>
  <c r="T323"/>
  <c r="T322"/>
  <c r="T321"/>
  <c r="R323"/>
  <c r="R322"/>
  <c r="R321"/>
  <c r="P323"/>
  <c r="P322"/>
  <c r="P321"/>
  <c r="BI320"/>
  <c r="BH320"/>
  <c r="BG320"/>
  <c r="BF320"/>
  <c r="T320"/>
  <c r="R320"/>
  <c r="P320"/>
  <c r="BI319"/>
  <c r="BH319"/>
  <c r="BG319"/>
  <c r="BF319"/>
  <c r="T319"/>
  <c r="R319"/>
  <c r="P319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0"/>
  <c r="BH250"/>
  <c r="BG250"/>
  <c r="BF250"/>
  <c r="T250"/>
  <c r="R250"/>
  <c r="P250"/>
  <c r="BI247"/>
  <c r="BH247"/>
  <c r="BG247"/>
  <c r="BF247"/>
  <c r="T247"/>
  <c r="T246"/>
  <c r="R247"/>
  <c r="R246"/>
  <c r="P247"/>
  <c r="P246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3"/>
  <c r="BH233"/>
  <c r="BG233"/>
  <c r="BF233"/>
  <c r="T233"/>
  <c r="R233"/>
  <c r="P233"/>
  <c r="BI231"/>
  <c r="BH231"/>
  <c r="BG231"/>
  <c r="BF231"/>
  <c r="T231"/>
  <c r="R231"/>
  <c r="P231"/>
  <c r="BI222"/>
  <c r="BH222"/>
  <c r="BG222"/>
  <c r="BF222"/>
  <c r="T222"/>
  <c r="R222"/>
  <c r="P222"/>
  <c r="BI207"/>
  <c r="BH207"/>
  <c r="BG207"/>
  <c r="BF207"/>
  <c r="T207"/>
  <c r="R207"/>
  <c r="P207"/>
  <c r="BI200"/>
  <c r="BH200"/>
  <c r="BG200"/>
  <c r="BF200"/>
  <c r="T200"/>
  <c r="R200"/>
  <c r="P200"/>
  <c r="BI198"/>
  <c r="BH198"/>
  <c r="BG198"/>
  <c r="BF198"/>
  <c r="T198"/>
  <c r="R198"/>
  <c r="P198"/>
  <c r="BI193"/>
  <c r="BH193"/>
  <c r="BG193"/>
  <c r="BF193"/>
  <c r="T193"/>
  <c r="R193"/>
  <c r="P193"/>
  <c r="BI181"/>
  <c r="BH181"/>
  <c r="BG181"/>
  <c r="BF181"/>
  <c r="T181"/>
  <c r="R181"/>
  <c r="P181"/>
  <c r="BI171"/>
  <c r="BH171"/>
  <c r="BG171"/>
  <c r="BF171"/>
  <c r="T171"/>
  <c r="R171"/>
  <c r="P171"/>
  <c r="BI157"/>
  <c r="BH157"/>
  <c r="BG157"/>
  <c r="BF157"/>
  <c r="T157"/>
  <c r="R157"/>
  <c r="P157"/>
  <c r="BI142"/>
  <c r="BH142"/>
  <c r="BG142"/>
  <c r="BF142"/>
  <c r="T142"/>
  <c r="R142"/>
  <c r="P142"/>
  <c r="BI138"/>
  <c r="BH138"/>
  <c r="BG138"/>
  <c r="BF138"/>
  <c r="T138"/>
  <c r="T137"/>
  <c r="R138"/>
  <c r="R137"/>
  <c r="P138"/>
  <c r="P137"/>
  <c r="J132"/>
  <c r="J131"/>
  <c r="F131"/>
  <c r="F129"/>
  <c r="E127"/>
  <c r="J94"/>
  <c r="J93"/>
  <c r="F93"/>
  <c r="F91"/>
  <c r="E89"/>
  <c r="J20"/>
  <c r="E20"/>
  <c r="F132"/>
  <c r="J19"/>
  <c r="J14"/>
  <c r="J129"/>
  <c r="E7"/>
  <c r="E123"/>
  <c i="1" r="L90"/>
  <c r="AM90"/>
  <c r="AM89"/>
  <c r="L89"/>
  <c r="AM87"/>
  <c r="L87"/>
  <c r="L85"/>
  <c r="L84"/>
  <c i="3" r="J206"/>
  <c r="J201"/>
  <c r="J197"/>
  <c r="J191"/>
  <c r="BK177"/>
  <c r="J173"/>
  <c r="BK166"/>
  <c r="J162"/>
  <c r="BK159"/>
  <c r="BK157"/>
  <c r="BK155"/>
  <c r="J153"/>
  <c r="BK146"/>
  <c r="J141"/>
  <c i="2" r="BK323"/>
  <c r="J323"/>
  <c r="J305"/>
  <c r="J303"/>
  <c r="J296"/>
  <c r="J295"/>
  <c r="BK272"/>
  <c r="J270"/>
  <c r="J268"/>
  <c r="J266"/>
  <c r="J260"/>
  <c r="BK258"/>
  <c r="J250"/>
  <c r="BK247"/>
  <c r="J241"/>
  <c r="J233"/>
  <c r="J231"/>
  <c r="BK200"/>
  <c r="J193"/>
  <c r="BK181"/>
  <c r="J142"/>
  <c r="J138"/>
  <c i="3" r="BK209"/>
  <c r="BK201"/>
  <c r="J199"/>
  <c r="BK197"/>
  <c r="BK195"/>
  <c r="J193"/>
  <c r="BK189"/>
  <c r="BK187"/>
  <c r="J185"/>
  <c r="J183"/>
  <c r="J181"/>
  <c r="J179"/>
  <c r="J177"/>
  <c r="BK162"/>
  <c r="J157"/>
  <c r="BK135"/>
  <c i="2" r="BK320"/>
  <c r="BK309"/>
  <c r="BK303"/>
  <c r="J300"/>
  <c r="J298"/>
  <c r="BK292"/>
  <c r="J284"/>
  <c r="BK280"/>
  <c r="J278"/>
  <c r="J272"/>
  <c r="BK270"/>
  <c r="J264"/>
  <c r="J243"/>
  <c r="BK242"/>
  <c r="BK241"/>
  <c r="BK207"/>
  <c r="J200"/>
  <c r="BK198"/>
  <c r="BK193"/>
  <c r="J171"/>
  <c i="3" r="J209"/>
  <c r="BK199"/>
  <c r="BK175"/>
  <c r="BK171"/>
  <c r="J159"/>
  <c r="BK153"/>
  <c r="BK148"/>
  <c r="BK141"/>
  <c r="J135"/>
  <c i="2" r="J320"/>
  <c r="J319"/>
  <c r="J309"/>
  <c r="BK295"/>
  <c r="BK293"/>
  <c r="J292"/>
  <c r="BK284"/>
  <c r="BK282"/>
  <c r="J276"/>
  <c r="BK274"/>
  <c r="BK264"/>
  <c r="BK262"/>
  <c r="BK260"/>
  <c r="J258"/>
  <c r="J222"/>
  <c r="J207"/>
  <c r="J198"/>
  <c r="J181"/>
  <c r="BK171"/>
  <c r="BK157"/>
  <c r="J157"/>
  <c r="BK142"/>
  <c r="BK138"/>
  <c i="1" r="AS95"/>
  <c i="3" r="BK206"/>
  <c r="J195"/>
  <c r="BK193"/>
  <c r="BK191"/>
  <c r="J189"/>
  <c r="J187"/>
  <c r="BK185"/>
  <c r="BK183"/>
  <c r="BK181"/>
  <c r="BK179"/>
  <c r="J175"/>
  <c r="BK173"/>
  <c r="J171"/>
  <c r="J166"/>
  <c r="J155"/>
  <c r="J148"/>
  <c r="J146"/>
  <c i="2" r="BK319"/>
  <c r="BK305"/>
  <c r="BK300"/>
  <c r="BK298"/>
  <c r="BK296"/>
  <c r="J293"/>
  <c r="J282"/>
  <c r="J280"/>
  <c r="BK278"/>
  <c r="BK276"/>
  <c r="J274"/>
  <c r="BK268"/>
  <c r="BK266"/>
  <c r="J262"/>
  <c r="BK250"/>
  <c r="J247"/>
  <c r="BK243"/>
  <c r="J242"/>
  <c r="BK233"/>
  <c r="BK231"/>
  <c r="BK222"/>
  <c l="1" r="R141"/>
  <c r="R136"/>
  <c r="P192"/>
  <c r="T240"/>
  <c r="R249"/>
  <c r="R259"/>
  <c r="R294"/>
  <c r="T297"/>
  <c r="P302"/>
  <c r="P318"/>
  <c r="P141"/>
  <c r="P136"/>
  <c r="P135"/>
  <c i="1" r="AU96"/>
  <c i="2" r="T192"/>
  <c r="P240"/>
  <c r="BK249"/>
  <c r="J249"/>
  <c r="J106"/>
  <c r="BK259"/>
  <c r="J259"/>
  <c r="J107"/>
  <c r="BK294"/>
  <c r="J294"/>
  <c r="J108"/>
  <c r="T294"/>
  <c r="R297"/>
  <c r="T302"/>
  <c r="R318"/>
  <c i="3" r="R145"/>
  <c r="R133"/>
  <c r="BK172"/>
  <c r="J172"/>
  <c r="J105"/>
  <c r="T172"/>
  <c r="R198"/>
  <c i="2" r="T141"/>
  <c r="T136"/>
  <c r="R192"/>
  <c r="R240"/>
  <c r="T249"/>
  <c r="P259"/>
  <c r="P294"/>
  <c r="P297"/>
  <c r="R302"/>
  <c r="T318"/>
  <c i="3" r="T145"/>
  <c r="T133"/>
  <c r="P161"/>
  <c r="R161"/>
  <c r="R172"/>
  <c r="P190"/>
  <c r="T190"/>
  <c r="P198"/>
  <c i="2" r="BK141"/>
  <c r="J141"/>
  <c r="J101"/>
  <c r="BK192"/>
  <c r="J192"/>
  <c r="J102"/>
  <c r="BK240"/>
  <c r="J240"/>
  <c r="J103"/>
  <c r="P249"/>
  <c r="P248"/>
  <c r="T259"/>
  <c r="BK297"/>
  <c r="J297"/>
  <c r="J109"/>
  <c r="BK302"/>
  <c r="J302"/>
  <c r="J110"/>
  <c r="BK318"/>
  <c r="J318"/>
  <c r="J111"/>
  <c i="3" r="BK145"/>
  <c r="J145"/>
  <c r="J101"/>
  <c r="P145"/>
  <c r="P133"/>
  <c r="BK161"/>
  <c r="J161"/>
  <c r="J104"/>
  <c r="T161"/>
  <c r="P172"/>
  <c r="BK190"/>
  <c r="J190"/>
  <c r="J106"/>
  <c r="R190"/>
  <c r="BK198"/>
  <c r="J198"/>
  <c r="J107"/>
  <c r="T198"/>
  <c i="2" r="E85"/>
  <c r="J91"/>
  <c r="BE171"/>
  <c r="BE193"/>
  <c r="BE198"/>
  <c r="BE200"/>
  <c r="BE264"/>
  <c r="BE270"/>
  <c r="BE284"/>
  <c r="BE300"/>
  <c r="BE309"/>
  <c i="3" r="E85"/>
  <c r="BE135"/>
  <c r="BE146"/>
  <c r="BE148"/>
  <c r="BE157"/>
  <c r="BE195"/>
  <c r="BE197"/>
  <c i="2" r="BE157"/>
  <c r="BE181"/>
  <c r="BE222"/>
  <c r="BE233"/>
  <c r="BE241"/>
  <c r="BE242"/>
  <c r="BE243"/>
  <c r="BE247"/>
  <c r="BE268"/>
  <c r="BE276"/>
  <c r="BE298"/>
  <c r="BE303"/>
  <c r="BK137"/>
  <c r="J137"/>
  <c r="J100"/>
  <c i="3" r="F94"/>
  <c r="BE155"/>
  <c r="BE159"/>
  <c r="BE162"/>
  <c r="BE177"/>
  <c r="BE183"/>
  <c r="BE189"/>
  <c r="BE193"/>
  <c r="BE201"/>
  <c r="BE206"/>
  <c r="BK134"/>
  <c r="BK133"/>
  <c r="J133"/>
  <c r="J99"/>
  <c r="BK158"/>
  <c r="J158"/>
  <c r="J102"/>
  <c i="2" r="F94"/>
  <c r="BE138"/>
  <c r="BE231"/>
  <c r="BE250"/>
  <c r="BE258"/>
  <c r="BE260"/>
  <c r="BE266"/>
  <c r="BE272"/>
  <c r="BE274"/>
  <c r="BE293"/>
  <c r="BE295"/>
  <c r="BE305"/>
  <c r="BE319"/>
  <c r="BK322"/>
  <c r="BK321"/>
  <c r="J321"/>
  <c r="J112"/>
  <c i="3" r="J91"/>
  <c r="BE141"/>
  <c r="BE153"/>
  <c r="BE166"/>
  <c r="BE171"/>
  <c r="BE175"/>
  <c r="BE209"/>
  <c r="BK205"/>
  <c r="J205"/>
  <c r="J108"/>
  <c r="BK208"/>
  <c r="BK207"/>
  <c r="J207"/>
  <c r="J109"/>
  <c i="2" r="BE142"/>
  <c r="BE207"/>
  <c r="BE262"/>
  <c r="BE278"/>
  <c r="BE280"/>
  <c r="BE282"/>
  <c r="BE292"/>
  <c r="BE296"/>
  <c r="BE320"/>
  <c r="BE323"/>
  <c r="BK246"/>
  <c r="J246"/>
  <c r="J104"/>
  <c i="3" r="BE173"/>
  <c r="BE179"/>
  <c r="BE181"/>
  <c r="BE185"/>
  <c r="BE187"/>
  <c r="BE191"/>
  <c r="BE199"/>
  <c i="2" r="F36"/>
  <c i="1" r="BA96"/>
  <c i="3" r="F37"/>
  <c i="1" r="BB97"/>
  <c i="2" r="F39"/>
  <c i="1" r="BD96"/>
  <c i="2" r="F37"/>
  <c i="1" r="BB96"/>
  <c i="3" r="F39"/>
  <c i="1" r="BD97"/>
  <c i="3" r="J36"/>
  <c i="1" r="AW97"/>
  <c r="AS94"/>
  <c i="2" r="J36"/>
  <c i="1" r="AW96"/>
  <c i="3" r="F36"/>
  <c i="1" r="BA97"/>
  <c i="2" r="F38"/>
  <c i="1" r="BC96"/>
  <c i="3" r="F38"/>
  <c i="1" r="BC97"/>
  <c i="3" l="1" r="P160"/>
  <c r="P132"/>
  <c i="1" r="AU97"/>
  <c i="3" r="R160"/>
  <c r="R132"/>
  <c r="T160"/>
  <c r="T132"/>
  <c i="2" r="T248"/>
  <c r="T135"/>
  <c r="R248"/>
  <c r="R135"/>
  <c r="BK248"/>
  <c r="J248"/>
  <c r="J105"/>
  <c r="J322"/>
  <c r="J113"/>
  <c i="3" r="BK160"/>
  <c r="J160"/>
  <c r="J103"/>
  <c i="2" r="BK136"/>
  <c r="J136"/>
  <c r="J99"/>
  <c i="3" r="BK132"/>
  <c r="J132"/>
  <c r="J98"/>
  <c r="J134"/>
  <c r="J100"/>
  <c r="J208"/>
  <c r="J110"/>
  <c r="F35"/>
  <c i="1" r="AZ97"/>
  <c r="BA95"/>
  <c r="BA94"/>
  <c r="W30"/>
  <c r="BC95"/>
  <c r="AY95"/>
  <c i="2" r="F35"/>
  <c i="1" r="AZ96"/>
  <c i="2" r="J35"/>
  <c i="1" r="AV96"/>
  <c r="AT96"/>
  <c r="BD95"/>
  <c r="BD94"/>
  <c r="W33"/>
  <c r="BB95"/>
  <c r="BB94"/>
  <c r="AX94"/>
  <c i="3" r="J35"/>
  <c i="1" r="AV97"/>
  <c r="AT97"/>
  <c r="AU95"/>
  <c r="AU94"/>
  <c i="2" l="1" r="BK135"/>
  <c r="J135"/>
  <c r="J98"/>
  <c i="1" r="AZ95"/>
  <c r="AV95"/>
  <c i="3" r="J32"/>
  <c i="1" r="AG97"/>
  <c r="AN97"/>
  <c r="AX95"/>
  <c r="AW95"/>
  <c r="AW94"/>
  <c r="AK30"/>
  <c r="W31"/>
  <c r="BC94"/>
  <c r="W32"/>
  <c i="3" l="1" r="J41"/>
  <c i="1" r="AY94"/>
  <c i="2" r="J32"/>
  <c i="1" r="AG96"/>
  <c r="AN96"/>
  <c r="AZ94"/>
  <c r="AV94"/>
  <c r="AK29"/>
  <c r="AT95"/>
  <c i="2" l="1" r="J41"/>
  <c i="1" r="AT94"/>
  <c r="AG95"/>
  <c r="AN95"/>
  <c r="W29"/>
  <c l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<sst xmlns="http://schemas.openxmlformats.org/spreadsheetml/2006/main">
  <si>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</si>
  <si>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</si>
  <si>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</si>
  <si>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</si>
  <si>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</si>
  <si>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{c94ed2b1-ce30-489e-8e08-93c8fb264553}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</si>
  <si>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</si>
  <si>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</si>
  <si>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</si>
  <si>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</si>
  <si>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</si>
  <si>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</si>
  <si>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</si>
  <si>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</si>
  <si>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001877-1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</si>
  <si>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</si>
  <si>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</si>
  <si>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oken památkového objektu, Školní ul. 13/1 Trutnov - 1.etapa</t>
  </si>
  <si>
    <t>KSO:</t>
  </si>
  <si>
    <t>CC-CZ:</t>
  </si>
  <si>
    <t>Místo:</t>
  </si>
  <si>
    <t>Trutnov</t>
  </si>
  <si>
    <t>Datum:</t>
  </si>
  <si>
    <t>20. 1. 2020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</si>
  <si>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</si>
  <si>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</si>
  <si>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</si>
  <si>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</si>
  <si>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</si>
  <si>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</si>
  <si>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</si>
  <si>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SOLLERTIA, ing. Jána, Trutnov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</si>
  <si>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</si>
  <si>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</si>
  <si>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</si>
  <si>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</si>
  <si>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</si>
  <si>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</si>
  <si>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</si>
  <si>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</si>
  <si>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</si>
  <si>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</si>
  <si>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</si>
  <si>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</si>
  <si>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</si>
  <si>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</si>
  <si>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</si>
  <si>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</si>
  <si>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</si>
  <si>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</si>
  <si>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</si>
  <si>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</si>
  <si>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</si>
  <si>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</si>
  <si>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</si>
  <si>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</si>
  <si>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</si>
  <si>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</si>
  <si>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</si>
  <si>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</si>
  <si>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</si>
  <si>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</si>
  <si>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</si>
  <si>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</si>
  <si>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</si>
  <si>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</si>
  <si>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</si>
  <si>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</si>
  <si>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</si>
  <si>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</si>
  <si>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</si>
  <si>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</si>
  <si>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</si>
  <si>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</si>
  <si>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</si>
  <si>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</si>
  <si>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</si>
  <si>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</si>
  <si>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</si>
  <si>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</si>
  <si>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001</t>
  </si>
  <si>
    <t>SO 01 - Uliční fasáda</t>
  </si>
  <si>
    <t>STA</t>
  </si>
  <si>
    <t>1</t>
  </si>
  <si>
    <t>{a738bdc8-f184-4a6b-8d05-8ff225a2cabc}</t>
  </si>
  <si>
    <t>2</t>
  </si>
  <si>
    <t>/</t>
  </si>
  <si>
    <t>001-01</t>
  </si>
  <si>
    <t>SO 01 - uliční fasáda - uznatelné položky</t>
  </si>
  <si>
    <t>Soupis</t>
  </si>
  <si>
    <t>{92b630a5-9f4c-4a0f-8b13-739b8485dc71}</t>
  </si>
  <si>
    <t>001-02</t>
  </si>
  <si>
    <t>SO 01 - uliční fasáda - neuznatelné položky</t>
  </si>
  <si>
    <t>{e376c0a7-2424-4611-9cef-ddf7f0f3ff97}</t>
  </si>
  <si>
    <t>ostěnívnější</t>
  </si>
  <si>
    <t>55,942</t>
  </si>
  <si>
    <t>malby</t>
  </si>
  <si>
    <t>844,5</t>
  </si>
  <si>
    <t>KRYCÍ LIST SOUPISU PRACÍ</t>
  </si>
  <si>
    <t>malby2</t>
  </si>
  <si>
    <t>150</t>
  </si>
  <si>
    <t>lešení</t>
  </si>
  <si>
    <t>1535</t>
  </si>
  <si>
    <t>Objekt:</t>
  </si>
  <si>
    <t>001 - SO 01 - Uliční fasáda</t>
  </si>
  <si>
    <t>Soupis:</t>
  </si>
  <si>
    <t>001-01 - SO 01 - uliční fasáda - uznatelné položky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</si>
  <si>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</si>
  <si>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</si>
  <si>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</si>
  <si>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</si>
  <si>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</si>
  <si>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</si>
  <si>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</si>
  <si>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</si>
  <si>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</si>
  <si>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</si>
  <si>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</si>
  <si>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</si>
  <si>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</si>
  <si>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</si>
  <si>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</si>
  <si>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</si>
  <si>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</si>
  <si>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OST - Ostatní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</si>
  <si>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</si>
  <si>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</si>
  <si>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</si>
  <si>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</si>
  <si>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</si>
  <si>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</si>
  <si>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</si>
  <si>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</si>
  <si>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</si>
  <si>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</si>
  <si>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</si>
  <si>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</si>
  <si>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</si>
  <si>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</si>
  <si>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</si>
  <si>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</si>
  <si>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</si>
  <si>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</si>
  <si>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</si>
  <si>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</si>
  <si>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</si>
  <si>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</si>
  <si>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pl do 4 m2 ve zdivu nadzákladovém cihlami pálenými na MVC</t>
  </si>
  <si>
    <t>m3</t>
  </si>
  <si>
    <t>CS ÚRS 2020 01</t>
  </si>
  <si>
    <t>4</t>
  </si>
  <si>
    <t>2044468276</t>
  </si>
  <si>
    <t>VV</t>
  </si>
  <si>
    <t>"zazdívky - předpoklad bude upřesněno při realizaci"</t>
  </si>
  <si>
    <t>6</t>
  </si>
  <si>
    <t>Úpravy povrchů, podlahy a osazování výplní</t>
  </si>
  <si>
    <t>612315302</t>
  </si>
  <si>
    <t>Vápenná štuková omítka ostění nebo nadpraží</t>
  </si>
  <si>
    <t>m2</t>
  </si>
  <si>
    <t>701218304</t>
  </si>
  <si>
    <t>"vnitřní ostění a nadpraží"</t>
  </si>
  <si>
    <t>27*(1,1+2*2,2)*0,2</t>
  </si>
  <si>
    <t>28*(1,1+2*2,4)*0,2</t>
  </si>
  <si>
    <t>30*(1,1+2*2,05)*0,2</t>
  </si>
  <si>
    <t>6*(1,1+2*2,05)*0,2</t>
  </si>
  <si>
    <t>2*(1,05+2*2,05)*0,2</t>
  </si>
  <si>
    <t>(0,6+2*1,3)*0,2</t>
  </si>
  <si>
    <t>(2,52+2*4,86)*0,2</t>
  </si>
  <si>
    <t>2*(0,9+0,4)*2*0,2</t>
  </si>
  <si>
    <t>(0,86+2*0,4)*0,2</t>
  </si>
  <si>
    <t>2*(1,1+2*0,55)*0,2</t>
  </si>
  <si>
    <t>3*(1,1+2*0,85)*0,2</t>
  </si>
  <si>
    <t>2*(0,8+2*0,8)*0,2</t>
  </si>
  <si>
    <t>Součet</t>
  </si>
  <si>
    <t>619995001</t>
  </si>
  <si>
    <t>Začištění omítek kolem oken, dveří, podlah nebo obkladů</t>
  </si>
  <si>
    <t>m</t>
  </si>
  <si>
    <t>-1422647288</t>
  </si>
  <si>
    <t>27*(1,1+2,2)*2</t>
  </si>
  <si>
    <t>28*(1,1+2,4)*2</t>
  </si>
  <si>
    <t>30*(1,1+2,05)*2</t>
  </si>
  <si>
    <t>6*(1,1+2,05)*2</t>
  </si>
  <si>
    <t>2*(1,05+2,05)*2</t>
  </si>
  <si>
    <t>(0,6+1,3)*2</t>
  </si>
  <si>
    <t>2,52+2*4,86</t>
  </si>
  <si>
    <t>(0,9+0,4)*2</t>
  </si>
  <si>
    <t>(0,86+0,4)*2</t>
  </si>
  <si>
    <t>2*(1,1+0,55)*2</t>
  </si>
  <si>
    <t>3*(1,1+0,85)*2</t>
  </si>
  <si>
    <t>2*(0,8+0,8)*2</t>
  </si>
  <si>
    <t>622325209R</t>
  </si>
  <si>
    <t xml:space="preserve">Oprava vnější vápenocementové štukové omítky  - vnější ostění a nadpraží oken</t>
  </si>
  <si>
    <t>-1846142701</t>
  </si>
  <si>
    <t>27*(1,1+2*2,2)*0,1</t>
  </si>
  <si>
    <t>28*(1,1+2*2,4)*0,1</t>
  </si>
  <si>
    <t>30*(1,1+2*2,05)*0,1</t>
  </si>
  <si>
    <t>6*(1,1+2*2,05)*0,1</t>
  </si>
  <si>
    <t>2*(1,05+2*2,05)*0,1</t>
  </si>
  <si>
    <t>(2,52+2*4,86)*0,3</t>
  </si>
  <si>
    <t>2*(0,9+2*0,4)*0,15</t>
  </si>
  <si>
    <t>5</t>
  </si>
  <si>
    <t>632451031</t>
  </si>
  <si>
    <t>Vyrovnávací potěr tl do 20 mm z MC 15 provedený v ploše</t>
  </si>
  <si>
    <t>-300865606</t>
  </si>
  <si>
    <t>"vyrovnání pod nový vnitřní parapet"</t>
  </si>
  <si>
    <t>27*1,1*0,3</t>
  </si>
  <si>
    <t>28*1,1*0,3</t>
  </si>
  <si>
    <t>30*1,1*0,3</t>
  </si>
  <si>
    <t>6*1,1*0,3</t>
  </si>
  <si>
    <t>2*1,05*0,3</t>
  </si>
  <si>
    <t>0,86*0,3</t>
  </si>
  <si>
    <t>2*1,1*0,3</t>
  </si>
  <si>
    <t>3*1,1*0,3</t>
  </si>
  <si>
    <t>9</t>
  </si>
  <si>
    <t>Ostatní konstrukce a práce, bourání</t>
  </si>
  <si>
    <t>941111131</t>
  </si>
  <si>
    <t>Montáž lešení řadového trubkového lehkého s podlahami zatížení do 200 kg/m2 š do 1,5 m v do 10 m</t>
  </si>
  <si>
    <t>-236532252</t>
  </si>
  <si>
    <t>(23+1,5)*19</t>
  </si>
  <si>
    <t>(38+2*1,5)*15,5</t>
  </si>
  <si>
    <t>(28+2*1,5)*14</t>
  </si>
  <si>
    <t>7</t>
  </si>
  <si>
    <t>941111831</t>
  </si>
  <si>
    <t>Demontáž lešení řadového trubkového lehkého s podlahami zatížení do 200 kg/m2 š do 1,5 m v do 10 m</t>
  </si>
  <si>
    <t>-980600458</t>
  </si>
  <si>
    <t>8</t>
  </si>
  <si>
    <t>966043121R</t>
  </si>
  <si>
    <t>Vybourání stávajících betonových (teraco) parapetů</t>
  </si>
  <si>
    <t>-1293470252</t>
  </si>
  <si>
    <t>27*1,1</t>
  </si>
  <si>
    <t>28*1,1</t>
  </si>
  <si>
    <t>30*1,1</t>
  </si>
  <si>
    <t>6*1,1</t>
  </si>
  <si>
    <t>2*1,05</t>
  </si>
  <si>
    <t>967031132</t>
  </si>
  <si>
    <t>Přisekání rovných ostění v cihelném zdivu na MV nebo MVC</t>
  </si>
  <si>
    <t>-873367222</t>
  </si>
  <si>
    <t>"úprava ostění pro montáž špaletových oken, úprava velikosti otvorů dle původních rozměrů"</t>
  </si>
  <si>
    <t>27*2*2,2*0,3</t>
  </si>
  <si>
    <t>28*2*2,4*0,3</t>
  </si>
  <si>
    <t>30*2*2,05*0,3</t>
  </si>
  <si>
    <t>6*2*2,05*0,3</t>
  </si>
  <si>
    <t>2*2*2,05*0,3</t>
  </si>
  <si>
    <t>2*1,3*0,3</t>
  </si>
  <si>
    <t>2*0,4*0,3</t>
  </si>
  <si>
    <t>2*2*0,55*0,3</t>
  </si>
  <si>
    <t>3*2*0,85*0,3</t>
  </si>
  <si>
    <t>2*2*0,8*0,3</t>
  </si>
  <si>
    <t>"pro nová vrata"</t>
  </si>
  <si>
    <t>2*4,86*0,3</t>
  </si>
  <si>
    <t>10</t>
  </si>
  <si>
    <t>968062376</t>
  </si>
  <si>
    <t>Vybourání dřevěných rámů oken zdvojených včetně křídel pl do 4 m2</t>
  </si>
  <si>
    <t>39041676</t>
  </si>
  <si>
    <t>27*1,1*2,2</t>
  </si>
  <si>
    <t>28*1,1*2,4</t>
  </si>
  <si>
    <t>30*1,1*2,05</t>
  </si>
  <si>
    <t>6*1,1*2,05</t>
  </si>
  <si>
    <t>2,5*1,2</t>
  </si>
  <si>
    <t>0,86*0,4+2*1,1*0,55+3*1,1*0,85</t>
  </si>
  <si>
    <t>0,8*0,8*2</t>
  </si>
  <si>
    <t>11</t>
  </si>
  <si>
    <t>968072559</t>
  </si>
  <si>
    <t>Vybourání kovových vrat pl přes 5 m2</t>
  </si>
  <si>
    <t>1746327180</t>
  </si>
  <si>
    <t>2,52*4,86</t>
  </si>
  <si>
    <t>12</t>
  </si>
  <si>
    <t>971033651</t>
  </si>
  <si>
    <t>Vybourání otvorů ve zdivu cihelném pl do 4 m2 na MVC nebo MV tl do 600 mm</t>
  </si>
  <si>
    <t>-1219852717</t>
  </si>
  <si>
    <t>P</t>
  </si>
  <si>
    <t>Poznámka k položce:_x000d_
jedná se především o přízdívky provedené pří osazování typových oken v 70.letech</t>
  </si>
  <si>
    <t>"zazděná okna - pro obnovení"</t>
  </si>
  <si>
    <t xml:space="preserve">"ozn. 11"  2*1,05*2,05*0,4</t>
  </si>
  <si>
    <t>"ostatní - vybourání dozděných otvorů apod.- přepdoklad přesný rozsah bude zjištěn při realizaci"</t>
  </si>
  <si>
    <t>20</t>
  </si>
  <si>
    <t>997</t>
  </si>
  <si>
    <t>Přesun sutě</t>
  </si>
  <si>
    <t>13</t>
  </si>
  <si>
    <t>997013213</t>
  </si>
  <si>
    <t>Vnitrostaveništní doprava suti a vybouraných hmot pro budovy v do 12 m ručně</t>
  </si>
  <si>
    <t>t</t>
  </si>
  <si>
    <t>1189872470</t>
  </si>
  <si>
    <t>14</t>
  </si>
  <si>
    <t>997013501</t>
  </si>
  <si>
    <t>Odvoz suti a vybouraných hmot na skládku nebo meziskládku do 1 km se složením</t>
  </si>
  <si>
    <t>832991950</t>
  </si>
  <si>
    <t>997013509</t>
  </si>
  <si>
    <t>Příplatek k odvozu suti a vybouraných hmot na skládku ZKD 1 km přes 1 km</t>
  </si>
  <si>
    <t>-372721582</t>
  </si>
  <si>
    <t>Poznámka k položce:_x000d_
skládka do 10 km</t>
  </si>
  <si>
    <t>60,251*9 'Přepočtené koeficientem množství</t>
  </si>
  <si>
    <t>998</t>
  </si>
  <si>
    <t>Přesun hmot</t>
  </si>
  <si>
    <t>16</t>
  </si>
  <si>
    <t>998018002</t>
  </si>
  <si>
    <t>Přesun hmot ruční pro budovy v do 12 m</t>
  </si>
  <si>
    <t>527757927</t>
  </si>
  <si>
    <t>PSV</t>
  </si>
  <si>
    <t>Práce a dodávky PSV</t>
  </si>
  <si>
    <t>764</t>
  </si>
  <si>
    <t>Konstrukce klempířské</t>
  </si>
  <si>
    <t>17</t>
  </si>
  <si>
    <t>764001</t>
  </si>
  <si>
    <t>Úprava vnějšího parapetu</t>
  </si>
  <si>
    <t>-1579585602</t>
  </si>
  <si>
    <t>Poznámka k položce:_x000d_
venkovní parapety budou ponechány, pouze upraveny, výměna bude součástí další etapy - oprava fasády</t>
  </si>
  <si>
    <t>18</t>
  </si>
  <si>
    <t>998764202</t>
  </si>
  <si>
    <t>Přesun hmot procentní pro konstrukce klempířské v objektech v do 12 m</t>
  </si>
  <si>
    <t>%</t>
  </si>
  <si>
    <t>-39266800</t>
  </si>
  <si>
    <t>766</t>
  </si>
  <si>
    <t>Konstrukce truhlářské</t>
  </si>
  <si>
    <t>19</t>
  </si>
  <si>
    <t>766001</t>
  </si>
  <si>
    <t>Kompl. dod. + mtž. okno dřevěné špaletové vel. 1 100 x 2 200 ozn. 01</t>
  </si>
  <si>
    <t>ks</t>
  </si>
  <si>
    <t>-1660828218</t>
  </si>
  <si>
    <t xml:space="preserve">Poznámka k položce:_x000d_
cena zahrnuje kompletní provedení dle popisu v PD vč. kování, povrchové úpravy a těsnících pásek - jedná se o atypické dřevěné okno, historický vzhled, členění a profilace podle doby vzniku vč. historického kování (kličky, panty, apod.)_x000d_
Zasklení vnějšího křídla izolačním dvojsklem je obsaženo v části neuznatelné  položky</t>
  </si>
  <si>
    <t>766001a</t>
  </si>
  <si>
    <t>Kompl. dod. + mtž. okno dřevěné špaletové vel. 1 100 x 2 200 ozn. 01 (varianta otevíravý dvoukřídlý nadsvětlík)</t>
  </si>
  <si>
    <t>413514020</t>
  </si>
  <si>
    <t xml:space="preserve">Poznámka k položce:_x000d_
cena zahrnuje kompletní provedení dle popisu v PD vč. kování, povrchové úpravy a těsnících pásek - jedná se o atypické dřevěné okno, historický vzhled, členění a profilace podle doby vzniku vč. historického kování (kličky, panty, apod.)_x000d_
Zasklení vnějšího křídla izolačním dvojsklem je obsaženo_x000d_
v části neuznatelné  položky</t>
  </si>
  <si>
    <t>766002</t>
  </si>
  <si>
    <t>Kompl. dod. + mtž. okno dřevěné špaletové vel. 1 100 x 2 400 ozn. 02</t>
  </si>
  <si>
    <t>1382227712</t>
  </si>
  <si>
    <t>22</t>
  </si>
  <si>
    <t>766002a</t>
  </si>
  <si>
    <t>Kompl. dod. + mtž. okno dřevěné špaletové vel. 1 100 x 2 400 ozn. 02 (varianta otevíravý dvoukřídlý nadsvětlík)</t>
  </si>
  <si>
    <t>1353340651</t>
  </si>
  <si>
    <t>23</t>
  </si>
  <si>
    <t>766003</t>
  </si>
  <si>
    <t>Kompl. dod. + mtž. okno dřevěné špaletové vel. 1 100 x 2 050 ozn. 03</t>
  </si>
  <si>
    <t>1201322196</t>
  </si>
  <si>
    <t>24</t>
  </si>
  <si>
    <t>766003a</t>
  </si>
  <si>
    <t>Kompl. dod. + mtž. okno dřevěné špaletové vel. 1 100 x 2 050 ozn. 03 (varianta otevíravý dvoukřídlý nadsvětlík)</t>
  </si>
  <si>
    <t>1149549722</t>
  </si>
  <si>
    <t>25</t>
  </si>
  <si>
    <t>766004</t>
  </si>
  <si>
    <t>Kompl. dod. + mtž. okno dřevěné špaletové vel. 1 100 x 2 050 ozn. 10</t>
  </si>
  <si>
    <t>2126316798</t>
  </si>
  <si>
    <t>26</t>
  </si>
  <si>
    <t>766004a</t>
  </si>
  <si>
    <t>Kompl. dod. + mtž. okno dřevěné špaletové vel. 1 100 x 2 050 ozn. 10 (varianta otevíravý dvoukřídlý nadsvětlík)</t>
  </si>
  <si>
    <t>656997781</t>
  </si>
  <si>
    <t>27</t>
  </si>
  <si>
    <t>766005a</t>
  </si>
  <si>
    <t>Kompl. dod. + mtž. okno dřevěné špaletové vel. 1 050 x 2 050 ozn. 11 (varianta otevíravý dvoukřídlý nadsvětlík)</t>
  </si>
  <si>
    <t>-2075581653</t>
  </si>
  <si>
    <t>28</t>
  </si>
  <si>
    <t>7660051</t>
  </si>
  <si>
    <t xml:space="preserve">Kompl. dod. + mtž.  dřevěná vstupní vrata vel. 2 520 x 4 860 ozn. 18</t>
  </si>
  <si>
    <t>-573933121</t>
  </si>
  <si>
    <t xml:space="preserve">Poznámka k položce:_x000d_
cena zahrnuje kompletní provedení dle popisu v PD vč. kování a povrchové úpravy - jedná se o atypické dřevěné dveře s proskleným nadsvětlíkem, historický vzhled, členění a profilace podle doby vzniku vč. historického kování (vratové šupáky, panty, krabickový zámek, kliky apod.)_x000d_
Zasklení nadsvětlíku izolačním dvojsklem je obsaženo v části neuznatelné  položky</t>
  </si>
  <si>
    <t>29</t>
  </si>
  <si>
    <t>766006</t>
  </si>
  <si>
    <t>Kompl. dod. + mtž. okno dřevěné replika původního, jednoduché zasklení vel. 600 x 1 300 ozn. 17</t>
  </si>
  <si>
    <t>-1244666793</t>
  </si>
  <si>
    <t>Poznámka k položce:_x000d_
cena zahrnuje kompletní provedení dle popisu v PD vč. kování (zavírání na obrtlíky) a povrchové úpravy - replika historického vnitřního okna v průjezdu objektu</t>
  </si>
  <si>
    <t>30</t>
  </si>
  <si>
    <t>7660061</t>
  </si>
  <si>
    <t>Kompl. dod. + mtž. okno dřevěné replika původního, jednoduché zasklení vel. 800 x 800 ozn. 13</t>
  </si>
  <si>
    <t>-1453071845</t>
  </si>
  <si>
    <t xml:space="preserve">Poznámka k položce:_x000d_
cena zahrnuje kompletní provedení dle popisu v PD vč. kování (zavírání na obrtlíky) a povrchové úpravy - replika historického  okna</t>
  </si>
  <si>
    <t>31</t>
  </si>
  <si>
    <t>766007</t>
  </si>
  <si>
    <t>Kompl. dod. + mtž. vnitřní parapet dřevěný</t>
  </si>
  <si>
    <t>1559430063</t>
  </si>
  <si>
    <t>Poznámka k položce:_x000d_
cena zahrnuje kompletní provedení dle popisu v PD vč. povrchové úpravy</t>
  </si>
  <si>
    <t>32</t>
  </si>
  <si>
    <t>766011</t>
  </si>
  <si>
    <t>Kompl. dod. + mtž. pákový ovladač otvírání nadsvětlíku</t>
  </si>
  <si>
    <t>-1798674143</t>
  </si>
  <si>
    <t>33</t>
  </si>
  <si>
    <t>998766202</t>
  </si>
  <si>
    <t>Přesun hmot procentní pro konstrukce truhlářské v objektech v do 12 m</t>
  </si>
  <si>
    <t>683534158</t>
  </si>
  <si>
    <t>767</t>
  </si>
  <si>
    <t>Konstrukce zámečnické</t>
  </si>
  <si>
    <t>34</t>
  </si>
  <si>
    <t>7679001</t>
  </si>
  <si>
    <t>Kompl. dod. + mtž. paprskovitá ocelová kovaná mříž do nadsvětlíku vrat ozn. 18</t>
  </si>
  <si>
    <t>1263892801</t>
  </si>
  <si>
    <t>35</t>
  </si>
  <si>
    <t>998767202</t>
  </si>
  <si>
    <t>Přesun hmot procentní pro zámečnické konstrukce v objektech v do 12 m</t>
  </si>
  <si>
    <t>-742414002</t>
  </si>
  <si>
    <t>783</t>
  </si>
  <si>
    <t>Dokončovací práce - nátěry</t>
  </si>
  <si>
    <t>36</t>
  </si>
  <si>
    <t>783823137</t>
  </si>
  <si>
    <t>Penetrační vápenný nátěr hladkých nebo štukových omítek</t>
  </si>
  <si>
    <t>1970408575</t>
  </si>
  <si>
    <t>37</t>
  </si>
  <si>
    <t>783827427</t>
  </si>
  <si>
    <t>Krycí dvojnásobný vápenný nátěr omítek stupně členitosti 1 a 2</t>
  </si>
  <si>
    <t>-467883587</t>
  </si>
  <si>
    <t>784</t>
  </si>
  <si>
    <t>Dokončovací práce - malby a tapety</t>
  </si>
  <si>
    <t>38</t>
  </si>
  <si>
    <t>784181101</t>
  </si>
  <si>
    <t>Základní akrylátová jednonásobná penetrace podkladu v místnostech výšky do 3,80m</t>
  </si>
  <si>
    <t>1471236505</t>
  </si>
  <si>
    <t>malby+malby2</t>
  </si>
  <si>
    <t>39</t>
  </si>
  <si>
    <t>784211101</t>
  </si>
  <si>
    <t>Dvojnásobné bílé malby ze směsí za mokra výborně otěruvzdorných v místnostech výšky do 3,80 m</t>
  </si>
  <si>
    <t>-96698915</t>
  </si>
  <si>
    <t>"omyvatelný nátěr - přepdoklad"</t>
  </si>
  <si>
    <t>40</t>
  </si>
  <si>
    <t>784221101</t>
  </si>
  <si>
    <t>Dvojnásobné bílé malby ze směsí za sucha dobře otěruvzdorných v místnostech do 3,80 m</t>
  </si>
  <si>
    <t>476719538</t>
  </si>
  <si>
    <t>"plochy kolem oken dotčené stavebními pracemi, zakončení na ořez dle místních podmínek"</t>
  </si>
  <si>
    <t>27*3*3</t>
  </si>
  <si>
    <t>28*3*3</t>
  </si>
  <si>
    <t>30*3*3</t>
  </si>
  <si>
    <t>6*3*3</t>
  </si>
  <si>
    <t>2*3*3</t>
  </si>
  <si>
    <t>2,5*3</t>
  </si>
  <si>
    <t>OST</t>
  </si>
  <si>
    <t>Ostatní</t>
  </si>
  <si>
    <t>41</t>
  </si>
  <si>
    <t>Historická dřevěná okna - dílenská dokumentace, vzorkování, zajištění odsouhlasení památkového odboru</t>
  </si>
  <si>
    <t>kpl</t>
  </si>
  <si>
    <t>262144</t>
  </si>
  <si>
    <t>-653422337</t>
  </si>
  <si>
    <t>42</t>
  </si>
  <si>
    <t>002</t>
  </si>
  <si>
    <t>Sondy - zjištění rozsahu přizdívek ostění</t>
  </si>
  <si>
    <t>1289180537</t>
  </si>
  <si>
    <t>VRN</t>
  </si>
  <si>
    <t>Vedlejší rozpočtové náklady</t>
  </si>
  <si>
    <t>VRN3</t>
  </si>
  <si>
    <t>Zařízení staveniště</t>
  </si>
  <si>
    <t>43</t>
  </si>
  <si>
    <t>030001000</t>
  </si>
  <si>
    <t>1024</t>
  </si>
  <si>
    <t>1427148299</t>
  </si>
  <si>
    <t>lešení1</t>
  </si>
  <si>
    <t>20,8</t>
  </si>
  <si>
    <t>001-02 - SO 01 - uliční fasáda - neuznatelné položky</t>
  </si>
  <si>
    <t>HZS - Hodinové zúčtovací sazby</t>
  </si>
  <si>
    <t xml:space="preserve">    VRN7 - Provozní vlivy</t>
  </si>
  <si>
    <t>-1611895599</t>
  </si>
  <si>
    <t>"parapety sklepních oken"</t>
  </si>
  <si>
    <t xml:space="preserve">"ozn. 07"  0,86*0,3</t>
  </si>
  <si>
    <t xml:space="preserve">"ozn. 08"  2*1,1*0,3</t>
  </si>
  <si>
    <t xml:space="preserve">"ozn. 09"  3*1,1*0,3</t>
  </si>
  <si>
    <t>629991011</t>
  </si>
  <si>
    <t>Zakrytí výplní otvorů a svislých ploch fólií přilepenou lepící páskou</t>
  </si>
  <si>
    <t>-779529173</t>
  </si>
  <si>
    <t>27*1,1*2,2+28*1,1*2,4+30*1,1*2,05</t>
  </si>
  <si>
    <t>6*1,1*2,05+2*1,05*2,05+0,6*1,3+2,52*4,86</t>
  </si>
  <si>
    <t>941111231</t>
  </si>
  <si>
    <t>Příplatek k lešení řadovému trubkovému lehkému s podlahami š 1,5 m v 10 m za první a ZKD den použití</t>
  </si>
  <si>
    <t>-1073634076</t>
  </si>
  <si>
    <t>lešení1*40</t>
  </si>
  <si>
    <t>944611111</t>
  </si>
  <si>
    <t>Montáž ochranné plachty z textilie z umělých vláken</t>
  </si>
  <si>
    <t>1584112447</t>
  </si>
  <si>
    <t>944611211</t>
  </si>
  <si>
    <t>Příplatek k ochranné plachtě za první a ZKD den použití</t>
  </si>
  <si>
    <t>1680135009</t>
  </si>
  <si>
    <t>944611811</t>
  </si>
  <si>
    <t>Demontáž ochranné plachty z textilie z umělých vláken</t>
  </si>
  <si>
    <t>908100171</t>
  </si>
  <si>
    <t>99001</t>
  </si>
  <si>
    <t>Kompl. dod. + mtž. nástropní autonomní detektor výskytu CO2</t>
  </si>
  <si>
    <t>1918721758</t>
  </si>
  <si>
    <t>778866375</t>
  </si>
  <si>
    <t>1558697541</t>
  </si>
  <si>
    <t>"pro sklepní okna"</t>
  </si>
  <si>
    <t>2*0,8</t>
  </si>
  <si>
    <t>764216604</t>
  </si>
  <si>
    <t>Oplechování rovných parapetů mechanicky kotvené z Pz s povrchovou úpravou rš 330 mm</t>
  </si>
  <si>
    <t>1675528221</t>
  </si>
  <si>
    <t xml:space="preserve">"ozn. 07"  0,86</t>
  </si>
  <si>
    <t xml:space="preserve">"ozn. 08"  2*1,1</t>
  </si>
  <si>
    <t xml:space="preserve">"ozn. 09"  3*1,1</t>
  </si>
  <si>
    <t>1228177180</t>
  </si>
  <si>
    <t>Kompl. dod. + mtž. izolační dvojsklo pro okno dřevěné špaletové vel. 1 100 x 2 200 ozn. 01</t>
  </si>
  <si>
    <t>-972200994</t>
  </si>
  <si>
    <t xml:space="preserve">Poznámka k položce:_x000d_
cena zahrnuje kompletní provedení dle popisu v PD vč.  prací a úprav souvisejících</t>
  </si>
  <si>
    <t>Kompl. dod. + mtž. izolační dvojsklo pro okno dřevěné špaletové vel. 1 100 x 2 400 ozn. 02</t>
  </si>
  <si>
    <t>-107034703</t>
  </si>
  <si>
    <t>Kompl. dod. + mtž. izolační dvojsklo pro okno dřevěné špaletové vel. 1 100 x 2 050 ozn. 03</t>
  </si>
  <si>
    <t>1867303025</t>
  </si>
  <si>
    <t>Kompl. dod. + mtž. izolační dvojsklo pro okno dřevěné špaletové vel. 1 100 x 2 050 ozn. 10</t>
  </si>
  <si>
    <t>-874045183</t>
  </si>
  <si>
    <t>766005</t>
  </si>
  <si>
    <t>Kompl. dod. + mtž. izolační dvojsklo pro okno dřevěné špaletové vel. 1 050 x 2 050 ozn. 11</t>
  </si>
  <si>
    <t>1054977929</t>
  </si>
  <si>
    <t xml:space="preserve">Kompl. dod. + mtž. izolační dvojsklo pro  nadsvětlík  vel.  2 520 x  1 500 nade dveřmi ozn. 18</t>
  </si>
  <si>
    <t>-1896301907</t>
  </si>
  <si>
    <t>7669001</t>
  </si>
  <si>
    <t>Kompl. dod. + mtž. dřevěné euro okno vel. 800 x 800 ozn. 12</t>
  </si>
  <si>
    <t>1577256304</t>
  </si>
  <si>
    <t>Poznámka k položce:_x000d_
cena zahrnuje kompletní provedení vč. kování a povrchové úpravy dle popisu v PD</t>
  </si>
  <si>
    <t>76690016</t>
  </si>
  <si>
    <t>Kompl. dod. + mtž. dřevěné euro okno vel. 900 x 400 ozn. 16</t>
  </si>
  <si>
    <t>2137190887</t>
  </si>
  <si>
    <t>-1232232355</t>
  </si>
  <si>
    <t>767001</t>
  </si>
  <si>
    <t>Kompl. dod. + mtž. Al sklepní okno vel. 860 x 400 ozn. 07</t>
  </si>
  <si>
    <t>1363024995</t>
  </si>
  <si>
    <t>Poznámka k položce:_x000d_
cena zahrnuje kompletní provedení dle popisu v PD vč. kování a těsnících pásek</t>
  </si>
  <si>
    <t>767002</t>
  </si>
  <si>
    <t>Kompl. dod. + mtž. Al sklepní okno vel. 1 100 x 550 ozn. 08</t>
  </si>
  <si>
    <t>-1945632528</t>
  </si>
  <si>
    <t>767003</t>
  </si>
  <si>
    <t>Kompl. dod. + mtž. Al sklepní okno vel. 1 100 x 850 ozn. 09</t>
  </si>
  <si>
    <t>-1849214507</t>
  </si>
  <si>
    <t>-1237703884</t>
  </si>
  <si>
    <t>-561976682</t>
  </si>
  <si>
    <t>1653343594</t>
  </si>
  <si>
    <t>1*2,6*8</t>
  </si>
  <si>
    <t>HZS</t>
  </si>
  <si>
    <t>Hodinové zúčtovací sazby</t>
  </si>
  <si>
    <t>9001</t>
  </si>
  <si>
    <t>Úklid dotčených prostor</t>
  </si>
  <si>
    <t>hod</t>
  </si>
  <si>
    <t>512</t>
  </si>
  <si>
    <t>2015066413</t>
  </si>
  <si>
    <t>VRN7</t>
  </si>
  <si>
    <t>Provozní vlivy</t>
  </si>
  <si>
    <t>070001000</t>
  </si>
  <si>
    <t>2099835334</t>
  </si>
  <si>
    <t>Poznámka k položce:_x000d_
provoz na pěší zóně, případná koordinace s rekonstrukcí pěší zóny</t>
  </si>
  <si>
    <t>SEZNAM FIGUR</t>
  </si>
  <si>
    <t>Výměra</t>
  </si>
  <si>
    <t xml:space="preserve"> 001/ 001-01</t>
  </si>
  <si>
    <t>Použití figury:</t>
  </si>
  <si>
    <t xml:space="preserve"> 001/ 001-02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</si>
</sst>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001877-1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Výměna oken památkového objektu, Školní ul. 13/1 Trutnov - 1.etapa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Trutnov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20. 1. 2020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Trutnov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SOLLERTIA, ing. Jána, Trutnov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Lenka Kasperová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82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75</v>
      </c>
      <c r="BT95" s="131" t="s">
        <v>83</v>
      </c>
      <c r="BU95" s="131" t="s">
        <v>77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4" customFormat="1" ht="23.25" customHeight="1">
      <c r="A96" s="132" t="s">
        <v>86</v>
      </c>
      <c r="B96" s="70"/>
      <c r="C96" s="133"/>
      <c r="D96" s="133"/>
      <c r="E96" s="134" t="s">
        <v>87</v>
      </c>
      <c r="F96" s="134"/>
      <c r="G96" s="134"/>
      <c r="H96" s="134"/>
      <c r="I96" s="134"/>
      <c r="J96" s="133"/>
      <c r="K96" s="134" t="s">
        <v>88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'001-01 - SO 01 - uliční f...'!J32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'001-01 - SO 01 - uliční f...'!P135</f>
        <v>0</v>
      </c>
      <c r="AV96" s="138">
        <f>'001-01 - SO 01 - uliční f...'!J35</f>
        <v>0</v>
      </c>
      <c r="AW96" s="138">
        <f>'001-01 - SO 01 - uliční f...'!J36</f>
        <v>0</v>
      </c>
      <c r="AX96" s="138">
        <f>'001-01 - SO 01 - uliční f...'!J37</f>
        <v>0</v>
      </c>
      <c r="AY96" s="138">
        <f>'001-01 - SO 01 - uliční f...'!J38</f>
        <v>0</v>
      </c>
      <c r="AZ96" s="138">
        <f>'001-01 - SO 01 - uliční f...'!F35</f>
        <v>0</v>
      </c>
      <c r="BA96" s="138">
        <f>'001-01 - SO 01 - uliční f...'!F36</f>
        <v>0</v>
      </c>
      <c r="BB96" s="138">
        <f>'001-01 - SO 01 - uliční f...'!F37</f>
        <v>0</v>
      </c>
      <c r="BC96" s="138">
        <f>'001-01 - SO 01 - uliční f...'!F38</f>
        <v>0</v>
      </c>
      <c r="BD96" s="140">
        <f>'001-01 - SO 01 - uliční f...'!F39</f>
        <v>0</v>
      </c>
      <c r="BE96" s="4"/>
      <c r="BT96" s="141" t="s">
        <v>85</v>
      </c>
      <c r="BV96" s="141" t="s">
        <v>78</v>
      </c>
      <c r="BW96" s="141" t="s">
        <v>90</v>
      </c>
      <c r="BX96" s="141" t="s">
        <v>84</v>
      </c>
      <c r="CL96" s="141" t="s">
        <v>1</v>
      </c>
    </row>
    <row r="97" s="4" customFormat="1" ht="23.25" customHeight="1">
      <c r="A97" s="132" t="s">
        <v>86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'001-02 - SO 01 - uliční f...'!J32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42">
        <v>0</v>
      </c>
      <c r="AT97" s="143">
        <f>ROUND(SUM(AV97:AW97),2)</f>
        <v>0</v>
      </c>
      <c r="AU97" s="144">
        <f>'001-02 - SO 01 - uliční f...'!P132</f>
        <v>0</v>
      </c>
      <c r="AV97" s="143">
        <f>'001-02 - SO 01 - uliční f...'!J35</f>
        <v>0</v>
      </c>
      <c r="AW97" s="143">
        <f>'001-02 - SO 01 - uliční f...'!J36</f>
        <v>0</v>
      </c>
      <c r="AX97" s="143">
        <f>'001-02 - SO 01 - uliční f...'!J37</f>
        <v>0</v>
      </c>
      <c r="AY97" s="143">
        <f>'001-02 - SO 01 - uliční f...'!J38</f>
        <v>0</v>
      </c>
      <c r="AZ97" s="143">
        <f>'001-02 - SO 01 - uliční f...'!F35</f>
        <v>0</v>
      </c>
      <c r="BA97" s="143">
        <f>'001-02 - SO 01 - uliční f...'!F36</f>
        <v>0</v>
      </c>
      <c r="BB97" s="143">
        <f>'001-02 - SO 01 - uliční f...'!F37</f>
        <v>0</v>
      </c>
      <c r="BC97" s="143">
        <f>'001-02 - SO 01 - uliční f...'!F38</f>
        <v>0</v>
      </c>
      <c r="BD97" s="145">
        <f>'001-02 - SO 01 - uliční f...'!F39</f>
        <v>0</v>
      </c>
      <c r="BE97" s="4"/>
      <c r="BT97" s="141" t="s">
        <v>85</v>
      </c>
      <c r="BV97" s="141" t="s">
        <v>78</v>
      </c>
      <c r="BW97" s="141" t="s">
        <v>93</v>
      </c>
      <c r="BX97" s="141" t="s">
        <v>84</v>
      </c>
      <c r="CL97" s="141" t="s">
        <v>1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uxYXu1jJrgnG9edXw5ykSAIK6n7x5c4nN98Lb3jkQjVSk/IZzkUDfAxy1j2evdE0z206TBs1t3Ijq2fuwakuZg==" hashValue="k8qBGG8tYf7/jd331B0EO1+W6nNAWmDw30+2IKvsz77CatPN3WQPpKvyJGPRn0Ycs3CrT1tKlmUKZjT8xLMTjw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AG94:AM94"/>
    <mergeCell ref="AN94:AP94"/>
    <mergeCell ref="AR2:BE2"/>
  </mergeCells>
  <hyperlinks>
    <hyperlink ref="A96" location="'001-01 - SO 01 - uliční f...'!C2" display="/"/>
    <hyperlink ref="A97" location="'001-02 - SO 01 - uliční f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  <c r="AZ2" s="147" t="s">
        <v>94</v>
      </c>
      <c r="BA2" s="147" t="s">
        <v>1</v>
      </c>
      <c r="BB2" s="147" t="s">
        <v>1</v>
      </c>
      <c r="BC2" s="147" t="s">
        <v>95</v>
      </c>
      <c r="BD2" s="147" t="s">
        <v>85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85</v>
      </c>
      <c r="AZ3" s="147" t="s">
        <v>96</v>
      </c>
      <c r="BA3" s="147" t="s">
        <v>1</v>
      </c>
      <c r="BB3" s="147" t="s">
        <v>1</v>
      </c>
      <c r="BC3" s="147" t="s">
        <v>97</v>
      </c>
      <c r="BD3" s="147" t="s">
        <v>85</v>
      </c>
    </row>
    <row r="4" hidden="1" s="1" customFormat="1" ht="24.96" customHeight="1">
      <c r="B4" s="20"/>
      <c r="D4" s="151" t="s">
        <v>98</v>
      </c>
      <c r="I4" s="146"/>
      <c r="L4" s="20"/>
      <c r="M4" s="152" t="s">
        <v>10</v>
      </c>
      <c r="AT4" s="17" t="s">
        <v>4</v>
      </c>
      <c r="AZ4" s="147" t="s">
        <v>99</v>
      </c>
      <c r="BA4" s="147" t="s">
        <v>1</v>
      </c>
      <c r="BB4" s="147" t="s">
        <v>1</v>
      </c>
      <c r="BC4" s="147" t="s">
        <v>100</v>
      </c>
      <c r="BD4" s="147" t="s">
        <v>85</v>
      </c>
    </row>
    <row r="5" hidden="1" s="1" customFormat="1" ht="6.96" customHeight="1">
      <c r="B5" s="20"/>
      <c r="I5" s="146"/>
      <c r="L5" s="20"/>
      <c r="AZ5" s="147" t="s">
        <v>101</v>
      </c>
      <c r="BA5" s="147" t="s">
        <v>1</v>
      </c>
      <c r="BB5" s="147" t="s">
        <v>1</v>
      </c>
      <c r="BC5" s="147" t="s">
        <v>102</v>
      </c>
      <c r="BD5" s="147" t="s">
        <v>85</v>
      </c>
    </row>
    <row r="6" hidden="1" s="1" customFormat="1" ht="12" customHeight="1">
      <c r="B6" s="20"/>
      <c r="D6" s="153" t="s">
        <v>16</v>
      </c>
      <c r="I6" s="146"/>
      <c r="L6" s="20"/>
    </row>
    <row r="7" hidden="1" s="1" customFormat="1" ht="16.5" customHeight="1">
      <c r="B7" s="20"/>
      <c r="E7" s="154" t="str">
        <f>'Rekapitulace stavby'!K6</f>
        <v>Výměna oken památkového objektu, Školní ul. 13/1 Trutnov - 1.etapa</v>
      </c>
      <c r="F7" s="153"/>
      <c r="G7" s="153"/>
      <c r="H7" s="153"/>
      <c r="I7" s="146"/>
      <c r="L7" s="20"/>
    </row>
    <row r="8" hidden="1" s="1" customFormat="1" ht="12" customHeight="1">
      <c r="B8" s="20"/>
      <c r="D8" s="153" t="s">
        <v>103</v>
      </c>
      <c r="I8" s="146"/>
      <c r="L8" s="20"/>
    </row>
    <row r="9" hidden="1" s="2" customFormat="1" ht="16.5" customHeight="1">
      <c r="A9" s="38"/>
      <c r="B9" s="44"/>
      <c r="C9" s="38"/>
      <c r="D9" s="38"/>
      <c r="E9" s="154" t="s">
        <v>104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3" t="s">
        <v>105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6" t="s">
        <v>106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20. 1. 2020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7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3" t="s">
        <v>28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3" t="s">
        <v>30</v>
      </c>
      <c r="E22" s="38"/>
      <c r="F22" s="38"/>
      <c r="G22" s="38"/>
      <c r="H22" s="38"/>
      <c r="I22" s="157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7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3" t="s">
        <v>33</v>
      </c>
      <c r="E25" s="38"/>
      <c r="F25" s="38"/>
      <c r="G25" s="38"/>
      <c r="H25" s="38"/>
      <c r="I25" s="157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7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3" t="s">
        <v>35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66" t="s">
        <v>36</v>
      </c>
      <c r="E32" s="38"/>
      <c r="F32" s="38"/>
      <c r="G32" s="38"/>
      <c r="H32" s="38"/>
      <c r="I32" s="155"/>
      <c r="J32" s="167">
        <f>ROUND(J135,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8" t="s">
        <v>38</v>
      </c>
      <c r="G34" s="38"/>
      <c r="H34" s="38"/>
      <c r="I34" s="169" t="s">
        <v>37</v>
      </c>
      <c r="J34" s="168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70" t="s">
        <v>40</v>
      </c>
      <c r="E35" s="153" t="s">
        <v>41</v>
      </c>
      <c r="F35" s="171">
        <f>ROUND((SUM(BE135:BE323)),  2)</f>
        <v>0</v>
      </c>
      <c r="G35" s="38"/>
      <c r="H35" s="38"/>
      <c r="I35" s="172">
        <v>0.20999999999999999</v>
      </c>
      <c r="J35" s="171">
        <f>ROUND(((SUM(BE135:BE323))*I35),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3" t="s">
        <v>42</v>
      </c>
      <c r="F36" s="171">
        <f>ROUND((SUM(BF135:BF323)),  2)</f>
        <v>0</v>
      </c>
      <c r="G36" s="38"/>
      <c r="H36" s="38"/>
      <c r="I36" s="172">
        <v>0.14999999999999999</v>
      </c>
      <c r="J36" s="171">
        <f>ROUND(((SUM(BF135:BF323))*I36),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43</v>
      </c>
      <c r="F37" s="171">
        <f>ROUND((SUM(BG135:BG323)),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44</v>
      </c>
      <c r="F38" s="171">
        <f>ROUND((SUM(BH135:BH323)),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45</v>
      </c>
      <c r="F39" s="171">
        <f>ROUND((SUM(BI135:BI323)),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73"/>
      <c r="D41" s="174" t="s">
        <v>46</v>
      </c>
      <c r="E41" s="175"/>
      <c r="F41" s="175"/>
      <c r="G41" s="176" t="s">
        <v>47</v>
      </c>
      <c r="H41" s="177" t="s">
        <v>48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I43" s="146"/>
      <c r="L43" s="20"/>
    </row>
    <row r="44" hidden="1" s="1" customFormat="1" ht="14.4" customHeight="1">
      <c r="B44" s="20"/>
      <c r="I44" s="146"/>
      <c r="L44" s="20"/>
    </row>
    <row r="45" hidden="1" s="1" customFormat="1" ht="14.4" customHeight="1">
      <c r="B45" s="20"/>
      <c r="I45" s="146"/>
      <c r="L45" s="20"/>
    </row>
    <row r="46" hidden="1" s="1" customFormat="1" ht="14.4" customHeight="1">
      <c r="B46" s="20"/>
      <c r="I46" s="146"/>
      <c r="L46" s="20"/>
    </row>
    <row r="47" hidden="1" s="1" customFormat="1" ht="14.4" customHeight="1">
      <c r="B47" s="20"/>
      <c r="I47" s="146"/>
      <c r="L47" s="20"/>
    </row>
    <row r="48" hidden="1" s="1" customFormat="1" ht="14.4" customHeight="1">
      <c r="B48" s="20"/>
      <c r="I48" s="146"/>
      <c r="L48" s="20"/>
    </row>
    <row r="49" hidden="1" s="1" customFormat="1" ht="14.4" customHeight="1">
      <c r="B49" s="20"/>
      <c r="I49" s="146"/>
      <c r="L49" s="20"/>
    </row>
    <row r="50" hidden="1" s="2" customFormat="1" ht="14.4" customHeight="1">
      <c r="B50" s="63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Výměna oken památkového objektu, Školní ul. 13/1 Trutnov - 1.etapa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103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104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105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001-01 - SO 01 - uliční fasáda - uznatelné položky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Trutnov</v>
      </c>
      <c r="G91" s="40"/>
      <c r="H91" s="40"/>
      <c r="I91" s="157" t="s">
        <v>22</v>
      </c>
      <c r="J91" s="79" t="str">
        <f>IF(J14="","",J14)</f>
        <v>20. 1. 2020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Trutnov</v>
      </c>
      <c r="G93" s="40"/>
      <c r="H93" s="40"/>
      <c r="I93" s="157" t="s">
        <v>30</v>
      </c>
      <c r="J93" s="36" t="str">
        <f>E23</f>
        <v>SOLLERTIA, ing. Jána, Trutnov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157" t="s">
        <v>33</v>
      </c>
      <c r="J94" s="36" t="str">
        <f>E26</f>
        <v>Ing. Lenka Kasperová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108</v>
      </c>
      <c r="D96" s="199"/>
      <c r="E96" s="199"/>
      <c r="F96" s="199"/>
      <c r="G96" s="199"/>
      <c r="H96" s="199"/>
      <c r="I96" s="200"/>
      <c r="J96" s="201" t="s">
        <v>109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110</v>
      </c>
      <c r="D98" s="40"/>
      <c r="E98" s="40"/>
      <c r="F98" s="40"/>
      <c r="G98" s="40"/>
      <c r="H98" s="40"/>
      <c r="I98" s="155"/>
      <c r="J98" s="110">
        <f>J135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111</v>
      </c>
    </row>
    <row r="99" s="9" customFormat="1" ht="24.96" customHeight="1">
      <c r="A99" s="9"/>
      <c r="B99" s="203"/>
      <c r="C99" s="204"/>
      <c r="D99" s="205" t="s">
        <v>112</v>
      </c>
      <c r="E99" s="206"/>
      <c r="F99" s="206"/>
      <c r="G99" s="206"/>
      <c r="H99" s="206"/>
      <c r="I99" s="207"/>
      <c r="J99" s="208">
        <f>J136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3"/>
      <c r="D100" s="211" t="s">
        <v>113</v>
      </c>
      <c r="E100" s="212"/>
      <c r="F100" s="212"/>
      <c r="G100" s="212"/>
      <c r="H100" s="212"/>
      <c r="I100" s="213"/>
      <c r="J100" s="214">
        <f>J137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114</v>
      </c>
      <c r="E101" s="212"/>
      <c r="F101" s="212"/>
      <c r="G101" s="212"/>
      <c r="H101" s="212"/>
      <c r="I101" s="213"/>
      <c r="J101" s="214">
        <f>J141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115</v>
      </c>
      <c r="E102" s="212"/>
      <c r="F102" s="212"/>
      <c r="G102" s="212"/>
      <c r="H102" s="212"/>
      <c r="I102" s="213"/>
      <c r="J102" s="214">
        <f>J192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116</v>
      </c>
      <c r="E103" s="212"/>
      <c r="F103" s="212"/>
      <c r="G103" s="212"/>
      <c r="H103" s="212"/>
      <c r="I103" s="213"/>
      <c r="J103" s="214">
        <f>J240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117</v>
      </c>
      <c r="E104" s="212"/>
      <c r="F104" s="212"/>
      <c r="G104" s="212"/>
      <c r="H104" s="212"/>
      <c r="I104" s="213"/>
      <c r="J104" s="214">
        <f>J246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3"/>
      <c r="C105" s="204"/>
      <c r="D105" s="205" t="s">
        <v>118</v>
      </c>
      <c r="E105" s="206"/>
      <c r="F105" s="206"/>
      <c r="G105" s="206"/>
      <c r="H105" s="206"/>
      <c r="I105" s="207"/>
      <c r="J105" s="208">
        <f>J248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0"/>
      <c r="C106" s="133"/>
      <c r="D106" s="211" t="s">
        <v>119</v>
      </c>
      <c r="E106" s="212"/>
      <c r="F106" s="212"/>
      <c r="G106" s="212"/>
      <c r="H106" s="212"/>
      <c r="I106" s="213"/>
      <c r="J106" s="214">
        <f>J249</f>
        <v>0</v>
      </c>
      <c r="K106" s="133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3"/>
      <c r="D107" s="211" t="s">
        <v>120</v>
      </c>
      <c r="E107" s="212"/>
      <c r="F107" s="212"/>
      <c r="G107" s="212"/>
      <c r="H107" s="212"/>
      <c r="I107" s="213"/>
      <c r="J107" s="214">
        <f>J259</f>
        <v>0</v>
      </c>
      <c r="K107" s="133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3"/>
      <c r="D108" s="211" t="s">
        <v>121</v>
      </c>
      <c r="E108" s="212"/>
      <c r="F108" s="212"/>
      <c r="G108" s="212"/>
      <c r="H108" s="212"/>
      <c r="I108" s="213"/>
      <c r="J108" s="214">
        <f>J294</f>
        <v>0</v>
      </c>
      <c r="K108" s="133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3"/>
      <c r="D109" s="211" t="s">
        <v>122</v>
      </c>
      <c r="E109" s="212"/>
      <c r="F109" s="212"/>
      <c r="G109" s="212"/>
      <c r="H109" s="212"/>
      <c r="I109" s="213"/>
      <c r="J109" s="214">
        <f>J297</f>
        <v>0</v>
      </c>
      <c r="K109" s="133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3"/>
      <c r="D110" s="211" t="s">
        <v>123</v>
      </c>
      <c r="E110" s="212"/>
      <c r="F110" s="212"/>
      <c r="G110" s="212"/>
      <c r="H110" s="212"/>
      <c r="I110" s="213"/>
      <c r="J110" s="214">
        <f>J302</f>
        <v>0</v>
      </c>
      <c r="K110" s="133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203"/>
      <c r="C111" s="204"/>
      <c r="D111" s="205" t="s">
        <v>124</v>
      </c>
      <c r="E111" s="206"/>
      <c r="F111" s="206"/>
      <c r="G111" s="206"/>
      <c r="H111" s="206"/>
      <c r="I111" s="207"/>
      <c r="J111" s="208">
        <f>J318</f>
        <v>0</v>
      </c>
      <c r="K111" s="204"/>
      <c r="L111" s="20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203"/>
      <c r="C112" s="204"/>
      <c r="D112" s="205" t="s">
        <v>125</v>
      </c>
      <c r="E112" s="206"/>
      <c r="F112" s="206"/>
      <c r="G112" s="206"/>
      <c r="H112" s="206"/>
      <c r="I112" s="207"/>
      <c r="J112" s="208">
        <f>J321</f>
        <v>0</v>
      </c>
      <c r="K112" s="204"/>
      <c r="L112" s="20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210"/>
      <c r="C113" s="133"/>
      <c r="D113" s="211" t="s">
        <v>126</v>
      </c>
      <c r="E113" s="212"/>
      <c r="F113" s="212"/>
      <c r="G113" s="212"/>
      <c r="H113" s="212"/>
      <c r="I113" s="213"/>
      <c r="J113" s="214">
        <f>J322</f>
        <v>0</v>
      </c>
      <c r="K113" s="133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66"/>
      <c r="C115" s="67"/>
      <c r="D115" s="67"/>
      <c r="E115" s="67"/>
      <c r="F115" s="67"/>
      <c r="G115" s="67"/>
      <c r="H115" s="67"/>
      <c r="I115" s="193"/>
      <c r="J115" s="67"/>
      <c r="K115" s="67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9" s="2" customFormat="1" ht="6.96" customHeight="1">
      <c r="A119" s="38"/>
      <c r="B119" s="68"/>
      <c r="C119" s="69"/>
      <c r="D119" s="69"/>
      <c r="E119" s="69"/>
      <c r="F119" s="69"/>
      <c r="G119" s="69"/>
      <c r="H119" s="69"/>
      <c r="I119" s="196"/>
      <c r="J119" s="69"/>
      <c r="K119" s="69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4.96" customHeight="1">
      <c r="A120" s="38"/>
      <c r="B120" s="39"/>
      <c r="C120" s="23" t="s">
        <v>127</v>
      </c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16</v>
      </c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197" t="str">
        <f>E7</f>
        <v>Výměna oken památkového objektu, Školní ul. 13/1 Trutnov - 1.etapa</v>
      </c>
      <c r="F123" s="32"/>
      <c r="G123" s="32"/>
      <c r="H123" s="32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" customFormat="1" ht="12" customHeight="1">
      <c r="B124" s="21"/>
      <c r="C124" s="32" t="s">
        <v>103</v>
      </c>
      <c r="D124" s="22"/>
      <c r="E124" s="22"/>
      <c r="F124" s="22"/>
      <c r="G124" s="22"/>
      <c r="H124" s="22"/>
      <c r="I124" s="146"/>
      <c r="J124" s="22"/>
      <c r="K124" s="22"/>
      <c r="L124" s="20"/>
    </row>
    <row r="125" s="2" customFormat="1" ht="16.5" customHeight="1">
      <c r="A125" s="38"/>
      <c r="B125" s="39"/>
      <c r="C125" s="40"/>
      <c r="D125" s="40"/>
      <c r="E125" s="197" t="s">
        <v>104</v>
      </c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105</v>
      </c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76" t="str">
        <f>E11</f>
        <v>001-01 - SO 01 - uliční fasáda - uznatelné položky</v>
      </c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2" customHeight="1">
      <c r="A129" s="38"/>
      <c r="B129" s="39"/>
      <c r="C129" s="32" t="s">
        <v>20</v>
      </c>
      <c r="D129" s="40"/>
      <c r="E129" s="40"/>
      <c r="F129" s="27" t="str">
        <f>F14</f>
        <v>Trutnov</v>
      </c>
      <c r="G129" s="40"/>
      <c r="H129" s="40"/>
      <c r="I129" s="157" t="s">
        <v>22</v>
      </c>
      <c r="J129" s="79" t="str">
        <f>IF(J14="","",J14)</f>
        <v>20. 1. 2020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25.65" customHeight="1">
      <c r="A131" s="38"/>
      <c r="B131" s="39"/>
      <c r="C131" s="32" t="s">
        <v>24</v>
      </c>
      <c r="D131" s="40"/>
      <c r="E131" s="40"/>
      <c r="F131" s="27" t="str">
        <f>E17</f>
        <v>Město Trutnov</v>
      </c>
      <c r="G131" s="40"/>
      <c r="H131" s="40"/>
      <c r="I131" s="157" t="s">
        <v>30</v>
      </c>
      <c r="J131" s="36" t="str">
        <f>E23</f>
        <v>SOLLERTIA, ing. Jána, Trutnov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5.65" customHeight="1">
      <c r="A132" s="38"/>
      <c r="B132" s="39"/>
      <c r="C132" s="32" t="s">
        <v>28</v>
      </c>
      <c r="D132" s="40"/>
      <c r="E132" s="40"/>
      <c r="F132" s="27" t="str">
        <f>IF(E20="","",E20)</f>
        <v>Vyplň údaj</v>
      </c>
      <c r="G132" s="40"/>
      <c r="H132" s="40"/>
      <c r="I132" s="157" t="s">
        <v>33</v>
      </c>
      <c r="J132" s="36" t="str">
        <f>E26</f>
        <v>Ing. Lenka Kasperová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0.32" customHeight="1">
      <c r="A133" s="38"/>
      <c r="B133" s="39"/>
      <c r="C133" s="40"/>
      <c r="D133" s="40"/>
      <c r="E133" s="40"/>
      <c r="F133" s="40"/>
      <c r="G133" s="40"/>
      <c r="H133" s="40"/>
      <c r="I133" s="155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11" customFormat="1" ht="29.28" customHeight="1">
      <c r="A134" s="216"/>
      <c r="B134" s="217"/>
      <c r="C134" s="218" t="s">
        <v>128</v>
      </c>
      <c r="D134" s="219" t="s">
        <v>61</v>
      </c>
      <c r="E134" s="219" t="s">
        <v>57</v>
      </c>
      <c r="F134" s="219" t="s">
        <v>58</v>
      </c>
      <c r="G134" s="219" t="s">
        <v>129</v>
      </c>
      <c r="H134" s="219" t="s">
        <v>130</v>
      </c>
      <c r="I134" s="220" t="s">
        <v>131</v>
      </c>
      <c r="J134" s="219" t="s">
        <v>109</v>
      </c>
      <c r="K134" s="221" t="s">
        <v>132</v>
      </c>
      <c r="L134" s="222"/>
      <c r="M134" s="100" t="s">
        <v>1</v>
      </c>
      <c r="N134" s="101" t="s">
        <v>40</v>
      </c>
      <c r="O134" s="101" t="s">
        <v>133</v>
      </c>
      <c r="P134" s="101" t="s">
        <v>134</v>
      </c>
      <c r="Q134" s="101" t="s">
        <v>135</v>
      </c>
      <c r="R134" s="101" t="s">
        <v>136</v>
      </c>
      <c r="S134" s="101" t="s">
        <v>137</v>
      </c>
      <c r="T134" s="102" t="s">
        <v>138</v>
      </c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</row>
    <row r="135" s="2" customFormat="1" ht="22.8" customHeight="1">
      <c r="A135" s="38"/>
      <c r="B135" s="39"/>
      <c r="C135" s="107" t="s">
        <v>139</v>
      </c>
      <c r="D135" s="40"/>
      <c r="E135" s="40"/>
      <c r="F135" s="40"/>
      <c r="G135" s="40"/>
      <c r="H135" s="40"/>
      <c r="I135" s="155"/>
      <c r="J135" s="223">
        <f>BK135</f>
        <v>0</v>
      </c>
      <c r="K135" s="40"/>
      <c r="L135" s="44"/>
      <c r="M135" s="103"/>
      <c r="N135" s="224"/>
      <c r="O135" s="104"/>
      <c r="P135" s="225">
        <f>P136+P248+P318+P321</f>
        <v>0</v>
      </c>
      <c r="Q135" s="104"/>
      <c r="R135" s="225">
        <f>R136+R248+R318+R321</f>
        <v>37.275984919999999</v>
      </c>
      <c r="S135" s="104"/>
      <c r="T135" s="226">
        <f>T136+T248+T318+T321</f>
        <v>60.251418000000001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75</v>
      </c>
      <c r="AU135" s="17" t="s">
        <v>111</v>
      </c>
      <c r="BK135" s="227">
        <f>BK136+BK248+BK318+BK321</f>
        <v>0</v>
      </c>
    </row>
    <row r="136" s="12" customFormat="1" ht="25.92" customHeight="1">
      <c r="A136" s="12"/>
      <c r="B136" s="228"/>
      <c r="C136" s="229"/>
      <c r="D136" s="230" t="s">
        <v>75</v>
      </c>
      <c r="E136" s="231" t="s">
        <v>140</v>
      </c>
      <c r="F136" s="231" t="s">
        <v>141</v>
      </c>
      <c r="G136" s="229"/>
      <c r="H136" s="229"/>
      <c r="I136" s="232"/>
      <c r="J136" s="233">
        <f>BK136</f>
        <v>0</v>
      </c>
      <c r="K136" s="229"/>
      <c r="L136" s="234"/>
      <c r="M136" s="235"/>
      <c r="N136" s="236"/>
      <c r="O136" s="236"/>
      <c r="P136" s="237">
        <f>P137+P141+P192+P240+P246</f>
        <v>0</v>
      </c>
      <c r="Q136" s="236"/>
      <c r="R136" s="237">
        <f>R137+R141+R192+R240+R246</f>
        <v>36.741713279999999</v>
      </c>
      <c r="S136" s="236"/>
      <c r="T136" s="238">
        <f>T137+T141+T192+T240+T246</f>
        <v>60.251418000000001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9" t="s">
        <v>83</v>
      </c>
      <c r="AT136" s="240" t="s">
        <v>75</v>
      </c>
      <c r="AU136" s="240" t="s">
        <v>76</v>
      </c>
      <c r="AY136" s="239" t="s">
        <v>142</v>
      </c>
      <c r="BK136" s="241">
        <f>BK137+BK141+BK192+BK240+BK246</f>
        <v>0</v>
      </c>
    </row>
    <row r="137" s="12" customFormat="1" ht="22.8" customHeight="1">
      <c r="A137" s="12"/>
      <c r="B137" s="228"/>
      <c r="C137" s="229"/>
      <c r="D137" s="230" t="s">
        <v>75</v>
      </c>
      <c r="E137" s="242" t="s">
        <v>143</v>
      </c>
      <c r="F137" s="242" t="s">
        <v>144</v>
      </c>
      <c r="G137" s="229"/>
      <c r="H137" s="229"/>
      <c r="I137" s="232"/>
      <c r="J137" s="243">
        <f>BK137</f>
        <v>0</v>
      </c>
      <c r="K137" s="229"/>
      <c r="L137" s="234"/>
      <c r="M137" s="235"/>
      <c r="N137" s="236"/>
      <c r="O137" s="236"/>
      <c r="P137" s="237">
        <f>SUM(P138:P140)</f>
        <v>0</v>
      </c>
      <c r="Q137" s="236"/>
      <c r="R137" s="237">
        <f>SUM(R138:R140)</f>
        <v>28.162499999999998</v>
      </c>
      <c r="S137" s="236"/>
      <c r="T137" s="238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9" t="s">
        <v>83</v>
      </c>
      <c r="AT137" s="240" t="s">
        <v>75</v>
      </c>
      <c r="AU137" s="240" t="s">
        <v>83</v>
      </c>
      <c r="AY137" s="239" t="s">
        <v>142</v>
      </c>
      <c r="BK137" s="241">
        <f>SUM(BK138:BK140)</f>
        <v>0</v>
      </c>
    </row>
    <row r="138" s="2" customFormat="1" ht="21.75" customHeight="1">
      <c r="A138" s="38"/>
      <c r="B138" s="39"/>
      <c r="C138" s="244" t="s">
        <v>83</v>
      </c>
      <c r="D138" s="244" t="s">
        <v>145</v>
      </c>
      <c r="E138" s="245" t="s">
        <v>146</v>
      </c>
      <c r="F138" s="246" t="s">
        <v>147</v>
      </c>
      <c r="G138" s="247" t="s">
        <v>148</v>
      </c>
      <c r="H138" s="248">
        <v>15</v>
      </c>
      <c r="I138" s="249"/>
      <c r="J138" s="250">
        <f>ROUND(I138*H138,2)</f>
        <v>0</v>
      </c>
      <c r="K138" s="246" t="s">
        <v>149</v>
      </c>
      <c r="L138" s="44"/>
      <c r="M138" s="251" t="s">
        <v>1</v>
      </c>
      <c r="N138" s="252" t="s">
        <v>41</v>
      </c>
      <c r="O138" s="91"/>
      <c r="P138" s="253">
        <f>O138*H138</f>
        <v>0</v>
      </c>
      <c r="Q138" s="253">
        <v>1.8775</v>
      </c>
      <c r="R138" s="253">
        <f>Q138*H138</f>
        <v>28.162499999999998</v>
      </c>
      <c r="S138" s="253">
        <v>0</v>
      </c>
      <c r="T138" s="25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5" t="s">
        <v>150</v>
      </c>
      <c r="AT138" s="255" t="s">
        <v>145</v>
      </c>
      <c r="AU138" s="255" t="s">
        <v>85</v>
      </c>
      <c r="AY138" s="17" t="s">
        <v>142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7" t="s">
        <v>83</v>
      </c>
      <c r="BK138" s="256">
        <f>ROUND(I138*H138,2)</f>
        <v>0</v>
      </c>
      <c r="BL138" s="17" t="s">
        <v>150</v>
      </c>
      <c r="BM138" s="255" t="s">
        <v>151</v>
      </c>
    </row>
    <row r="139" s="13" customFormat="1">
      <c r="A139" s="13"/>
      <c r="B139" s="257"/>
      <c r="C139" s="258"/>
      <c r="D139" s="259" t="s">
        <v>152</v>
      </c>
      <c r="E139" s="260" t="s">
        <v>1</v>
      </c>
      <c r="F139" s="261" t="s">
        <v>153</v>
      </c>
      <c r="G139" s="258"/>
      <c r="H139" s="260" t="s">
        <v>1</v>
      </c>
      <c r="I139" s="262"/>
      <c r="J139" s="258"/>
      <c r="K139" s="258"/>
      <c r="L139" s="263"/>
      <c r="M139" s="264"/>
      <c r="N139" s="265"/>
      <c r="O139" s="265"/>
      <c r="P139" s="265"/>
      <c r="Q139" s="265"/>
      <c r="R139" s="265"/>
      <c r="S139" s="265"/>
      <c r="T139" s="26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7" t="s">
        <v>152</v>
      </c>
      <c r="AU139" s="267" t="s">
        <v>85</v>
      </c>
      <c r="AV139" s="13" t="s">
        <v>83</v>
      </c>
      <c r="AW139" s="13" t="s">
        <v>32</v>
      </c>
      <c r="AX139" s="13" t="s">
        <v>76</v>
      </c>
      <c r="AY139" s="267" t="s">
        <v>142</v>
      </c>
    </row>
    <row r="140" s="14" customFormat="1">
      <c r="A140" s="14"/>
      <c r="B140" s="268"/>
      <c r="C140" s="269"/>
      <c r="D140" s="259" t="s">
        <v>152</v>
      </c>
      <c r="E140" s="270" t="s">
        <v>1</v>
      </c>
      <c r="F140" s="271" t="s">
        <v>8</v>
      </c>
      <c r="G140" s="269"/>
      <c r="H140" s="272">
        <v>15</v>
      </c>
      <c r="I140" s="273"/>
      <c r="J140" s="269"/>
      <c r="K140" s="269"/>
      <c r="L140" s="274"/>
      <c r="M140" s="275"/>
      <c r="N140" s="276"/>
      <c r="O140" s="276"/>
      <c r="P140" s="276"/>
      <c r="Q140" s="276"/>
      <c r="R140" s="276"/>
      <c r="S140" s="276"/>
      <c r="T140" s="27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8" t="s">
        <v>152</v>
      </c>
      <c r="AU140" s="278" t="s">
        <v>85</v>
      </c>
      <c r="AV140" s="14" t="s">
        <v>85</v>
      </c>
      <c r="AW140" s="14" t="s">
        <v>32</v>
      </c>
      <c r="AX140" s="14" t="s">
        <v>83</v>
      </c>
      <c r="AY140" s="278" t="s">
        <v>142</v>
      </c>
    </row>
    <row r="141" s="12" customFormat="1" ht="22.8" customHeight="1">
      <c r="A141" s="12"/>
      <c r="B141" s="228"/>
      <c r="C141" s="229"/>
      <c r="D141" s="230" t="s">
        <v>75</v>
      </c>
      <c r="E141" s="242" t="s">
        <v>154</v>
      </c>
      <c r="F141" s="242" t="s">
        <v>155</v>
      </c>
      <c r="G141" s="229"/>
      <c r="H141" s="229"/>
      <c r="I141" s="232"/>
      <c r="J141" s="243">
        <f>BK141</f>
        <v>0</v>
      </c>
      <c r="K141" s="229"/>
      <c r="L141" s="234"/>
      <c r="M141" s="235"/>
      <c r="N141" s="236"/>
      <c r="O141" s="236"/>
      <c r="P141" s="237">
        <f>SUM(P142:P191)</f>
        <v>0</v>
      </c>
      <c r="Q141" s="236"/>
      <c r="R141" s="237">
        <f>SUM(R142:R191)</f>
        <v>8.5792132800000012</v>
      </c>
      <c r="S141" s="236"/>
      <c r="T141" s="238">
        <f>SUM(T142:T191)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83</v>
      </c>
      <c r="AT141" s="240" t="s">
        <v>75</v>
      </c>
      <c r="AU141" s="240" t="s">
        <v>83</v>
      </c>
      <c r="AY141" s="239" t="s">
        <v>142</v>
      </c>
      <c r="BK141" s="241">
        <f>SUM(BK142:BK191)</f>
        <v>0</v>
      </c>
    </row>
    <row r="142" s="2" customFormat="1" ht="16.5" customHeight="1">
      <c r="A142" s="38"/>
      <c r="B142" s="39"/>
      <c r="C142" s="244" t="s">
        <v>85</v>
      </c>
      <c r="D142" s="244" t="s">
        <v>145</v>
      </c>
      <c r="E142" s="245" t="s">
        <v>156</v>
      </c>
      <c r="F142" s="246" t="s">
        <v>157</v>
      </c>
      <c r="G142" s="247" t="s">
        <v>158</v>
      </c>
      <c r="H142" s="248">
        <v>110.22</v>
      </c>
      <c r="I142" s="249"/>
      <c r="J142" s="250">
        <f>ROUND(I142*H142,2)</f>
        <v>0</v>
      </c>
      <c r="K142" s="246" t="s">
        <v>149</v>
      </c>
      <c r="L142" s="44"/>
      <c r="M142" s="251" t="s">
        <v>1</v>
      </c>
      <c r="N142" s="252" t="s">
        <v>41</v>
      </c>
      <c r="O142" s="91"/>
      <c r="P142" s="253">
        <f>O142*H142</f>
        <v>0</v>
      </c>
      <c r="Q142" s="253">
        <v>0.032730000000000002</v>
      </c>
      <c r="R142" s="253">
        <f>Q142*H142</f>
        <v>3.6075006000000003</v>
      </c>
      <c r="S142" s="253">
        <v>0</v>
      </c>
      <c r="T142" s="25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5" t="s">
        <v>150</v>
      </c>
      <c r="AT142" s="255" t="s">
        <v>145</v>
      </c>
      <c r="AU142" s="255" t="s">
        <v>85</v>
      </c>
      <c r="AY142" s="17" t="s">
        <v>142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7" t="s">
        <v>83</v>
      </c>
      <c r="BK142" s="256">
        <f>ROUND(I142*H142,2)</f>
        <v>0</v>
      </c>
      <c r="BL142" s="17" t="s">
        <v>150</v>
      </c>
      <c r="BM142" s="255" t="s">
        <v>159</v>
      </c>
    </row>
    <row r="143" s="13" customFormat="1">
      <c r="A143" s="13"/>
      <c r="B143" s="257"/>
      <c r="C143" s="258"/>
      <c r="D143" s="259" t="s">
        <v>152</v>
      </c>
      <c r="E143" s="260" t="s">
        <v>1</v>
      </c>
      <c r="F143" s="261" t="s">
        <v>160</v>
      </c>
      <c r="G143" s="258"/>
      <c r="H143" s="260" t="s">
        <v>1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7" t="s">
        <v>152</v>
      </c>
      <c r="AU143" s="267" t="s">
        <v>85</v>
      </c>
      <c r="AV143" s="13" t="s">
        <v>83</v>
      </c>
      <c r="AW143" s="13" t="s">
        <v>32</v>
      </c>
      <c r="AX143" s="13" t="s">
        <v>76</v>
      </c>
      <c r="AY143" s="267" t="s">
        <v>142</v>
      </c>
    </row>
    <row r="144" s="14" customFormat="1">
      <c r="A144" s="14"/>
      <c r="B144" s="268"/>
      <c r="C144" s="269"/>
      <c r="D144" s="259" t="s">
        <v>152</v>
      </c>
      <c r="E144" s="270" t="s">
        <v>1</v>
      </c>
      <c r="F144" s="271" t="s">
        <v>161</v>
      </c>
      <c r="G144" s="269"/>
      <c r="H144" s="272">
        <v>29.699999999999999</v>
      </c>
      <c r="I144" s="273"/>
      <c r="J144" s="269"/>
      <c r="K144" s="269"/>
      <c r="L144" s="274"/>
      <c r="M144" s="275"/>
      <c r="N144" s="276"/>
      <c r="O144" s="276"/>
      <c r="P144" s="276"/>
      <c r="Q144" s="276"/>
      <c r="R144" s="276"/>
      <c r="S144" s="276"/>
      <c r="T144" s="27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8" t="s">
        <v>152</v>
      </c>
      <c r="AU144" s="278" t="s">
        <v>85</v>
      </c>
      <c r="AV144" s="14" t="s">
        <v>85</v>
      </c>
      <c r="AW144" s="14" t="s">
        <v>32</v>
      </c>
      <c r="AX144" s="14" t="s">
        <v>76</v>
      </c>
      <c r="AY144" s="278" t="s">
        <v>142</v>
      </c>
    </row>
    <row r="145" s="14" customFormat="1">
      <c r="A145" s="14"/>
      <c r="B145" s="268"/>
      <c r="C145" s="269"/>
      <c r="D145" s="259" t="s">
        <v>152</v>
      </c>
      <c r="E145" s="270" t="s">
        <v>1</v>
      </c>
      <c r="F145" s="271" t="s">
        <v>162</v>
      </c>
      <c r="G145" s="269"/>
      <c r="H145" s="272">
        <v>33.039999999999999</v>
      </c>
      <c r="I145" s="273"/>
      <c r="J145" s="269"/>
      <c r="K145" s="269"/>
      <c r="L145" s="274"/>
      <c r="M145" s="275"/>
      <c r="N145" s="276"/>
      <c r="O145" s="276"/>
      <c r="P145" s="276"/>
      <c r="Q145" s="276"/>
      <c r="R145" s="276"/>
      <c r="S145" s="276"/>
      <c r="T145" s="27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8" t="s">
        <v>152</v>
      </c>
      <c r="AU145" s="278" t="s">
        <v>85</v>
      </c>
      <c r="AV145" s="14" t="s">
        <v>85</v>
      </c>
      <c r="AW145" s="14" t="s">
        <v>32</v>
      </c>
      <c r="AX145" s="14" t="s">
        <v>76</v>
      </c>
      <c r="AY145" s="278" t="s">
        <v>142</v>
      </c>
    </row>
    <row r="146" s="14" customFormat="1">
      <c r="A146" s="14"/>
      <c r="B146" s="268"/>
      <c r="C146" s="269"/>
      <c r="D146" s="259" t="s">
        <v>152</v>
      </c>
      <c r="E146" s="270" t="s">
        <v>1</v>
      </c>
      <c r="F146" s="271" t="s">
        <v>163</v>
      </c>
      <c r="G146" s="269"/>
      <c r="H146" s="272">
        <v>31.199999999999999</v>
      </c>
      <c r="I146" s="273"/>
      <c r="J146" s="269"/>
      <c r="K146" s="269"/>
      <c r="L146" s="274"/>
      <c r="M146" s="275"/>
      <c r="N146" s="276"/>
      <c r="O146" s="276"/>
      <c r="P146" s="276"/>
      <c r="Q146" s="276"/>
      <c r="R146" s="276"/>
      <c r="S146" s="276"/>
      <c r="T146" s="27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8" t="s">
        <v>152</v>
      </c>
      <c r="AU146" s="278" t="s">
        <v>85</v>
      </c>
      <c r="AV146" s="14" t="s">
        <v>85</v>
      </c>
      <c r="AW146" s="14" t="s">
        <v>32</v>
      </c>
      <c r="AX146" s="14" t="s">
        <v>76</v>
      </c>
      <c r="AY146" s="278" t="s">
        <v>142</v>
      </c>
    </row>
    <row r="147" s="14" customFormat="1">
      <c r="A147" s="14"/>
      <c r="B147" s="268"/>
      <c r="C147" s="269"/>
      <c r="D147" s="259" t="s">
        <v>152</v>
      </c>
      <c r="E147" s="270" t="s">
        <v>1</v>
      </c>
      <c r="F147" s="271" t="s">
        <v>164</v>
      </c>
      <c r="G147" s="269"/>
      <c r="H147" s="272">
        <v>6.2400000000000002</v>
      </c>
      <c r="I147" s="273"/>
      <c r="J147" s="269"/>
      <c r="K147" s="269"/>
      <c r="L147" s="274"/>
      <c r="M147" s="275"/>
      <c r="N147" s="276"/>
      <c r="O147" s="276"/>
      <c r="P147" s="276"/>
      <c r="Q147" s="276"/>
      <c r="R147" s="276"/>
      <c r="S147" s="276"/>
      <c r="T147" s="27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8" t="s">
        <v>152</v>
      </c>
      <c r="AU147" s="278" t="s">
        <v>85</v>
      </c>
      <c r="AV147" s="14" t="s">
        <v>85</v>
      </c>
      <c r="AW147" s="14" t="s">
        <v>32</v>
      </c>
      <c r="AX147" s="14" t="s">
        <v>76</v>
      </c>
      <c r="AY147" s="278" t="s">
        <v>142</v>
      </c>
    </row>
    <row r="148" s="14" customFormat="1">
      <c r="A148" s="14"/>
      <c r="B148" s="268"/>
      <c r="C148" s="269"/>
      <c r="D148" s="259" t="s">
        <v>152</v>
      </c>
      <c r="E148" s="270" t="s">
        <v>1</v>
      </c>
      <c r="F148" s="271" t="s">
        <v>165</v>
      </c>
      <c r="G148" s="269"/>
      <c r="H148" s="272">
        <v>2.0600000000000001</v>
      </c>
      <c r="I148" s="273"/>
      <c r="J148" s="269"/>
      <c r="K148" s="269"/>
      <c r="L148" s="274"/>
      <c r="M148" s="275"/>
      <c r="N148" s="276"/>
      <c r="O148" s="276"/>
      <c r="P148" s="276"/>
      <c r="Q148" s="276"/>
      <c r="R148" s="276"/>
      <c r="S148" s="276"/>
      <c r="T148" s="27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8" t="s">
        <v>152</v>
      </c>
      <c r="AU148" s="278" t="s">
        <v>85</v>
      </c>
      <c r="AV148" s="14" t="s">
        <v>85</v>
      </c>
      <c r="AW148" s="14" t="s">
        <v>32</v>
      </c>
      <c r="AX148" s="14" t="s">
        <v>76</v>
      </c>
      <c r="AY148" s="278" t="s">
        <v>142</v>
      </c>
    </row>
    <row r="149" s="14" customFormat="1">
      <c r="A149" s="14"/>
      <c r="B149" s="268"/>
      <c r="C149" s="269"/>
      <c r="D149" s="259" t="s">
        <v>152</v>
      </c>
      <c r="E149" s="270" t="s">
        <v>1</v>
      </c>
      <c r="F149" s="271" t="s">
        <v>166</v>
      </c>
      <c r="G149" s="269"/>
      <c r="H149" s="272">
        <v>0.64000000000000001</v>
      </c>
      <c r="I149" s="273"/>
      <c r="J149" s="269"/>
      <c r="K149" s="269"/>
      <c r="L149" s="274"/>
      <c r="M149" s="275"/>
      <c r="N149" s="276"/>
      <c r="O149" s="276"/>
      <c r="P149" s="276"/>
      <c r="Q149" s="276"/>
      <c r="R149" s="276"/>
      <c r="S149" s="276"/>
      <c r="T149" s="27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8" t="s">
        <v>152</v>
      </c>
      <c r="AU149" s="278" t="s">
        <v>85</v>
      </c>
      <c r="AV149" s="14" t="s">
        <v>85</v>
      </c>
      <c r="AW149" s="14" t="s">
        <v>32</v>
      </c>
      <c r="AX149" s="14" t="s">
        <v>76</v>
      </c>
      <c r="AY149" s="278" t="s">
        <v>142</v>
      </c>
    </row>
    <row r="150" s="14" customFormat="1">
      <c r="A150" s="14"/>
      <c r="B150" s="268"/>
      <c r="C150" s="269"/>
      <c r="D150" s="259" t="s">
        <v>152</v>
      </c>
      <c r="E150" s="270" t="s">
        <v>1</v>
      </c>
      <c r="F150" s="271" t="s">
        <v>167</v>
      </c>
      <c r="G150" s="269"/>
      <c r="H150" s="272">
        <v>2.448</v>
      </c>
      <c r="I150" s="273"/>
      <c r="J150" s="269"/>
      <c r="K150" s="269"/>
      <c r="L150" s="274"/>
      <c r="M150" s="275"/>
      <c r="N150" s="276"/>
      <c r="O150" s="276"/>
      <c r="P150" s="276"/>
      <c r="Q150" s="276"/>
      <c r="R150" s="276"/>
      <c r="S150" s="276"/>
      <c r="T150" s="27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8" t="s">
        <v>152</v>
      </c>
      <c r="AU150" s="278" t="s">
        <v>85</v>
      </c>
      <c r="AV150" s="14" t="s">
        <v>85</v>
      </c>
      <c r="AW150" s="14" t="s">
        <v>32</v>
      </c>
      <c r="AX150" s="14" t="s">
        <v>76</v>
      </c>
      <c r="AY150" s="278" t="s">
        <v>142</v>
      </c>
    </row>
    <row r="151" s="14" customFormat="1">
      <c r="A151" s="14"/>
      <c r="B151" s="268"/>
      <c r="C151" s="269"/>
      <c r="D151" s="259" t="s">
        <v>152</v>
      </c>
      <c r="E151" s="270" t="s">
        <v>1</v>
      </c>
      <c r="F151" s="271" t="s">
        <v>168</v>
      </c>
      <c r="G151" s="269"/>
      <c r="H151" s="272">
        <v>1.04</v>
      </c>
      <c r="I151" s="273"/>
      <c r="J151" s="269"/>
      <c r="K151" s="269"/>
      <c r="L151" s="274"/>
      <c r="M151" s="275"/>
      <c r="N151" s="276"/>
      <c r="O151" s="276"/>
      <c r="P151" s="276"/>
      <c r="Q151" s="276"/>
      <c r="R151" s="276"/>
      <c r="S151" s="276"/>
      <c r="T151" s="27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8" t="s">
        <v>152</v>
      </c>
      <c r="AU151" s="278" t="s">
        <v>85</v>
      </c>
      <c r="AV151" s="14" t="s">
        <v>85</v>
      </c>
      <c r="AW151" s="14" t="s">
        <v>32</v>
      </c>
      <c r="AX151" s="14" t="s">
        <v>76</v>
      </c>
      <c r="AY151" s="278" t="s">
        <v>142</v>
      </c>
    </row>
    <row r="152" s="14" customFormat="1">
      <c r="A152" s="14"/>
      <c r="B152" s="268"/>
      <c r="C152" s="269"/>
      <c r="D152" s="259" t="s">
        <v>152</v>
      </c>
      <c r="E152" s="270" t="s">
        <v>1</v>
      </c>
      <c r="F152" s="271" t="s">
        <v>169</v>
      </c>
      <c r="G152" s="269"/>
      <c r="H152" s="272">
        <v>0.33200000000000002</v>
      </c>
      <c r="I152" s="273"/>
      <c r="J152" s="269"/>
      <c r="K152" s="269"/>
      <c r="L152" s="274"/>
      <c r="M152" s="275"/>
      <c r="N152" s="276"/>
      <c r="O152" s="276"/>
      <c r="P152" s="276"/>
      <c r="Q152" s="276"/>
      <c r="R152" s="276"/>
      <c r="S152" s="276"/>
      <c r="T152" s="27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78" t="s">
        <v>152</v>
      </c>
      <c r="AU152" s="278" t="s">
        <v>85</v>
      </c>
      <c r="AV152" s="14" t="s">
        <v>85</v>
      </c>
      <c r="AW152" s="14" t="s">
        <v>32</v>
      </c>
      <c r="AX152" s="14" t="s">
        <v>76</v>
      </c>
      <c r="AY152" s="278" t="s">
        <v>142</v>
      </c>
    </row>
    <row r="153" s="14" customFormat="1">
      <c r="A153" s="14"/>
      <c r="B153" s="268"/>
      <c r="C153" s="269"/>
      <c r="D153" s="259" t="s">
        <v>152</v>
      </c>
      <c r="E153" s="270" t="s">
        <v>1</v>
      </c>
      <c r="F153" s="271" t="s">
        <v>170</v>
      </c>
      <c r="G153" s="269"/>
      <c r="H153" s="272">
        <v>0.88</v>
      </c>
      <c r="I153" s="273"/>
      <c r="J153" s="269"/>
      <c r="K153" s="269"/>
      <c r="L153" s="274"/>
      <c r="M153" s="275"/>
      <c r="N153" s="276"/>
      <c r="O153" s="276"/>
      <c r="P153" s="276"/>
      <c r="Q153" s="276"/>
      <c r="R153" s="276"/>
      <c r="S153" s="276"/>
      <c r="T153" s="27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8" t="s">
        <v>152</v>
      </c>
      <c r="AU153" s="278" t="s">
        <v>85</v>
      </c>
      <c r="AV153" s="14" t="s">
        <v>85</v>
      </c>
      <c r="AW153" s="14" t="s">
        <v>32</v>
      </c>
      <c r="AX153" s="14" t="s">
        <v>76</v>
      </c>
      <c r="AY153" s="278" t="s">
        <v>142</v>
      </c>
    </row>
    <row r="154" s="14" customFormat="1">
      <c r="A154" s="14"/>
      <c r="B154" s="268"/>
      <c r="C154" s="269"/>
      <c r="D154" s="259" t="s">
        <v>152</v>
      </c>
      <c r="E154" s="270" t="s">
        <v>1</v>
      </c>
      <c r="F154" s="271" t="s">
        <v>171</v>
      </c>
      <c r="G154" s="269"/>
      <c r="H154" s="272">
        <v>1.6799999999999999</v>
      </c>
      <c r="I154" s="273"/>
      <c r="J154" s="269"/>
      <c r="K154" s="269"/>
      <c r="L154" s="274"/>
      <c r="M154" s="275"/>
      <c r="N154" s="276"/>
      <c r="O154" s="276"/>
      <c r="P154" s="276"/>
      <c r="Q154" s="276"/>
      <c r="R154" s="276"/>
      <c r="S154" s="276"/>
      <c r="T154" s="27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8" t="s">
        <v>152</v>
      </c>
      <c r="AU154" s="278" t="s">
        <v>85</v>
      </c>
      <c r="AV154" s="14" t="s">
        <v>85</v>
      </c>
      <c r="AW154" s="14" t="s">
        <v>32</v>
      </c>
      <c r="AX154" s="14" t="s">
        <v>76</v>
      </c>
      <c r="AY154" s="278" t="s">
        <v>142</v>
      </c>
    </row>
    <row r="155" s="14" customFormat="1">
      <c r="A155" s="14"/>
      <c r="B155" s="268"/>
      <c r="C155" s="269"/>
      <c r="D155" s="259" t="s">
        <v>152</v>
      </c>
      <c r="E155" s="270" t="s">
        <v>1</v>
      </c>
      <c r="F155" s="271" t="s">
        <v>172</v>
      </c>
      <c r="G155" s="269"/>
      <c r="H155" s="272">
        <v>0.95999999999999996</v>
      </c>
      <c r="I155" s="273"/>
      <c r="J155" s="269"/>
      <c r="K155" s="269"/>
      <c r="L155" s="274"/>
      <c r="M155" s="275"/>
      <c r="N155" s="276"/>
      <c r="O155" s="276"/>
      <c r="P155" s="276"/>
      <c r="Q155" s="276"/>
      <c r="R155" s="276"/>
      <c r="S155" s="276"/>
      <c r="T155" s="27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8" t="s">
        <v>152</v>
      </c>
      <c r="AU155" s="278" t="s">
        <v>85</v>
      </c>
      <c r="AV155" s="14" t="s">
        <v>85</v>
      </c>
      <c r="AW155" s="14" t="s">
        <v>32</v>
      </c>
      <c r="AX155" s="14" t="s">
        <v>76</v>
      </c>
      <c r="AY155" s="278" t="s">
        <v>142</v>
      </c>
    </row>
    <row r="156" s="15" customFormat="1">
      <c r="A156" s="15"/>
      <c r="B156" s="279"/>
      <c r="C156" s="280"/>
      <c r="D156" s="259" t="s">
        <v>152</v>
      </c>
      <c r="E156" s="281" t="s">
        <v>1</v>
      </c>
      <c r="F156" s="282" t="s">
        <v>173</v>
      </c>
      <c r="G156" s="280"/>
      <c r="H156" s="283">
        <v>110.22</v>
      </c>
      <c r="I156" s="284"/>
      <c r="J156" s="280"/>
      <c r="K156" s="280"/>
      <c r="L156" s="285"/>
      <c r="M156" s="286"/>
      <c r="N156" s="287"/>
      <c r="O156" s="287"/>
      <c r="P156" s="287"/>
      <c r="Q156" s="287"/>
      <c r="R156" s="287"/>
      <c r="S156" s="287"/>
      <c r="T156" s="28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9" t="s">
        <v>152</v>
      </c>
      <c r="AU156" s="289" t="s">
        <v>85</v>
      </c>
      <c r="AV156" s="15" t="s">
        <v>150</v>
      </c>
      <c r="AW156" s="15" t="s">
        <v>32</v>
      </c>
      <c r="AX156" s="15" t="s">
        <v>83</v>
      </c>
      <c r="AY156" s="289" t="s">
        <v>142</v>
      </c>
    </row>
    <row r="157" s="2" customFormat="1" ht="21.75" customHeight="1">
      <c r="A157" s="38"/>
      <c r="B157" s="39"/>
      <c r="C157" s="244" t="s">
        <v>143</v>
      </c>
      <c r="D157" s="244" t="s">
        <v>145</v>
      </c>
      <c r="E157" s="245" t="s">
        <v>174</v>
      </c>
      <c r="F157" s="246" t="s">
        <v>175</v>
      </c>
      <c r="G157" s="247" t="s">
        <v>176</v>
      </c>
      <c r="H157" s="248">
        <v>659.25999999999999</v>
      </c>
      <c r="I157" s="249"/>
      <c r="J157" s="250">
        <f>ROUND(I157*H157,2)</f>
        <v>0</v>
      </c>
      <c r="K157" s="246" t="s">
        <v>149</v>
      </c>
      <c r="L157" s="44"/>
      <c r="M157" s="251" t="s">
        <v>1</v>
      </c>
      <c r="N157" s="252" t="s">
        <v>41</v>
      </c>
      <c r="O157" s="91"/>
      <c r="P157" s="253">
        <f>O157*H157</f>
        <v>0</v>
      </c>
      <c r="Q157" s="253">
        <v>0.0015</v>
      </c>
      <c r="R157" s="253">
        <f>Q157*H157</f>
        <v>0.98889000000000005</v>
      </c>
      <c r="S157" s="253">
        <v>0</v>
      </c>
      <c r="T157" s="25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5" t="s">
        <v>150</v>
      </c>
      <c r="AT157" s="255" t="s">
        <v>145</v>
      </c>
      <c r="AU157" s="255" t="s">
        <v>85</v>
      </c>
      <c r="AY157" s="17" t="s">
        <v>142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7" t="s">
        <v>83</v>
      </c>
      <c r="BK157" s="256">
        <f>ROUND(I157*H157,2)</f>
        <v>0</v>
      </c>
      <c r="BL157" s="17" t="s">
        <v>150</v>
      </c>
      <c r="BM157" s="255" t="s">
        <v>177</v>
      </c>
    </row>
    <row r="158" s="14" customFormat="1">
      <c r="A158" s="14"/>
      <c r="B158" s="268"/>
      <c r="C158" s="269"/>
      <c r="D158" s="259" t="s">
        <v>152</v>
      </c>
      <c r="E158" s="270" t="s">
        <v>1</v>
      </c>
      <c r="F158" s="271" t="s">
        <v>178</v>
      </c>
      <c r="G158" s="269"/>
      <c r="H158" s="272">
        <v>178.19999999999999</v>
      </c>
      <c r="I158" s="273"/>
      <c r="J158" s="269"/>
      <c r="K158" s="269"/>
      <c r="L158" s="274"/>
      <c r="M158" s="275"/>
      <c r="N158" s="276"/>
      <c r="O158" s="276"/>
      <c r="P158" s="276"/>
      <c r="Q158" s="276"/>
      <c r="R158" s="276"/>
      <c r="S158" s="276"/>
      <c r="T158" s="27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8" t="s">
        <v>152</v>
      </c>
      <c r="AU158" s="278" t="s">
        <v>85</v>
      </c>
      <c r="AV158" s="14" t="s">
        <v>85</v>
      </c>
      <c r="AW158" s="14" t="s">
        <v>32</v>
      </c>
      <c r="AX158" s="14" t="s">
        <v>76</v>
      </c>
      <c r="AY158" s="278" t="s">
        <v>142</v>
      </c>
    </row>
    <row r="159" s="14" customFormat="1">
      <c r="A159" s="14"/>
      <c r="B159" s="268"/>
      <c r="C159" s="269"/>
      <c r="D159" s="259" t="s">
        <v>152</v>
      </c>
      <c r="E159" s="270" t="s">
        <v>1</v>
      </c>
      <c r="F159" s="271" t="s">
        <v>179</v>
      </c>
      <c r="G159" s="269"/>
      <c r="H159" s="272">
        <v>196</v>
      </c>
      <c r="I159" s="273"/>
      <c r="J159" s="269"/>
      <c r="K159" s="269"/>
      <c r="L159" s="274"/>
      <c r="M159" s="275"/>
      <c r="N159" s="276"/>
      <c r="O159" s="276"/>
      <c r="P159" s="276"/>
      <c r="Q159" s="276"/>
      <c r="R159" s="276"/>
      <c r="S159" s="276"/>
      <c r="T159" s="27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8" t="s">
        <v>152</v>
      </c>
      <c r="AU159" s="278" t="s">
        <v>85</v>
      </c>
      <c r="AV159" s="14" t="s">
        <v>85</v>
      </c>
      <c r="AW159" s="14" t="s">
        <v>32</v>
      </c>
      <c r="AX159" s="14" t="s">
        <v>76</v>
      </c>
      <c r="AY159" s="278" t="s">
        <v>142</v>
      </c>
    </row>
    <row r="160" s="14" customFormat="1">
      <c r="A160" s="14"/>
      <c r="B160" s="268"/>
      <c r="C160" s="269"/>
      <c r="D160" s="259" t="s">
        <v>152</v>
      </c>
      <c r="E160" s="270" t="s">
        <v>1</v>
      </c>
      <c r="F160" s="271" t="s">
        <v>180</v>
      </c>
      <c r="G160" s="269"/>
      <c r="H160" s="272">
        <v>189</v>
      </c>
      <c r="I160" s="273"/>
      <c r="J160" s="269"/>
      <c r="K160" s="269"/>
      <c r="L160" s="274"/>
      <c r="M160" s="275"/>
      <c r="N160" s="276"/>
      <c r="O160" s="276"/>
      <c r="P160" s="276"/>
      <c r="Q160" s="276"/>
      <c r="R160" s="276"/>
      <c r="S160" s="276"/>
      <c r="T160" s="277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8" t="s">
        <v>152</v>
      </c>
      <c r="AU160" s="278" t="s">
        <v>85</v>
      </c>
      <c r="AV160" s="14" t="s">
        <v>85</v>
      </c>
      <c r="AW160" s="14" t="s">
        <v>32</v>
      </c>
      <c r="AX160" s="14" t="s">
        <v>76</v>
      </c>
      <c r="AY160" s="278" t="s">
        <v>142</v>
      </c>
    </row>
    <row r="161" s="14" customFormat="1">
      <c r="A161" s="14"/>
      <c r="B161" s="268"/>
      <c r="C161" s="269"/>
      <c r="D161" s="259" t="s">
        <v>152</v>
      </c>
      <c r="E161" s="270" t="s">
        <v>1</v>
      </c>
      <c r="F161" s="271" t="s">
        <v>181</v>
      </c>
      <c r="G161" s="269"/>
      <c r="H161" s="272">
        <v>37.799999999999997</v>
      </c>
      <c r="I161" s="273"/>
      <c r="J161" s="269"/>
      <c r="K161" s="269"/>
      <c r="L161" s="274"/>
      <c r="M161" s="275"/>
      <c r="N161" s="276"/>
      <c r="O161" s="276"/>
      <c r="P161" s="276"/>
      <c r="Q161" s="276"/>
      <c r="R161" s="276"/>
      <c r="S161" s="276"/>
      <c r="T161" s="27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8" t="s">
        <v>152</v>
      </c>
      <c r="AU161" s="278" t="s">
        <v>85</v>
      </c>
      <c r="AV161" s="14" t="s">
        <v>85</v>
      </c>
      <c r="AW161" s="14" t="s">
        <v>32</v>
      </c>
      <c r="AX161" s="14" t="s">
        <v>76</v>
      </c>
      <c r="AY161" s="278" t="s">
        <v>142</v>
      </c>
    </row>
    <row r="162" s="14" customFormat="1">
      <c r="A162" s="14"/>
      <c r="B162" s="268"/>
      <c r="C162" s="269"/>
      <c r="D162" s="259" t="s">
        <v>152</v>
      </c>
      <c r="E162" s="270" t="s">
        <v>1</v>
      </c>
      <c r="F162" s="271" t="s">
        <v>182</v>
      </c>
      <c r="G162" s="269"/>
      <c r="H162" s="272">
        <v>12.4</v>
      </c>
      <c r="I162" s="273"/>
      <c r="J162" s="269"/>
      <c r="K162" s="269"/>
      <c r="L162" s="274"/>
      <c r="M162" s="275"/>
      <c r="N162" s="276"/>
      <c r="O162" s="276"/>
      <c r="P162" s="276"/>
      <c r="Q162" s="276"/>
      <c r="R162" s="276"/>
      <c r="S162" s="276"/>
      <c r="T162" s="27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8" t="s">
        <v>152</v>
      </c>
      <c r="AU162" s="278" t="s">
        <v>85</v>
      </c>
      <c r="AV162" s="14" t="s">
        <v>85</v>
      </c>
      <c r="AW162" s="14" t="s">
        <v>32</v>
      </c>
      <c r="AX162" s="14" t="s">
        <v>76</v>
      </c>
      <c r="AY162" s="278" t="s">
        <v>142</v>
      </c>
    </row>
    <row r="163" s="14" customFormat="1">
      <c r="A163" s="14"/>
      <c r="B163" s="268"/>
      <c r="C163" s="269"/>
      <c r="D163" s="259" t="s">
        <v>152</v>
      </c>
      <c r="E163" s="270" t="s">
        <v>1</v>
      </c>
      <c r="F163" s="271" t="s">
        <v>183</v>
      </c>
      <c r="G163" s="269"/>
      <c r="H163" s="272">
        <v>3.7999999999999998</v>
      </c>
      <c r="I163" s="273"/>
      <c r="J163" s="269"/>
      <c r="K163" s="269"/>
      <c r="L163" s="274"/>
      <c r="M163" s="275"/>
      <c r="N163" s="276"/>
      <c r="O163" s="276"/>
      <c r="P163" s="276"/>
      <c r="Q163" s="276"/>
      <c r="R163" s="276"/>
      <c r="S163" s="276"/>
      <c r="T163" s="27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8" t="s">
        <v>152</v>
      </c>
      <c r="AU163" s="278" t="s">
        <v>85</v>
      </c>
      <c r="AV163" s="14" t="s">
        <v>85</v>
      </c>
      <c r="AW163" s="14" t="s">
        <v>32</v>
      </c>
      <c r="AX163" s="14" t="s">
        <v>76</v>
      </c>
      <c r="AY163" s="278" t="s">
        <v>142</v>
      </c>
    </row>
    <row r="164" s="14" customFormat="1">
      <c r="A164" s="14"/>
      <c r="B164" s="268"/>
      <c r="C164" s="269"/>
      <c r="D164" s="259" t="s">
        <v>152</v>
      </c>
      <c r="E164" s="270" t="s">
        <v>1</v>
      </c>
      <c r="F164" s="271" t="s">
        <v>184</v>
      </c>
      <c r="G164" s="269"/>
      <c r="H164" s="272">
        <v>12.24</v>
      </c>
      <c r="I164" s="273"/>
      <c r="J164" s="269"/>
      <c r="K164" s="269"/>
      <c r="L164" s="274"/>
      <c r="M164" s="275"/>
      <c r="N164" s="276"/>
      <c r="O164" s="276"/>
      <c r="P164" s="276"/>
      <c r="Q164" s="276"/>
      <c r="R164" s="276"/>
      <c r="S164" s="276"/>
      <c r="T164" s="27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8" t="s">
        <v>152</v>
      </c>
      <c r="AU164" s="278" t="s">
        <v>85</v>
      </c>
      <c r="AV164" s="14" t="s">
        <v>85</v>
      </c>
      <c r="AW164" s="14" t="s">
        <v>32</v>
      </c>
      <c r="AX164" s="14" t="s">
        <v>76</v>
      </c>
      <c r="AY164" s="278" t="s">
        <v>142</v>
      </c>
    </row>
    <row r="165" s="14" customFormat="1">
      <c r="A165" s="14"/>
      <c r="B165" s="268"/>
      <c r="C165" s="269"/>
      <c r="D165" s="259" t="s">
        <v>152</v>
      </c>
      <c r="E165" s="270" t="s">
        <v>1</v>
      </c>
      <c r="F165" s="271" t="s">
        <v>185</v>
      </c>
      <c r="G165" s="269"/>
      <c r="H165" s="272">
        <v>2.6000000000000001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8" t="s">
        <v>152</v>
      </c>
      <c r="AU165" s="278" t="s">
        <v>85</v>
      </c>
      <c r="AV165" s="14" t="s">
        <v>85</v>
      </c>
      <c r="AW165" s="14" t="s">
        <v>32</v>
      </c>
      <c r="AX165" s="14" t="s">
        <v>76</v>
      </c>
      <c r="AY165" s="278" t="s">
        <v>142</v>
      </c>
    </row>
    <row r="166" s="14" customFormat="1">
      <c r="A166" s="14"/>
      <c r="B166" s="268"/>
      <c r="C166" s="269"/>
      <c r="D166" s="259" t="s">
        <v>152</v>
      </c>
      <c r="E166" s="270" t="s">
        <v>1</v>
      </c>
      <c r="F166" s="271" t="s">
        <v>186</v>
      </c>
      <c r="G166" s="269"/>
      <c r="H166" s="272">
        <v>2.52</v>
      </c>
      <c r="I166" s="273"/>
      <c r="J166" s="269"/>
      <c r="K166" s="269"/>
      <c r="L166" s="274"/>
      <c r="M166" s="275"/>
      <c r="N166" s="276"/>
      <c r="O166" s="276"/>
      <c r="P166" s="276"/>
      <c r="Q166" s="276"/>
      <c r="R166" s="276"/>
      <c r="S166" s="276"/>
      <c r="T166" s="27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8" t="s">
        <v>152</v>
      </c>
      <c r="AU166" s="278" t="s">
        <v>85</v>
      </c>
      <c r="AV166" s="14" t="s">
        <v>85</v>
      </c>
      <c r="AW166" s="14" t="s">
        <v>32</v>
      </c>
      <c r="AX166" s="14" t="s">
        <v>76</v>
      </c>
      <c r="AY166" s="278" t="s">
        <v>142</v>
      </c>
    </row>
    <row r="167" s="14" customFormat="1">
      <c r="A167" s="14"/>
      <c r="B167" s="268"/>
      <c r="C167" s="269"/>
      <c r="D167" s="259" t="s">
        <v>152</v>
      </c>
      <c r="E167" s="270" t="s">
        <v>1</v>
      </c>
      <c r="F167" s="271" t="s">
        <v>187</v>
      </c>
      <c r="G167" s="269"/>
      <c r="H167" s="272">
        <v>6.5999999999999996</v>
      </c>
      <c r="I167" s="273"/>
      <c r="J167" s="269"/>
      <c r="K167" s="269"/>
      <c r="L167" s="274"/>
      <c r="M167" s="275"/>
      <c r="N167" s="276"/>
      <c r="O167" s="276"/>
      <c r="P167" s="276"/>
      <c r="Q167" s="276"/>
      <c r="R167" s="276"/>
      <c r="S167" s="276"/>
      <c r="T167" s="27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8" t="s">
        <v>152</v>
      </c>
      <c r="AU167" s="278" t="s">
        <v>85</v>
      </c>
      <c r="AV167" s="14" t="s">
        <v>85</v>
      </c>
      <c r="AW167" s="14" t="s">
        <v>32</v>
      </c>
      <c r="AX167" s="14" t="s">
        <v>76</v>
      </c>
      <c r="AY167" s="278" t="s">
        <v>142</v>
      </c>
    </row>
    <row r="168" s="14" customFormat="1">
      <c r="A168" s="14"/>
      <c r="B168" s="268"/>
      <c r="C168" s="269"/>
      <c r="D168" s="259" t="s">
        <v>152</v>
      </c>
      <c r="E168" s="270" t="s">
        <v>1</v>
      </c>
      <c r="F168" s="271" t="s">
        <v>188</v>
      </c>
      <c r="G168" s="269"/>
      <c r="H168" s="272">
        <v>11.699999999999999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152</v>
      </c>
      <c r="AU168" s="278" t="s">
        <v>85</v>
      </c>
      <c r="AV168" s="14" t="s">
        <v>85</v>
      </c>
      <c r="AW168" s="14" t="s">
        <v>32</v>
      </c>
      <c r="AX168" s="14" t="s">
        <v>76</v>
      </c>
      <c r="AY168" s="278" t="s">
        <v>142</v>
      </c>
    </row>
    <row r="169" s="14" customFormat="1">
      <c r="A169" s="14"/>
      <c r="B169" s="268"/>
      <c r="C169" s="269"/>
      <c r="D169" s="259" t="s">
        <v>152</v>
      </c>
      <c r="E169" s="270" t="s">
        <v>1</v>
      </c>
      <c r="F169" s="271" t="s">
        <v>189</v>
      </c>
      <c r="G169" s="269"/>
      <c r="H169" s="272">
        <v>6.4000000000000004</v>
      </c>
      <c r="I169" s="273"/>
      <c r="J169" s="269"/>
      <c r="K169" s="269"/>
      <c r="L169" s="274"/>
      <c r="M169" s="275"/>
      <c r="N169" s="276"/>
      <c r="O169" s="276"/>
      <c r="P169" s="276"/>
      <c r="Q169" s="276"/>
      <c r="R169" s="276"/>
      <c r="S169" s="276"/>
      <c r="T169" s="27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8" t="s">
        <v>152</v>
      </c>
      <c r="AU169" s="278" t="s">
        <v>85</v>
      </c>
      <c r="AV169" s="14" t="s">
        <v>85</v>
      </c>
      <c r="AW169" s="14" t="s">
        <v>32</v>
      </c>
      <c r="AX169" s="14" t="s">
        <v>76</v>
      </c>
      <c r="AY169" s="278" t="s">
        <v>142</v>
      </c>
    </row>
    <row r="170" s="15" customFormat="1">
      <c r="A170" s="15"/>
      <c r="B170" s="279"/>
      <c r="C170" s="280"/>
      <c r="D170" s="259" t="s">
        <v>152</v>
      </c>
      <c r="E170" s="281" t="s">
        <v>1</v>
      </c>
      <c r="F170" s="282" t="s">
        <v>173</v>
      </c>
      <c r="G170" s="280"/>
      <c r="H170" s="283">
        <v>659.25999999999999</v>
      </c>
      <c r="I170" s="284"/>
      <c r="J170" s="280"/>
      <c r="K170" s="280"/>
      <c r="L170" s="285"/>
      <c r="M170" s="286"/>
      <c r="N170" s="287"/>
      <c r="O170" s="287"/>
      <c r="P170" s="287"/>
      <c r="Q170" s="287"/>
      <c r="R170" s="287"/>
      <c r="S170" s="287"/>
      <c r="T170" s="28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9" t="s">
        <v>152</v>
      </c>
      <c r="AU170" s="289" t="s">
        <v>85</v>
      </c>
      <c r="AV170" s="15" t="s">
        <v>150</v>
      </c>
      <c r="AW170" s="15" t="s">
        <v>32</v>
      </c>
      <c r="AX170" s="15" t="s">
        <v>83</v>
      </c>
      <c r="AY170" s="289" t="s">
        <v>142</v>
      </c>
    </row>
    <row r="171" s="2" customFormat="1" ht="21.75" customHeight="1">
      <c r="A171" s="38"/>
      <c r="B171" s="39"/>
      <c r="C171" s="244" t="s">
        <v>150</v>
      </c>
      <c r="D171" s="244" t="s">
        <v>145</v>
      </c>
      <c r="E171" s="245" t="s">
        <v>190</v>
      </c>
      <c r="F171" s="246" t="s">
        <v>191</v>
      </c>
      <c r="G171" s="247" t="s">
        <v>158</v>
      </c>
      <c r="H171" s="248">
        <v>55.942</v>
      </c>
      <c r="I171" s="249"/>
      <c r="J171" s="250">
        <f>ROUND(I171*H171,2)</f>
        <v>0</v>
      </c>
      <c r="K171" s="246" t="s">
        <v>1</v>
      </c>
      <c r="L171" s="44"/>
      <c r="M171" s="251" t="s">
        <v>1</v>
      </c>
      <c r="N171" s="252" t="s">
        <v>41</v>
      </c>
      <c r="O171" s="91"/>
      <c r="P171" s="253">
        <f>O171*H171</f>
        <v>0</v>
      </c>
      <c r="Q171" s="253">
        <v>0.042180000000000002</v>
      </c>
      <c r="R171" s="253">
        <f>Q171*H171</f>
        <v>2.3596335600000002</v>
      </c>
      <c r="S171" s="253">
        <v>0</v>
      </c>
      <c r="T171" s="25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5" t="s">
        <v>150</v>
      </c>
      <c r="AT171" s="255" t="s">
        <v>145</v>
      </c>
      <c r="AU171" s="255" t="s">
        <v>85</v>
      </c>
      <c r="AY171" s="17" t="s">
        <v>142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7" t="s">
        <v>83</v>
      </c>
      <c r="BK171" s="256">
        <f>ROUND(I171*H171,2)</f>
        <v>0</v>
      </c>
      <c r="BL171" s="17" t="s">
        <v>150</v>
      </c>
      <c r="BM171" s="255" t="s">
        <v>192</v>
      </c>
    </row>
    <row r="172" s="14" customFormat="1">
      <c r="A172" s="14"/>
      <c r="B172" s="268"/>
      <c r="C172" s="269"/>
      <c r="D172" s="259" t="s">
        <v>152</v>
      </c>
      <c r="E172" s="270" t="s">
        <v>1</v>
      </c>
      <c r="F172" s="271" t="s">
        <v>193</v>
      </c>
      <c r="G172" s="269"/>
      <c r="H172" s="272">
        <v>14.85</v>
      </c>
      <c r="I172" s="273"/>
      <c r="J172" s="269"/>
      <c r="K172" s="269"/>
      <c r="L172" s="274"/>
      <c r="M172" s="275"/>
      <c r="N172" s="276"/>
      <c r="O172" s="276"/>
      <c r="P172" s="276"/>
      <c r="Q172" s="276"/>
      <c r="R172" s="276"/>
      <c r="S172" s="276"/>
      <c r="T172" s="27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8" t="s">
        <v>152</v>
      </c>
      <c r="AU172" s="278" t="s">
        <v>85</v>
      </c>
      <c r="AV172" s="14" t="s">
        <v>85</v>
      </c>
      <c r="AW172" s="14" t="s">
        <v>32</v>
      </c>
      <c r="AX172" s="14" t="s">
        <v>76</v>
      </c>
      <c r="AY172" s="278" t="s">
        <v>142</v>
      </c>
    </row>
    <row r="173" s="14" customFormat="1">
      <c r="A173" s="14"/>
      <c r="B173" s="268"/>
      <c r="C173" s="269"/>
      <c r="D173" s="259" t="s">
        <v>152</v>
      </c>
      <c r="E173" s="270" t="s">
        <v>1</v>
      </c>
      <c r="F173" s="271" t="s">
        <v>194</v>
      </c>
      <c r="G173" s="269"/>
      <c r="H173" s="272">
        <v>16.52</v>
      </c>
      <c r="I173" s="273"/>
      <c r="J173" s="269"/>
      <c r="K173" s="269"/>
      <c r="L173" s="274"/>
      <c r="M173" s="275"/>
      <c r="N173" s="276"/>
      <c r="O173" s="276"/>
      <c r="P173" s="276"/>
      <c r="Q173" s="276"/>
      <c r="R173" s="276"/>
      <c r="S173" s="276"/>
      <c r="T173" s="27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8" t="s">
        <v>152</v>
      </c>
      <c r="AU173" s="278" t="s">
        <v>85</v>
      </c>
      <c r="AV173" s="14" t="s">
        <v>85</v>
      </c>
      <c r="AW173" s="14" t="s">
        <v>32</v>
      </c>
      <c r="AX173" s="14" t="s">
        <v>76</v>
      </c>
      <c r="AY173" s="278" t="s">
        <v>142</v>
      </c>
    </row>
    <row r="174" s="14" customFormat="1">
      <c r="A174" s="14"/>
      <c r="B174" s="268"/>
      <c r="C174" s="269"/>
      <c r="D174" s="259" t="s">
        <v>152</v>
      </c>
      <c r="E174" s="270" t="s">
        <v>1</v>
      </c>
      <c r="F174" s="271" t="s">
        <v>195</v>
      </c>
      <c r="G174" s="269"/>
      <c r="H174" s="272">
        <v>15.6</v>
      </c>
      <c r="I174" s="273"/>
      <c r="J174" s="269"/>
      <c r="K174" s="269"/>
      <c r="L174" s="274"/>
      <c r="M174" s="275"/>
      <c r="N174" s="276"/>
      <c r="O174" s="276"/>
      <c r="P174" s="276"/>
      <c r="Q174" s="276"/>
      <c r="R174" s="276"/>
      <c r="S174" s="276"/>
      <c r="T174" s="27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8" t="s">
        <v>152</v>
      </c>
      <c r="AU174" s="278" t="s">
        <v>85</v>
      </c>
      <c r="AV174" s="14" t="s">
        <v>85</v>
      </c>
      <c r="AW174" s="14" t="s">
        <v>32</v>
      </c>
      <c r="AX174" s="14" t="s">
        <v>76</v>
      </c>
      <c r="AY174" s="278" t="s">
        <v>142</v>
      </c>
    </row>
    <row r="175" s="14" customFormat="1">
      <c r="A175" s="14"/>
      <c r="B175" s="268"/>
      <c r="C175" s="269"/>
      <c r="D175" s="259" t="s">
        <v>152</v>
      </c>
      <c r="E175" s="270" t="s">
        <v>1</v>
      </c>
      <c r="F175" s="271" t="s">
        <v>196</v>
      </c>
      <c r="G175" s="269"/>
      <c r="H175" s="272">
        <v>3.1200000000000001</v>
      </c>
      <c r="I175" s="273"/>
      <c r="J175" s="269"/>
      <c r="K175" s="269"/>
      <c r="L175" s="274"/>
      <c r="M175" s="275"/>
      <c r="N175" s="276"/>
      <c r="O175" s="276"/>
      <c r="P175" s="276"/>
      <c r="Q175" s="276"/>
      <c r="R175" s="276"/>
      <c r="S175" s="276"/>
      <c r="T175" s="27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8" t="s">
        <v>152</v>
      </c>
      <c r="AU175" s="278" t="s">
        <v>85</v>
      </c>
      <c r="AV175" s="14" t="s">
        <v>85</v>
      </c>
      <c r="AW175" s="14" t="s">
        <v>32</v>
      </c>
      <c r="AX175" s="14" t="s">
        <v>76</v>
      </c>
      <c r="AY175" s="278" t="s">
        <v>142</v>
      </c>
    </row>
    <row r="176" s="14" customFormat="1">
      <c r="A176" s="14"/>
      <c r="B176" s="268"/>
      <c r="C176" s="269"/>
      <c r="D176" s="259" t="s">
        <v>152</v>
      </c>
      <c r="E176" s="270" t="s">
        <v>1</v>
      </c>
      <c r="F176" s="271" t="s">
        <v>197</v>
      </c>
      <c r="G176" s="269"/>
      <c r="H176" s="272">
        <v>1.03</v>
      </c>
      <c r="I176" s="273"/>
      <c r="J176" s="269"/>
      <c r="K176" s="269"/>
      <c r="L176" s="274"/>
      <c r="M176" s="275"/>
      <c r="N176" s="276"/>
      <c r="O176" s="276"/>
      <c r="P176" s="276"/>
      <c r="Q176" s="276"/>
      <c r="R176" s="276"/>
      <c r="S176" s="276"/>
      <c r="T176" s="27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8" t="s">
        <v>152</v>
      </c>
      <c r="AU176" s="278" t="s">
        <v>85</v>
      </c>
      <c r="AV176" s="14" t="s">
        <v>85</v>
      </c>
      <c r="AW176" s="14" t="s">
        <v>32</v>
      </c>
      <c r="AX176" s="14" t="s">
        <v>76</v>
      </c>
      <c r="AY176" s="278" t="s">
        <v>142</v>
      </c>
    </row>
    <row r="177" s="14" customFormat="1">
      <c r="A177" s="14"/>
      <c r="B177" s="268"/>
      <c r="C177" s="269"/>
      <c r="D177" s="259" t="s">
        <v>152</v>
      </c>
      <c r="E177" s="270" t="s">
        <v>1</v>
      </c>
      <c r="F177" s="271" t="s">
        <v>166</v>
      </c>
      <c r="G177" s="269"/>
      <c r="H177" s="272">
        <v>0.64000000000000001</v>
      </c>
      <c r="I177" s="273"/>
      <c r="J177" s="269"/>
      <c r="K177" s="269"/>
      <c r="L177" s="274"/>
      <c r="M177" s="275"/>
      <c r="N177" s="276"/>
      <c r="O177" s="276"/>
      <c r="P177" s="276"/>
      <c r="Q177" s="276"/>
      <c r="R177" s="276"/>
      <c r="S177" s="276"/>
      <c r="T177" s="27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78" t="s">
        <v>152</v>
      </c>
      <c r="AU177" s="278" t="s">
        <v>85</v>
      </c>
      <c r="AV177" s="14" t="s">
        <v>85</v>
      </c>
      <c r="AW177" s="14" t="s">
        <v>32</v>
      </c>
      <c r="AX177" s="14" t="s">
        <v>76</v>
      </c>
      <c r="AY177" s="278" t="s">
        <v>142</v>
      </c>
    </row>
    <row r="178" s="14" customFormat="1">
      <c r="A178" s="14"/>
      <c r="B178" s="268"/>
      <c r="C178" s="269"/>
      <c r="D178" s="259" t="s">
        <v>152</v>
      </c>
      <c r="E178" s="270" t="s">
        <v>1</v>
      </c>
      <c r="F178" s="271" t="s">
        <v>198</v>
      </c>
      <c r="G178" s="269"/>
      <c r="H178" s="272">
        <v>3.6720000000000002</v>
      </c>
      <c r="I178" s="273"/>
      <c r="J178" s="269"/>
      <c r="K178" s="269"/>
      <c r="L178" s="274"/>
      <c r="M178" s="275"/>
      <c r="N178" s="276"/>
      <c r="O178" s="276"/>
      <c r="P178" s="276"/>
      <c r="Q178" s="276"/>
      <c r="R178" s="276"/>
      <c r="S178" s="276"/>
      <c r="T178" s="27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8" t="s">
        <v>152</v>
      </c>
      <c r="AU178" s="278" t="s">
        <v>85</v>
      </c>
      <c r="AV178" s="14" t="s">
        <v>85</v>
      </c>
      <c r="AW178" s="14" t="s">
        <v>32</v>
      </c>
      <c r="AX178" s="14" t="s">
        <v>76</v>
      </c>
      <c r="AY178" s="278" t="s">
        <v>142</v>
      </c>
    </row>
    <row r="179" s="14" customFormat="1">
      <c r="A179" s="14"/>
      <c r="B179" s="268"/>
      <c r="C179" s="269"/>
      <c r="D179" s="259" t="s">
        <v>152</v>
      </c>
      <c r="E179" s="270" t="s">
        <v>1</v>
      </c>
      <c r="F179" s="271" t="s">
        <v>199</v>
      </c>
      <c r="G179" s="269"/>
      <c r="H179" s="272">
        <v>0.51000000000000001</v>
      </c>
      <c r="I179" s="273"/>
      <c r="J179" s="269"/>
      <c r="K179" s="269"/>
      <c r="L179" s="274"/>
      <c r="M179" s="275"/>
      <c r="N179" s="276"/>
      <c r="O179" s="276"/>
      <c r="P179" s="276"/>
      <c r="Q179" s="276"/>
      <c r="R179" s="276"/>
      <c r="S179" s="276"/>
      <c r="T179" s="27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8" t="s">
        <v>152</v>
      </c>
      <c r="AU179" s="278" t="s">
        <v>85</v>
      </c>
      <c r="AV179" s="14" t="s">
        <v>85</v>
      </c>
      <c r="AW179" s="14" t="s">
        <v>32</v>
      </c>
      <c r="AX179" s="14" t="s">
        <v>76</v>
      </c>
      <c r="AY179" s="278" t="s">
        <v>142</v>
      </c>
    </row>
    <row r="180" s="15" customFormat="1">
      <c r="A180" s="15"/>
      <c r="B180" s="279"/>
      <c r="C180" s="280"/>
      <c r="D180" s="259" t="s">
        <v>152</v>
      </c>
      <c r="E180" s="281" t="s">
        <v>94</v>
      </c>
      <c r="F180" s="282" t="s">
        <v>173</v>
      </c>
      <c r="G180" s="280"/>
      <c r="H180" s="283">
        <v>55.942</v>
      </c>
      <c r="I180" s="284"/>
      <c r="J180" s="280"/>
      <c r="K180" s="280"/>
      <c r="L180" s="285"/>
      <c r="M180" s="286"/>
      <c r="N180" s="287"/>
      <c r="O180" s="287"/>
      <c r="P180" s="287"/>
      <c r="Q180" s="287"/>
      <c r="R180" s="287"/>
      <c r="S180" s="287"/>
      <c r="T180" s="28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9" t="s">
        <v>152</v>
      </c>
      <c r="AU180" s="289" t="s">
        <v>85</v>
      </c>
      <c r="AV180" s="15" t="s">
        <v>150</v>
      </c>
      <c r="AW180" s="15" t="s">
        <v>32</v>
      </c>
      <c r="AX180" s="15" t="s">
        <v>83</v>
      </c>
      <c r="AY180" s="289" t="s">
        <v>142</v>
      </c>
    </row>
    <row r="181" s="2" customFormat="1" ht="21.75" customHeight="1">
      <c r="A181" s="38"/>
      <c r="B181" s="39"/>
      <c r="C181" s="244" t="s">
        <v>200</v>
      </c>
      <c r="D181" s="244" t="s">
        <v>145</v>
      </c>
      <c r="E181" s="245" t="s">
        <v>201</v>
      </c>
      <c r="F181" s="246" t="s">
        <v>202</v>
      </c>
      <c r="G181" s="247" t="s">
        <v>158</v>
      </c>
      <c r="H181" s="248">
        <v>32.567999999999998</v>
      </c>
      <c r="I181" s="249"/>
      <c r="J181" s="250">
        <f>ROUND(I181*H181,2)</f>
        <v>0</v>
      </c>
      <c r="K181" s="246" t="s">
        <v>149</v>
      </c>
      <c r="L181" s="44"/>
      <c r="M181" s="251" t="s">
        <v>1</v>
      </c>
      <c r="N181" s="252" t="s">
        <v>41</v>
      </c>
      <c r="O181" s="91"/>
      <c r="P181" s="253">
        <f>O181*H181</f>
        <v>0</v>
      </c>
      <c r="Q181" s="253">
        <v>0.049840000000000002</v>
      </c>
      <c r="R181" s="253">
        <f>Q181*H181</f>
        <v>1.6231891199999999</v>
      </c>
      <c r="S181" s="253">
        <v>0</v>
      </c>
      <c r="T181" s="25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5" t="s">
        <v>150</v>
      </c>
      <c r="AT181" s="255" t="s">
        <v>145</v>
      </c>
      <c r="AU181" s="255" t="s">
        <v>85</v>
      </c>
      <c r="AY181" s="17" t="s">
        <v>142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7" t="s">
        <v>83</v>
      </c>
      <c r="BK181" s="256">
        <f>ROUND(I181*H181,2)</f>
        <v>0</v>
      </c>
      <c r="BL181" s="17" t="s">
        <v>150</v>
      </c>
      <c r="BM181" s="255" t="s">
        <v>203</v>
      </c>
    </row>
    <row r="182" s="13" customFormat="1">
      <c r="A182" s="13"/>
      <c r="B182" s="257"/>
      <c r="C182" s="258"/>
      <c r="D182" s="259" t="s">
        <v>152</v>
      </c>
      <c r="E182" s="260" t="s">
        <v>1</v>
      </c>
      <c r="F182" s="261" t="s">
        <v>204</v>
      </c>
      <c r="G182" s="258"/>
      <c r="H182" s="260" t="s">
        <v>1</v>
      </c>
      <c r="I182" s="262"/>
      <c r="J182" s="258"/>
      <c r="K182" s="258"/>
      <c r="L182" s="263"/>
      <c r="M182" s="264"/>
      <c r="N182" s="265"/>
      <c r="O182" s="265"/>
      <c r="P182" s="265"/>
      <c r="Q182" s="265"/>
      <c r="R182" s="265"/>
      <c r="S182" s="265"/>
      <c r="T182" s="26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7" t="s">
        <v>152</v>
      </c>
      <c r="AU182" s="267" t="s">
        <v>85</v>
      </c>
      <c r="AV182" s="13" t="s">
        <v>83</v>
      </c>
      <c r="AW182" s="13" t="s">
        <v>32</v>
      </c>
      <c r="AX182" s="13" t="s">
        <v>76</v>
      </c>
      <c r="AY182" s="267" t="s">
        <v>142</v>
      </c>
    </row>
    <row r="183" s="14" customFormat="1">
      <c r="A183" s="14"/>
      <c r="B183" s="268"/>
      <c r="C183" s="269"/>
      <c r="D183" s="259" t="s">
        <v>152</v>
      </c>
      <c r="E183" s="270" t="s">
        <v>1</v>
      </c>
      <c r="F183" s="271" t="s">
        <v>205</v>
      </c>
      <c r="G183" s="269"/>
      <c r="H183" s="272">
        <v>8.9100000000000001</v>
      </c>
      <c r="I183" s="273"/>
      <c r="J183" s="269"/>
      <c r="K183" s="269"/>
      <c r="L183" s="274"/>
      <c r="M183" s="275"/>
      <c r="N183" s="276"/>
      <c r="O183" s="276"/>
      <c r="P183" s="276"/>
      <c r="Q183" s="276"/>
      <c r="R183" s="276"/>
      <c r="S183" s="276"/>
      <c r="T183" s="27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8" t="s">
        <v>152</v>
      </c>
      <c r="AU183" s="278" t="s">
        <v>85</v>
      </c>
      <c r="AV183" s="14" t="s">
        <v>85</v>
      </c>
      <c r="AW183" s="14" t="s">
        <v>32</v>
      </c>
      <c r="AX183" s="14" t="s">
        <v>76</v>
      </c>
      <c r="AY183" s="278" t="s">
        <v>142</v>
      </c>
    </row>
    <row r="184" s="14" customFormat="1">
      <c r="A184" s="14"/>
      <c r="B184" s="268"/>
      <c r="C184" s="269"/>
      <c r="D184" s="259" t="s">
        <v>152</v>
      </c>
      <c r="E184" s="270" t="s">
        <v>1</v>
      </c>
      <c r="F184" s="271" t="s">
        <v>206</v>
      </c>
      <c r="G184" s="269"/>
      <c r="H184" s="272">
        <v>9.2400000000000002</v>
      </c>
      <c r="I184" s="273"/>
      <c r="J184" s="269"/>
      <c r="K184" s="269"/>
      <c r="L184" s="274"/>
      <c r="M184" s="275"/>
      <c r="N184" s="276"/>
      <c r="O184" s="276"/>
      <c r="P184" s="276"/>
      <c r="Q184" s="276"/>
      <c r="R184" s="276"/>
      <c r="S184" s="276"/>
      <c r="T184" s="27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78" t="s">
        <v>152</v>
      </c>
      <c r="AU184" s="278" t="s">
        <v>85</v>
      </c>
      <c r="AV184" s="14" t="s">
        <v>85</v>
      </c>
      <c r="AW184" s="14" t="s">
        <v>32</v>
      </c>
      <c r="AX184" s="14" t="s">
        <v>76</v>
      </c>
      <c r="AY184" s="278" t="s">
        <v>142</v>
      </c>
    </row>
    <row r="185" s="14" customFormat="1">
      <c r="A185" s="14"/>
      <c r="B185" s="268"/>
      <c r="C185" s="269"/>
      <c r="D185" s="259" t="s">
        <v>152</v>
      </c>
      <c r="E185" s="270" t="s">
        <v>1</v>
      </c>
      <c r="F185" s="271" t="s">
        <v>207</v>
      </c>
      <c r="G185" s="269"/>
      <c r="H185" s="272">
        <v>9.9000000000000004</v>
      </c>
      <c r="I185" s="273"/>
      <c r="J185" s="269"/>
      <c r="K185" s="269"/>
      <c r="L185" s="274"/>
      <c r="M185" s="275"/>
      <c r="N185" s="276"/>
      <c r="O185" s="276"/>
      <c r="P185" s="276"/>
      <c r="Q185" s="276"/>
      <c r="R185" s="276"/>
      <c r="S185" s="276"/>
      <c r="T185" s="27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8" t="s">
        <v>152</v>
      </c>
      <c r="AU185" s="278" t="s">
        <v>85</v>
      </c>
      <c r="AV185" s="14" t="s">
        <v>85</v>
      </c>
      <c r="AW185" s="14" t="s">
        <v>32</v>
      </c>
      <c r="AX185" s="14" t="s">
        <v>76</v>
      </c>
      <c r="AY185" s="278" t="s">
        <v>142</v>
      </c>
    </row>
    <row r="186" s="14" customFormat="1">
      <c r="A186" s="14"/>
      <c r="B186" s="268"/>
      <c r="C186" s="269"/>
      <c r="D186" s="259" t="s">
        <v>152</v>
      </c>
      <c r="E186" s="270" t="s">
        <v>1</v>
      </c>
      <c r="F186" s="271" t="s">
        <v>208</v>
      </c>
      <c r="G186" s="269"/>
      <c r="H186" s="272">
        <v>1.98</v>
      </c>
      <c r="I186" s="273"/>
      <c r="J186" s="269"/>
      <c r="K186" s="269"/>
      <c r="L186" s="274"/>
      <c r="M186" s="275"/>
      <c r="N186" s="276"/>
      <c r="O186" s="276"/>
      <c r="P186" s="276"/>
      <c r="Q186" s="276"/>
      <c r="R186" s="276"/>
      <c r="S186" s="276"/>
      <c r="T186" s="27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8" t="s">
        <v>152</v>
      </c>
      <c r="AU186" s="278" t="s">
        <v>85</v>
      </c>
      <c r="AV186" s="14" t="s">
        <v>85</v>
      </c>
      <c r="AW186" s="14" t="s">
        <v>32</v>
      </c>
      <c r="AX186" s="14" t="s">
        <v>76</v>
      </c>
      <c r="AY186" s="278" t="s">
        <v>142</v>
      </c>
    </row>
    <row r="187" s="14" customFormat="1">
      <c r="A187" s="14"/>
      <c r="B187" s="268"/>
      <c r="C187" s="269"/>
      <c r="D187" s="259" t="s">
        <v>152</v>
      </c>
      <c r="E187" s="270" t="s">
        <v>1</v>
      </c>
      <c r="F187" s="271" t="s">
        <v>209</v>
      </c>
      <c r="G187" s="269"/>
      <c r="H187" s="272">
        <v>0.63</v>
      </c>
      <c r="I187" s="273"/>
      <c r="J187" s="269"/>
      <c r="K187" s="269"/>
      <c r="L187" s="274"/>
      <c r="M187" s="275"/>
      <c r="N187" s="276"/>
      <c r="O187" s="276"/>
      <c r="P187" s="276"/>
      <c r="Q187" s="276"/>
      <c r="R187" s="276"/>
      <c r="S187" s="276"/>
      <c r="T187" s="27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8" t="s">
        <v>152</v>
      </c>
      <c r="AU187" s="278" t="s">
        <v>85</v>
      </c>
      <c r="AV187" s="14" t="s">
        <v>85</v>
      </c>
      <c r="AW187" s="14" t="s">
        <v>32</v>
      </c>
      <c r="AX187" s="14" t="s">
        <v>76</v>
      </c>
      <c r="AY187" s="278" t="s">
        <v>142</v>
      </c>
    </row>
    <row r="188" s="14" customFormat="1">
      <c r="A188" s="14"/>
      <c r="B188" s="268"/>
      <c r="C188" s="269"/>
      <c r="D188" s="259" t="s">
        <v>152</v>
      </c>
      <c r="E188" s="270" t="s">
        <v>1</v>
      </c>
      <c r="F188" s="271" t="s">
        <v>210</v>
      </c>
      <c r="G188" s="269"/>
      <c r="H188" s="272">
        <v>0.25800000000000001</v>
      </c>
      <c r="I188" s="273"/>
      <c r="J188" s="269"/>
      <c r="K188" s="269"/>
      <c r="L188" s="274"/>
      <c r="M188" s="275"/>
      <c r="N188" s="276"/>
      <c r="O188" s="276"/>
      <c r="P188" s="276"/>
      <c r="Q188" s="276"/>
      <c r="R188" s="276"/>
      <c r="S188" s="276"/>
      <c r="T188" s="27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78" t="s">
        <v>152</v>
      </c>
      <c r="AU188" s="278" t="s">
        <v>85</v>
      </c>
      <c r="AV188" s="14" t="s">
        <v>85</v>
      </c>
      <c r="AW188" s="14" t="s">
        <v>32</v>
      </c>
      <c r="AX188" s="14" t="s">
        <v>76</v>
      </c>
      <c r="AY188" s="278" t="s">
        <v>142</v>
      </c>
    </row>
    <row r="189" s="14" customFormat="1">
      <c r="A189" s="14"/>
      <c r="B189" s="268"/>
      <c r="C189" s="269"/>
      <c r="D189" s="259" t="s">
        <v>152</v>
      </c>
      <c r="E189" s="270" t="s">
        <v>1</v>
      </c>
      <c r="F189" s="271" t="s">
        <v>211</v>
      </c>
      <c r="G189" s="269"/>
      <c r="H189" s="272">
        <v>0.66000000000000003</v>
      </c>
      <c r="I189" s="273"/>
      <c r="J189" s="269"/>
      <c r="K189" s="269"/>
      <c r="L189" s="274"/>
      <c r="M189" s="275"/>
      <c r="N189" s="276"/>
      <c r="O189" s="276"/>
      <c r="P189" s="276"/>
      <c r="Q189" s="276"/>
      <c r="R189" s="276"/>
      <c r="S189" s="276"/>
      <c r="T189" s="27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78" t="s">
        <v>152</v>
      </c>
      <c r="AU189" s="278" t="s">
        <v>85</v>
      </c>
      <c r="AV189" s="14" t="s">
        <v>85</v>
      </c>
      <c r="AW189" s="14" t="s">
        <v>32</v>
      </c>
      <c r="AX189" s="14" t="s">
        <v>76</v>
      </c>
      <c r="AY189" s="278" t="s">
        <v>142</v>
      </c>
    </row>
    <row r="190" s="14" customFormat="1">
      <c r="A190" s="14"/>
      <c r="B190" s="268"/>
      <c r="C190" s="269"/>
      <c r="D190" s="259" t="s">
        <v>152</v>
      </c>
      <c r="E190" s="270" t="s">
        <v>1</v>
      </c>
      <c r="F190" s="271" t="s">
        <v>212</v>
      </c>
      <c r="G190" s="269"/>
      <c r="H190" s="272">
        <v>0.98999999999999999</v>
      </c>
      <c r="I190" s="273"/>
      <c r="J190" s="269"/>
      <c r="K190" s="269"/>
      <c r="L190" s="274"/>
      <c r="M190" s="275"/>
      <c r="N190" s="276"/>
      <c r="O190" s="276"/>
      <c r="P190" s="276"/>
      <c r="Q190" s="276"/>
      <c r="R190" s="276"/>
      <c r="S190" s="276"/>
      <c r="T190" s="27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78" t="s">
        <v>152</v>
      </c>
      <c r="AU190" s="278" t="s">
        <v>85</v>
      </c>
      <c r="AV190" s="14" t="s">
        <v>85</v>
      </c>
      <c r="AW190" s="14" t="s">
        <v>32</v>
      </c>
      <c r="AX190" s="14" t="s">
        <v>76</v>
      </c>
      <c r="AY190" s="278" t="s">
        <v>142</v>
      </c>
    </row>
    <row r="191" s="15" customFormat="1">
      <c r="A191" s="15"/>
      <c r="B191" s="279"/>
      <c r="C191" s="280"/>
      <c r="D191" s="259" t="s">
        <v>152</v>
      </c>
      <c r="E191" s="281" t="s">
        <v>1</v>
      </c>
      <c r="F191" s="282" t="s">
        <v>173</v>
      </c>
      <c r="G191" s="280"/>
      <c r="H191" s="283">
        <v>32.567999999999998</v>
      </c>
      <c r="I191" s="284"/>
      <c r="J191" s="280"/>
      <c r="K191" s="280"/>
      <c r="L191" s="285"/>
      <c r="M191" s="286"/>
      <c r="N191" s="287"/>
      <c r="O191" s="287"/>
      <c r="P191" s="287"/>
      <c r="Q191" s="287"/>
      <c r="R191" s="287"/>
      <c r="S191" s="287"/>
      <c r="T191" s="28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89" t="s">
        <v>152</v>
      </c>
      <c r="AU191" s="289" t="s">
        <v>85</v>
      </c>
      <c r="AV191" s="15" t="s">
        <v>150</v>
      </c>
      <c r="AW191" s="15" t="s">
        <v>32</v>
      </c>
      <c r="AX191" s="15" t="s">
        <v>83</v>
      </c>
      <c r="AY191" s="289" t="s">
        <v>142</v>
      </c>
    </row>
    <row r="192" s="12" customFormat="1" ht="22.8" customHeight="1">
      <c r="A192" s="12"/>
      <c r="B192" s="228"/>
      <c r="C192" s="229"/>
      <c r="D192" s="230" t="s">
        <v>75</v>
      </c>
      <c r="E192" s="242" t="s">
        <v>213</v>
      </c>
      <c r="F192" s="242" t="s">
        <v>214</v>
      </c>
      <c r="G192" s="229"/>
      <c r="H192" s="229"/>
      <c r="I192" s="232"/>
      <c r="J192" s="243">
        <f>BK192</f>
        <v>0</v>
      </c>
      <c r="K192" s="229"/>
      <c r="L192" s="234"/>
      <c r="M192" s="235"/>
      <c r="N192" s="236"/>
      <c r="O192" s="236"/>
      <c r="P192" s="237">
        <f>SUM(P193:P239)</f>
        <v>0</v>
      </c>
      <c r="Q192" s="236"/>
      <c r="R192" s="237">
        <f>SUM(R193:R239)</f>
        <v>0</v>
      </c>
      <c r="S192" s="236"/>
      <c r="T192" s="238">
        <f>SUM(T193:T239)</f>
        <v>60.251418000000001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9" t="s">
        <v>83</v>
      </c>
      <c r="AT192" s="240" t="s">
        <v>75</v>
      </c>
      <c r="AU192" s="240" t="s">
        <v>83</v>
      </c>
      <c r="AY192" s="239" t="s">
        <v>142</v>
      </c>
      <c r="BK192" s="241">
        <f>SUM(BK193:BK239)</f>
        <v>0</v>
      </c>
    </row>
    <row r="193" s="2" customFormat="1" ht="21.75" customHeight="1">
      <c r="A193" s="38"/>
      <c r="B193" s="39"/>
      <c r="C193" s="244" t="s">
        <v>154</v>
      </c>
      <c r="D193" s="244" t="s">
        <v>145</v>
      </c>
      <c r="E193" s="245" t="s">
        <v>215</v>
      </c>
      <c r="F193" s="246" t="s">
        <v>216</v>
      </c>
      <c r="G193" s="247" t="s">
        <v>158</v>
      </c>
      <c r="H193" s="248">
        <v>1535</v>
      </c>
      <c r="I193" s="249"/>
      <c r="J193" s="250">
        <f>ROUND(I193*H193,2)</f>
        <v>0</v>
      </c>
      <c r="K193" s="246" t="s">
        <v>149</v>
      </c>
      <c r="L193" s="44"/>
      <c r="M193" s="251" t="s">
        <v>1</v>
      </c>
      <c r="N193" s="252" t="s">
        <v>41</v>
      </c>
      <c r="O193" s="91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5" t="s">
        <v>150</v>
      </c>
      <c r="AT193" s="255" t="s">
        <v>145</v>
      </c>
      <c r="AU193" s="255" t="s">
        <v>85</v>
      </c>
      <c r="AY193" s="17" t="s">
        <v>142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7" t="s">
        <v>83</v>
      </c>
      <c r="BK193" s="256">
        <f>ROUND(I193*H193,2)</f>
        <v>0</v>
      </c>
      <c r="BL193" s="17" t="s">
        <v>150</v>
      </c>
      <c r="BM193" s="255" t="s">
        <v>217</v>
      </c>
    </row>
    <row r="194" s="14" customFormat="1">
      <c r="A194" s="14"/>
      <c r="B194" s="268"/>
      <c r="C194" s="269"/>
      <c r="D194" s="259" t="s">
        <v>152</v>
      </c>
      <c r="E194" s="270" t="s">
        <v>1</v>
      </c>
      <c r="F194" s="271" t="s">
        <v>218</v>
      </c>
      <c r="G194" s="269"/>
      <c r="H194" s="272">
        <v>465.5</v>
      </c>
      <c r="I194" s="273"/>
      <c r="J194" s="269"/>
      <c r="K194" s="269"/>
      <c r="L194" s="274"/>
      <c r="M194" s="275"/>
      <c r="N194" s="276"/>
      <c r="O194" s="276"/>
      <c r="P194" s="276"/>
      <c r="Q194" s="276"/>
      <c r="R194" s="276"/>
      <c r="S194" s="276"/>
      <c r="T194" s="27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78" t="s">
        <v>152</v>
      </c>
      <c r="AU194" s="278" t="s">
        <v>85</v>
      </c>
      <c r="AV194" s="14" t="s">
        <v>85</v>
      </c>
      <c r="AW194" s="14" t="s">
        <v>32</v>
      </c>
      <c r="AX194" s="14" t="s">
        <v>76</v>
      </c>
      <c r="AY194" s="278" t="s">
        <v>142</v>
      </c>
    </row>
    <row r="195" s="14" customFormat="1">
      <c r="A195" s="14"/>
      <c r="B195" s="268"/>
      <c r="C195" s="269"/>
      <c r="D195" s="259" t="s">
        <v>152</v>
      </c>
      <c r="E195" s="270" t="s">
        <v>1</v>
      </c>
      <c r="F195" s="271" t="s">
        <v>219</v>
      </c>
      <c r="G195" s="269"/>
      <c r="H195" s="272">
        <v>635.5</v>
      </c>
      <c r="I195" s="273"/>
      <c r="J195" s="269"/>
      <c r="K195" s="269"/>
      <c r="L195" s="274"/>
      <c r="M195" s="275"/>
      <c r="N195" s="276"/>
      <c r="O195" s="276"/>
      <c r="P195" s="276"/>
      <c r="Q195" s="276"/>
      <c r="R195" s="276"/>
      <c r="S195" s="276"/>
      <c r="T195" s="27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8" t="s">
        <v>152</v>
      </c>
      <c r="AU195" s="278" t="s">
        <v>85</v>
      </c>
      <c r="AV195" s="14" t="s">
        <v>85</v>
      </c>
      <c r="AW195" s="14" t="s">
        <v>32</v>
      </c>
      <c r="AX195" s="14" t="s">
        <v>76</v>
      </c>
      <c r="AY195" s="278" t="s">
        <v>142</v>
      </c>
    </row>
    <row r="196" s="14" customFormat="1">
      <c r="A196" s="14"/>
      <c r="B196" s="268"/>
      <c r="C196" s="269"/>
      <c r="D196" s="259" t="s">
        <v>152</v>
      </c>
      <c r="E196" s="270" t="s">
        <v>1</v>
      </c>
      <c r="F196" s="271" t="s">
        <v>220</v>
      </c>
      <c r="G196" s="269"/>
      <c r="H196" s="272">
        <v>434</v>
      </c>
      <c r="I196" s="273"/>
      <c r="J196" s="269"/>
      <c r="K196" s="269"/>
      <c r="L196" s="274"/>
      <c r="M196" s="275"/>
      <c r="N196" s="276"/>
      <c r="O196" s="276"/>
      <c r="P196" s="276"/>
      <c r="Q196" s="276"/>
      <c r="R196" s="276"/>
      <c r="S196" s="276"/>
      <c r="T196" s="27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78" t="s">
        <v>152</v>
      </c>
      <c r="AU196" s="278" t="s">
        <v>85</v>
      </c>
      <c r="AV196" s="14" t="s">
        <v>85</v>
      </c>
      <c r="AW196" s="14" t="s">
        <v>32</v>
      </c>
      <c r="AX196" s="14" t="s">
        <v>76</v>
      </c>
      <c r="AY196" s="278" t="s">
        <v>142</v>
      </c>
    </row>
    <row r="197" s="15" customFormat="1">
      <c r="A197" s="15"/>
      <c r="B197" s="279"/>
      <c r="C197" s="280"/>
      <c r="D197" s="259" t="s">
        <v>152</v>
      </c>
      <c r="E197" s="281" t="s">
        <v>101</v>
      </c>
      <c r="F197" s="282" t="s">
        <v>173</v>
      </c>
      <c r="G197" s="280"/>
      <c r="H197" s="283">
        <v>1535</v>
      </c>
      <c r="I197" s="284"/>
      <c r="J197" s="280"/>
      <c r="K197" s="280"/>
      <c r="L197" s="285"/>
      <c r="M197" s="286"/>
      <c r="N197" s="287"/>
      <c r="O197" s="287"/>
      <c r="P197" s="287"/>
      <c r="Q197" s="287"/>
      <c r="R197" s="287"/>
      <c r="S197" s="287"/>
      <c r="T197" s="28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89" t="s">
        <v>152</v>
      </c>
      <c r="AU197" s="289" t="s">
        <v>85</v>
      </c>
      <c r="AV197" s="15" t="s">
        <v>150</v>
      </c>
      <c r="AW197" s="15" t="s">
        <v>32</v>
      </c>
      <c r="AX197" s="15" t="s">
        <v>83</v>
      </c>
      <c r="AY197" s="289" t="s">
        <v>142</v>
      </c>
    </row>
    <row r="198" s="2" customFormat="1" ht="21.75" customHeight="1">
      <c r="A198" s="38"/>
      <c r="B198" s="39"/>
      <c r="C198" s="244" t="s">
        <v>221</v>
      </c>
      <c r="D198" s="244" t="s">
        <v>145</v>
      </c>
      <c r="E198" s="245" t="s">
        <v>222</v>
      </c>
      <c r="F198" s="246" t="s">
        <v>223</v>
      </c>
      <c r="G198" s="247" t="s">
        <v>158</v>
      </c>
      <c r="H198" s="248">
        <v>1535</v>
      </c>
      <c r="I198" s="249"/>
      <c r="J198" s="250">
        <f>ROUND(I198*H198,2)</f>
        <v>0</v>
      </c>
      <c r="K198" s="246" t="s">
        <v>149</v>
      </c>
      <c r="L198" s="44"/>
      <c r="M198" s="251" t="s">
        <v>1</v>
      </c>
      <c r="N198" s="252" t="s">
        <v>41</v>
      </c>
      <c r="O198" s="91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5" t="s">
        <v>150</v>
      </c>
      <c r="AT198" s="255" t="s">
        <v>145</v>
      </c>
      <c r="AU198" s="255" t="s">
        <v>85</v>
      </c>
      <c r="AY198" s="17" t="s">
        <v>142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7" t="s">
        <v>83</v>
      </c>
      <c r="BK198" s="256">
        <f>ROUND(I198*H198,2)</f>
        <v>0</v>
      </c>
      <c r="BL198" s="17" t="s">
        <v>150</v>
      </c>
      <c r="BM198" s="255" t="s">
        <v>224</v>
      </c>
    </row>
    <row r="199" s="14" customFormat="1">
      <c r="A199" s="14"/>
      <c r="B199" s="268"/>
      <c r="C199" s="269"/>
      <c r="D199" s="259" t="s">
        <v>152</v>
      </c>
      <c r="E199" s="270" t="s">
        <v>1</v>
      </c>
      <c r="F199" s="271" t="s">
        <v>101</v>
      </c>
      <c r="G199" s="269"/>
      <c r="H199" s="272">
        <v>1535</v>
      </c>
      <c r="I199" s="273"/>
      <c r="J199" s="269"/>
      <c r="K199" s="269"/>
      <c r="L199" s="274"/>
      <c r="M199" s="275"/>
      <c r="N199" s="276"/>
      <c r="O199" s="276"/>
      <c r="P199" s="276"/>
      <c r="Q199" s="276"/>
      <c r="R199" s="276"/>
      <c r="S199" s="276"/>
      <c r="T199" s="27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8" t="s">
        <v>152</v>
      </c>
      <c r="AU199" s="278" t="s">
        <v>85</v>
      </c>
      <c r="AV199" s="14" t="s">
        <v>85</v>
      </c>
      <c r="AW199" s="14" t="s">
        <v>32</v>
      </c>
      <c r="AX199" s="14" t="s">
        <v>83</v>
      </c>
      <c r="AY199" s="278" t="s">
        <v>142</v>
      </c>
    </row>
    <row r="200" s="2" customFormat="1" ht="16.5" customHeight="1">
      <c r="A200" s="38"/>
      <c r="B200" s="39"/>
      <c r="C200" s="244" t="s">
        <v>225</v>
      </c>
      <c r="D200" s="244" t="s">
        <v>145</v>
      </c>
      <c r="E200" s="245" t="s">
        <v>226</v>
      </c>
      <c r="F200" s="246" t="s">
        <v>227</v>
      </c>
      <c r="G200" s="247" t="s">
        <v>176</v>
      </c>
      <c r="H200" s="248">
        <v>102.2</v>
      </c>
      <c r="I200" s="249"/>
      <c r="J200" s="250">
        <f>ROUND(I200*H200,2)</f>
        <v>0</v>
      </c>
      <c r="K200" s="246" t="s">
        <v>1</v>
      </c>
      <c r="L200" s="44"/>
      <c r="M200" s="251" t="s">
        <v>1</v>
      </c>
      <c r="N200" s="252" t="s">
        <v>41</v>
      </c>
      <c r="O200" s="91"/>
      <c r="P200" s="253">
        <f>O200*H200</f>
        <v>0</v>
      </c>
      <c r="Q200" s="253">
        <v>0</v>
      </c>
      <c r="R200" s="253">
        <f>Q200*H200</f>
        <v>0</v>
      </c>
      <c r="S200" s="253">
        <v>0.052999999999999998</v>
      </c>
      <c r="T200" s="254">
        <f>S200*H200</f>
        <v>5.4165999999999999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5" t="s">
        <v>150</v>
      </c>
      <c r="AT200" s="255" t="s">
        <v>145</v>
      </c>
      <c r="AU200" s="255" t="s">
        <v>85</v>
      </c>
      <c r="AY200" s="17" t="s">
        <v>142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7" t="s">
        <v>83</v>
      </c>
      <c r="BK200" s="256">
        <f>ROUND(I200*H200,2)</f>
        <v>0</v>
      </c>
      <c r="BL200" s="17" t="s">
        <v>150</v>
      </c>
      <c r="BM200" s="255" t="s">
        <v>228</v>
      </c>
    </row>
    <row r="201" s="14" customFormat="1">
      <c r="A201" s="14"/>
      <c r="B201" s="268"/>
      <c r="C201" s="269"/>
      <c r="D201" s="259" t="s">
        <v>152</v>
      </c>
      <c r="E201" s="270" t="s">
        <v>1</v>
      </c>
      <c r="F201" s="271" t="s">
        <v>229</v>
      </c>
      <c r="G201" s="269"/>
      <c r="H201" s="272">
        <v>29.699999999999999</v>
      </c>
      <c r="I201" s="273"/>
      <c r="J201" s="269"/>
      <c r="K201" s="269"/>
      <c r="L201" s="274"/>
      <c r="M201" s="275"/>
      <c r="N201" s="276"/>
      <c r="O201" s="276"/>
      <c r="P201" s="276"/>
      <c r="Q201" s="276"/>
      <c r="R201" s="276"/>
      <c r="S201" s="276"/>
      <c r="T201" s="27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8" t="s">
        <v>152</v>
      </c>
      <c r="AU201" s="278" t="s">
        <v>85</v>
      </c>
      <c r="AV201" s="14" t="s">
        <v>85</v>
      </c>
      <c r="AW201" s="14" t="s">
        <v>32</v>
      </c>
      <c r="AX201" s="14" t="s">
        <v>76</v>
      </c>
      <c r="AY201" s="278" t="s">
        <v>142</v>
      </c>
    </row>
    <row r="202" s="14" customFormat="1">
      <c r="A202" s="14"/>
      <c r="B202" s="268"/>
      <c r="C202" s="269"/>
      <c r="D202" s="259" t="s">
        <v>152</v>
      </c>
      <c r="E202" s="270" t="s">
        <v>1</v>
      </c>
      <c r="F202" s="271" t="s">
        <v>230</v>
      </c>
      <c r="G202" s="269"/>
      <c r="H202" s="272">
        <v>30.800000000000001</v>
      </c>
      <c r="I202" s="273"/>
      <c r="J202" s="269"/>
      <c r="K202" s="269"/>
      <c r="L202" s="274"/>
      <c r="M202" s="275"/>
      <c r="N202" s="276"/>
      <c r="O202" s="276"/>
      <c r="P202" s="276"/>
      <c r="Q202" s="276"/>
      <c r="R202" s="276"/>
      <c r="S202" s="276"/>
      <c r="T202" s="27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8" t="s">
        <v>152</v>
      </c>
      <c r="AU202" s="278" t="s">
        <v>85</v>
      </c>
      <c r="AV202" s="14" t="s">
        <v>85</v>
      </c>
      <c r="AW202" s="14" t="s">
        <v>32</v>
      </c>
      <c r="AX202" s="14" t="s">
        <v>76</v>
      </c>
      <c r="AY202" s="278" t="s">
        <v>142</v>
      </c>
    </row>
    <row r="203" s="14" customFormat="1">
      <c r="A203" s="14"/>
      <c r="B203" s="268"/>
      <c r="C203" s="269"/>
      <c r="D203" s="259" t="s">
        <v>152</v>
      </c>
      <c r="E203" s="270" t="s">
        <v>1</v>
      </c>
      <c r="F203" s="271" t="s">
        <v>231</v>
      </c>
      <c r="G203" s="269"/>
      <c r="H203" s="272">
        <v>33</v>
      </c>
      <c r="I203" s="273"/>
      <c r="J203" s="269"/>
      <c r="K203" s="269"/>
      <c r="L203" s="274"/>
      <c r="M203" s="275"/>
      <c r="N203" s="276"/>
      <c r="O203" s="276"/>
      <c r="P203" s="276"/>
      <c r="Q203" s="276"/>
      <c r="R203" s="276"/>
      <c r="S203" s="276"/>
      <c r="T203" s="27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8" t="s">
        <v>152</v>
      </c>
      <c r="AU203" s="278" t="s">
        <v>85</v>
      </c>
      <c r="AV203" s="14" t="s">
        <v>85</v>
      </c>
      <c r="AW203" s="14" t="s">
        <v>32</v>
      </c>
      <c r="AX203" s="14" t="s">
        <v>76</v>
      </c>
      <c r="AY203" s="278" t="s">
        <v>142</v>
      </c>
    </row>
    <row r="204" s="14" customFormat="1">
      <c r="A204" s="14"/>
      <c r="B204" s="268"/>
      <c r="C204" s="269"/>
      <c r="D204" s="259" t="s">
        <v>152</v>
      </c>
      <c r="E204" s="270" t="s">
        <v>1</v>
      </c>
      <c r="F204" s="271" t="s">
        <v>232</v>
      </c>
      <c r="G204" s="269"/>
      <c r="H204" s="272">
        <v>6.5999999999999996</v>
      </c>
      <c r="I204" s="273"/>
      <c r="J204" s="269"/>
      <c r="K204" s="269"/>
      <c r="L204" s="274"/>
      <c r="M204" s="275"/>
      <c r="N204" s="276"/>
      <c r="O204" s="276"/>
      <c r="P204" s="276"/>
      <c r="Q204" s="276"/>
      <c r="R204" s="276"/>
      <c r="S204" s="276"/>
      <c r="T204" s="27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8" t="s">
        <v>152</v>
      </c>
      <c r="AU204" s="278" t="s">
        <v>85</v>
      </c>
      <c r="AV204" s="14" t="s">
        <v>85</v>
      </c>
      <c r="AW204" s="14" t="s">
        <v>32</v>
      </c>
      <c r="AX204" s="14" t="s">
        <v>76</v>
      </c>
      <c r="AY204" s="278" t="s">
        <v>142</v>
      </c>
    </row>
    <row r="205" s="14" customFormat="1">
      <c r="A205" s="14"/>
      <c r="B205" s="268"/>
      <c r="C205" s="269"/>
      <c r="D205" s="259" t="s">
        <v>152</v>
      </c>
      <c r="E205" s="270" t="s">
        <v>1</v>
      </c>
      <c r="F205" s="271" t="s">
        <v>233</v>
      </c>
      <c r="G205" s="269"/>
      <c r="H205" s="272">
        <v>2.1000000000000001</v>
      </c>
      <c r="I205" s="273"/>
      <c r="J205" s="269"/>
      <c r="K205" s="269"/>
      <c r="L205" s="274"/>
      <c r="M205" s="275"/>
      <c r="N205" s="276"/>
      <c r="O205" s="276"/>
      <c r="P205" s="276"/>
      <c r="Q205" s="276"/>
      <c r="R205" s="276"/>
      <c r="S205" s="276"/>
      <c r="T205" s="27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78" t="s">
        <v>152</v>
      </c>
      <c r="AU205" s="278" t="s">
        <v>85</v>
      </c>
      <c r="AV205" s="14" t="s">
        <v>85</v>
      </c>
      <c r="AW205" s="14" t="s">
        <v>32</v>
      </c>
      <c r="AX205" s="14" t="s">
        <v>76</v>
      </c>
      <c r="AY205" s="278" t="s">
        <v>142</v>
      </c>
    </row>
    <row r="206" s="15" customFormat="1">
      <c r="A206" s="15"/>
      <c r="B206" s="279"/>
      <c r="C206" s="280"/>
      <c r="D206" s="259" t="s">
        <v>152</v>
      </c>
      <c r="E206" s="281" t="s">
        <v>1</v>
      </c>
      <c r="F206" s="282" t="s">
        <v>173</v>
      </c>
      <c r="G206" s="280"/>
      <c r="H206" s="283">
        <v>102.2</v>
      </c>
      <c r="I206" s="284"/>
      <c r="J206" s="280"/>
      <c r="K206" s="280"/>
      <c r="L206" s="285"/>
      <c r="M206" s="286"/>
      <c r="N206" s="287"/>
      <c r="O206" s="287"/>
      <c r="P206" s="287"/>
      <c r="Q206" s="287"/>
      <c r="R206" s="287"/>
      <c r="S206" s="287"/>
      <c r="T206" s="28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9" t="s">
        <v>152</v>
      </c>
      <c r="AU206" s="289" t="s">
        <v>85</v>
      </c>
      <c r="AV206" s="15" t="s">
        <v>150</v>
      </c>
      <c r="AW206" s="15" t="s">
        <v>32</v>
      </c>
      <c r="AX206" s="15" t="s">
        <v>83</v>
      </c>
      <c r="AY206" s="289" t="s">
        <v>142</v>
      </c>
    </row>
    <row r="207" s="2" customFormat="1" ht="21.75" customHeight="1">
      <c r="A207" s="38"/>
      <c r="B207" s="39"/>
      <c r="C207" s="244" t="s">
        <v>213</v>
      </c>
      <c r="D207" s="244" t="s">
        <v>145</v>
      </c>
      <c r="E207" s="245" t="s">
        <v>234</v>
      </c>
      <c r="F207" s="246" t="s">
        <v>235</v>
      </c>
      <c r="G207" s="247" t="s">
        <v>158</v>
      </c>
      <c r="H207" s="248">
        <v>129.786</v>
      </c>
      <c r="I207" s="249"/>
      <c r="J207" s="250">
        <f>ROUND(I207*H207,2)</f>
        <v>0</v>
      </c>
      <c r="K207" s="246" t="s">
        <v>149</v>
      </c>
      <c r="L207" s="44"/>
      <c r="M207" s="251" t="s">
        <v>1</v>
      </c>
      <c r="N207" s="252" t="s">
        <v>41</v>
      </c>
      <c r="O207" s="91"/>
      <c r="P207" s="253">
        <f>O207*H207</f>
        <v>0</v>
      </c>
      <c r="Q207" s="253">
        <v>0</v>
      </c>
      <c r="R207" s="253">
        <f>Q207*H207</f>
        <v>0</v>
      </c>
      <c r="S207" s="253">
        <v>0.055</v>
      </c>
      <c r="T207" s="254">
        <f>S207*H207</f>
        <v>7.1382300000000001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5" t="s">
        <v>150</v>
      </c>
      <c r="AT207" s="255" t="s">
        <v>145</v>
      </c>
      <c r="AU207" s="255" t="s">
        <v>85</v>
      </c>
      <c r="AY207" s="17" t="s">
        <v>142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7" t="s">
        <v>83</v>
      </c>
      <c r="BK207" s="256">
        <f>ROUND(I207*H207,2)</f>
        <v>0</v>
      </c>
      <c r="BL207" s="17" t="s">
        <v>150</v>
      </c>
      <c r="BM207" s="255" t="s">
        <v>236</v>
      </c>
    </row>
    <row r="208" s="13" customFormat="1">
      <c r="A208" s="13"/>
      <c r="B208" s="257"/>
      <c r="C208" s="258"/>
      <c r="D208" s="259" t="s">
        <v>152</v>
      </c>
      <c r="E208" s="260" t="s">
        <v>1</v>
      </c>
      <c r="F208" s="261" t="s">
        <v>237</v>
      </c>
      <c r="G208" s="258"/>
      <c r="H208" s="260" t="s">
        <v>1</v>
      </c>
      <c r="I208" s="262"/>
      <c r="J208" s="258"/>
      <c r="K208" s="258"/>
      <c r="L208" s="263"/>
      <c r="M208" s="264"/>
      <c r="N208" s="265"/>
      <c r="O208" s="265"/>
      <c r="P208" s="265"/>
      <c r="Q208" s="265"/>
      <c r="R208" s="265"/>
      <c r="S208" s="265"/>
      <c r="T208" s="26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7" t="s">
        <v>152</v>
      </c>
      <c r="AU208" s="267" t="s">
        <v>85</v>
      </c>
      <c r="AV208" s="13" t="s">
        <v>83</v>
      </c>
      <c r="AW208" s="13" t="s">
        <v>32</v>
      </c>
      <c r="AX208" s="13" t="s">
        <v>76</v>
      </c>
      <c r="AY208" s="267" t="s">
        <v>142</v>
      </c>
    </row>
    <row r="209" s="14" customFormat="1">
      <c r="A209" s="14"/>
      <c r="B209" s="268"/>
      <c r="C209" s="269"/>
      <c r="D209" s="259" t="s">
        <v>152</v>
      </c>
      <c r="E209" s="270" t="s">
        <v>1</v>
      </c>
      <c r="F209" s="271" t="s">
        <v>238</v>
      </c>
      <c r="G209" s="269"/>
      <c r="H209" s="272">
        <v>35.640000000000001</v>
      </c>
      <c r="I209" s="273"/>
      <c r="J209" s="269"/>
      <c r="K209" s="269"/>
      <c r="L209" s="274"/>
      <c r="M209" s="275"/>
      <c r="N209" s="276"/>
      <c r="O209" s="276"/>
      <c r="P209" s="276"/>
      <c r="Q209" s="276"/>
      <c r="R209" s="276"/>
      <c r="S209" s="276"/>
      <c r="T209" s="27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78" t="s">
        <v>152</v>
      </c>
      <c r="AU209" s="278" t="s">
        <v>85</v>
      </c>
      <c r="AV209" s="14" t="s">
        <v>85</v>
      </c>
      <c r="AW209" s="14" t="s">
        <v>32</v>
      </c>
      <c r="AX209" s="14" t="s">
        <v>76</v>
      </c>
      <c r="AY209" s="278" t="s">
        <v>142</v>
      </c>
    </row>
    <row r="210" s="14" customFormat="1">
      <c r="A210" s="14"/>
      <c r="B210" s="268"/>
      <c r="C210" s="269"/>
      <c r="D210" s="259" t="s">
        <v>152</v>
      </c>
      <c r="E210" s="270" t="s">
        <v>1</v>
      </c>
      <c r="F210" s="271" t="s">
        <v>239</v>
      </c>
      <c r="G210" s="269"/>
      <c r="H210" s="272">
        <v>40.32</v>
      </c>
      <c r="I210" s="273"/>
      <c r="J210" s="269"/>
      <c r="K210" s="269"/>
      <c r="L210" s="274"/>
      <c r="M210" s="275"/>
      <c r="N210" s="276"/>
      <c r="O210" s="276"/>
      <c r="P210" s="276"/>
      <c r="Q210" s="276"/>
      <c r="R210" s="276"/>
      <c r="S210" s="276"/>
      <c r="T210" s="27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78" t="s">
        <v>152</v>
      </c>
      <c r="AU210" s="278" t="s">
        <v>85</v>
      </c>
      <c r="AV210" s="14" t="s">
        <v>85</v>
      </c>
      <c r="AW210" s="14" t="s">
        <v>32</v>
      </c>
      <c r="AX210" s="14" t="s">
        <v>76</v>
      </c>
      <c r="AY210" s="278" t="s">
        <v>142</v>
      </c>
    </row>
    <row r="211" s="14" customFormat="1">
      <c r="A211" s="14"/>
      <c r="B211" s="268"/>
      <c r="C211" s="269"/>
      <c r="D211" s="259" t="s">
        <v>152</v>
      </c>
      <c r="E211" s="270" t="s">
        <v>1</v>
      </c>
      <c r="F211" s="271" t="s">
        <v>240</v>
      </c>
      <c r="G211" s="269"/>
      <c r="H211" s="272">
        <v>36.899999999999999</v>
      </c>
      <c r="I211" s="273"/>
      <c r="J211" s="269"/>
      <c r="K211" s="269"/>
      <c r="L211" s="274"/>
      <c r="M211" s="275"/>
      <c r="N211" s="276"/>
      <c r="O211" s="276"/>
      <c r="P211" s="276"/>
      <c r="Q211" s="276"/>
      <c r="R211" s="276"/>
      <c r="S211" s="276"/>
      <c r="T211" s="27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78" t="s">
        <v>152</v>
      </c>
      <c r="AU211" s="278" t="s">
        <v>85</v>
      </c>
      <c r="AV211" s="14" t="s">
        <v>85</v>
      </c>
      <c r="AW211" s="14" t="s">
        <v>32</v>
      </c>
      <c r="AX211" s="14" t="s">
        <v>76</v>
      </c>
      <c r="AY211" s="278" t="s">
        <v>142</v>
      </c>
    </row>
    <row r="212" s="14" customFormat="1">
      <c r="A212" s="14"/>
      <c r="B212" s="268"/>
      <c r="C212" s="269"/>
      <c r="D212" s="259" t="s">
        <v>152</v>
      </c>
      <c r="E212" s="270" t="s">
        <v>1</v>
      </c>
      <c r="F212" s="271" t="s">
        <v>241</v>
      </c>
      <c r="G212" s="269"/>
      <c r="H212" s="272">
        <v>7.3799999999999999</v>
      </c>
      <c r="I212" s="273"/>
      <c r="J212" s="269"/>
      <c r="K212" s="269"/>
      <c r="L212" s="274"/>
      <c r="M212" s="275"/>
      <c r="N212" s="276"/>
      <c r="O212" s="276"/>
      <c r="P212" s="276"/>
      <c r="Q212" s="276"/>
      <c r="R212" s="276"/>
      <c r="S212" s="276"/>
      <c r="T212" s="27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8" t="s">
        <v>152</v>
      </c>
      <c r="AU212" s="278" t="s">
        <v>85</v>
      </c>
      <c r="AV212" s="14" t="s">
        <v>85</v>
      </c>
      <c r="AW212" s="14" t="s">
        <v>32</v>
      </c>
      <c r="AX212" s="14" t="s">
        <v>76</v>
      </c>
      <c r="AY212" s="278" t="s">
        <v>142</v>
      </c>
    </row>
    <row r="213" s="14" customFormat="1">
      <c r="A213" s="14"/>
      <c r="B213" s="268"/>
      <c r="C213" s="269"/>
      <c r="D213" s="259" t="s">
        <v>152</v>
      </c>
      <c r="E213" s="270" t="s">
        <v>1</v>
      </c>
      <c r="F213" s="271" t="s">
        <v>242</v>
      </c>
      <c r="G213" s="269"/>
      <c r="H213" s="272">
        <v>2.46</v>
      </c>
      <c r="I213" s="273"/>
      <c r="J213" s="269"/>
      <c r="K213" s="269"/>
      <c r="L213" s="274"/>
      <c r="M213" s="275"/>
      <c r="N213" s="276"/>
      <c r="O213" s="276"/>
      <c r="P213" s="276"/>
      <c r="Q213" s="276"/>
      <c r="R213" s="276"/>
      <c r="S213" s="276"/>
      <c r="T213" s="27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8" t="s">
        <v>152</v>
      </c>
      <c r="AU213" s="278" t="s">
        <v>85</v>
      </c>
      <c r="AV213" s="14" t="s">
        <v>85</v>
      </c>
      <c r="AW213" s="14" t="s">
        <v>32</v>
      </c>
      <c r="AX213" s="14" t="s">
        <v>76</v>
      </c>
      <c r="AY213" s="278" t="s">
        <v>142</v>
      </c>
    </row>
    <row r="214" s="14" customFormat="1">
      <c r="A214" s="14"/>
      <c r="B214" s="268"/>
      <c r="C214" s="269"/>
      <c r="D214" s="259" t="s">
        <v>152</v>
      </c>
      <c r="E214" s="270" t="s">
        <v>1</v>
      </c>
      <c r="F214" s="271" t="s">
        <v>243</v>
      </c>
      <c r="G214" s="269"/>
      <c r="H214" s="272">
        <v>0.78000000000000003</v>
      </c>
      <c r="I214" s="273"/>
      <c r="J214" s="269"/>
      <c r="K214" s="269"/>
      <c r="L214" s="274"/>
      <c r="M214" s="275"/>
      <c r="N214" s="276"/>
      <c r="O214" s="276"/>
      <c r="P214" s="276"/>
      <c r="Q214" s="276"/>
      <c r="R214" s="276"/>
      <c r="S214" s="276"/>
      <c r="T214" s="27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8" t="s">
        <v>152</v>
      </c>
      <c r="AU214" s="278" t="s">
        <v>85</v>
      </c>
      <c r="AV214" s="14" t="s">
        <v>85</v>
      </c>
      <c r="AW214" s="14" t="s">
        <v>32</v>
      </c>
      <c r="AX214" s="14" t="s">
        <v>76</v>
      </c>
      <c r="AY214" s="278" t="s">
        <v>142</v>
      </c>
    </row>
    <row r="215" s="14" customFormat="1">
      <c r="A215" s="14"/>
      <c r="B215" s="268"/>
      <c r="C215" s="269"/>
      <c r="D215" s="259" t="s">
        <v>152</v>
      </c>
      <c r="E215" s="270" t="s">
        <v>1</v>
      </c>
      <c r="F215" s="271" t="s">
        <v>244</v>
      </c>
      <c r="G215" s="269"/>
      <c r="H215" s="272">
        <v>0.23999999999999999</v>
      </c>
      <c r="I215" s="273"/>
      <c r="J215" s="269"/>
      <c r="K215" s="269"/>
      <c r="L215" s="274"/>
      <c r="M215" s="275"/>
      <c r="N215" s="276"/>
      <c r="O215" s="276"/>
      <c r="P215" s="276"/>
      <c r="Q215" s="276"/>
      <c r="R215" s="276"/>
      <c r="S215" s="276"/>
      <c r="T215" s="27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8" t="s">
        <v>152</v>
      </c>
      <c r="AU215" s="278" t="s">
        <v>85</v>
      </c>
      <c r="AV215" s="14" t="s">
        <v>85</v>
      </c>
      <c r="AW215" s="14" t="s">
        <v>32</v>
      </c>
      <c r="AX215" s="14" t="s">
        <v>76</v>
      </c>
      <c r="AY215" s="278" t="s">
        <v>142</v>
      </c>
    </row>
    <row r="216" s="14" customFormat="1">
      <c r="A216" s="14"/>
      <c r="B216" s="268"/>
      <c r="C216" s="269"/>
      <c r="D216" s="259" t="s">
        <v>152</v>
      </c>
      <c r="E216" s="270" t="s">
        <v>1</v>
      </c>
      <c r="F216" s="271" t="s">
        <v>245</v>
      </c>
      <c r="G216" s="269"/>
      <c r="H216" s="272">
        <v>0.66000000000000003</v>
      </c>
      <c r="I216" s="273"/>
      <c r="J216" s="269"/>
      <c r="K216" s="269"/>
      <c r="L216" s="274"/>
      <c r="M216" s="275"/>
      <c r="N216" s="276"/>
      <c r="O216" s="276"/>
      <c r="P216" s="276"/>
      <c r="Q216" s="276"/>
      <c r="R216" s="276"/>
      <c r="S216" s="276"/>
      <c r="T216" s="27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8" t="s">
        <v>152</v>
      </c>
      <c r="AU216" s="278" t="s">
        <v>85</v>
      </c>
      <c r="AV216" s="14" t="s">
        <v>85</v>
      </c>
      <c r="AW216" s="14" t="s">
        <v>32</v>
      </c>
      <c r="AX216" s="14" t="s">
        <v>76</v>
      </c>
      <c r="AY216" s="278" t="s">
        <v>142</v>
      </c>
    </row>
    <row r="217" s="14" customFormat="1">
      <c r="A217" s="14"/>
      <c r="B217" s="268"/>
      <c r="C217" s="269"/>
      <c r="D217" s="259" t="s">
        <v>152</v>
      </c>
      <c r="E217" s="270" t="s">
        <v>1</v>
      </c>
      <c r="F217" s="271" t="s">
        <v>246</v>
      </c>
      <c r="G217" s="269"/>
      <c r="H217" s="272">
        <v>1.53</v>
      </c>
      <c r="I217" s="273"/>
      <c r="J217" s="269"/>
      <c r="K217" s="269"/>
      <c r="L217" s="274"/>
      <c r="M217" s="275"/>
      <c r="N217" s="276"/>
      <c r="O217" s="276"/>
      <c r="P217" s="276"/>
      <c r="Q217" s="276"/>
      <c r="R217" s="276"/>
      <c r="S217" s="276"/>
      <c r="T217" s="27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8" t="s">
        <v>152</v>
      </c>
      <c r="AU217" s="278" t="s">
        <v>85</v>
      </c>
      <c r="AV217" s="14" t="s">
        <v>85</v>
      </c>
      <c r="AW217" s="14" t="s">
        <v>32</v>
      </c>
      <c r="AX217" s="14" t="s">
        <v>76</v>
      </c>
      <c r="AY217" s="278" t="s">
        <v>142</v>
      </c>
    </row>
    <row r="218" s="14" customFormat="1">
      <c r="A218" s="14"/>
      <c r="B218" s="268"/>
      <c r="C218" s="269"/>
      <c r="D218" s="259" t="s">
        <v>152</v>
      </c>
      <c r="E218" s="270" t="s">
        <v>1</v>
      </c>
      <c r="F218" s="271" t="s">
        <v>247</v>
      </c>
      <c r="G218" s="269"/>
      <c r="H218" s="272">
        <v>0.95999999999999996</v>
      </c>
      <c r="I218" s="273"/>
      <c r="J218" s="269"/>
      <c r="K218" s="269"/>
      <c r="L218" s="274"/>
      <c r="M218" s="275"/>
      <c r="N218" s="276"/>
      <c r="O218" s="276"/>
      <c r="P218" s="276"/>
      <c r="Q218" s="276"/>
      <c r="R218" s="276"/>
      <c r="S218" s="276"/>
      <c r="T218" s="27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8" t="s">
        <v>152</v>
      </c>
      <c r="AU218" s="278" t="s">
        <v>85</v>
      </c>
      <c r="AV218" s="14" t="s">
        <v>85</v>
      </c>
      <c r="AW218" s="14" t="s">
        <v>32</v>
      </c>
      <c r="AX218" s="14" t="s">
        <v>76</v>
      </c>
      <c r="AY218" s="278" t="s">
        <v>142</v>
      </c>
    </row>
    <row r="219" s="13" customFormat="1">
      <c r="A219" s="13"/>
      <c r="B219" s="257"/>
      <c r="C219" s="258"/>
      <c r="D219" s="259" t="s">
        <v>152</v>
      </c>
      <c r="E219" s="260" t="s">
        <v>1</v>
      </c>
      <c r="F219" s="261" t="s">
        <v>248</v>
      </c>
      <c r="G219" s="258"/>
      <c r="H219" s="260" t="s">
        <v>1</v>
      </c>
      <c r="I219" s="262"/>
      <c r="J219" s="258"/>
      <c r="K219" s="258"/>
      <c r="L219" s="263"/>
      <c r="M219" s="264"/>
      <c r="N219" s="265"/>
      <c r="O219" s="265"/>
      <c r="P219" s="265"/>
      <c r="Q219" s="265"/>
      <c r="R219" s="265"/>
      <c r="S219" s="265"/>
      <c r="T219" s="26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7" t="s">
        <v>152</v>
      </c>
      <c r="AU219" s="267" t="s">
        <v>85</v>
      </c>
      <c r="AV219" s="13" t="s">
        <v>83</v>
      </c>
      <c r="AW219" s="13" t="s">
        <v>32</v>
      </c>
      <c r="AX219" s="13" t="s">
        <v>76</v>
      </c>
      <c r="AY219" s="267" t="s">
        <v>142</v>
      </c>
    </row>
    <row r="220" s="14" customFormat="1">
      <c r="A220" s="14"/>
      <c r="B220" s="268"/>
      <c r="C220" s="269"/>
      <c r="D220" s="259" t="s">
        <v>152</v>
      </c>
      <c r="E220" s="270" t="s">
        <v>1</v>
      </c>
      <c r="F220" s="271" t="s">
        <v>249</v>
      </c>
      <c r="G220" s="269"/>
      <c r="H220" s="272">
        <v>2.9159999999999999</v>
      </c>
      <c r="I220" s="273"/>
      <c r="J220" s="269"/>
      <c r="K220" s="269"/>
      <c r="L220" s="274"/>
      <c r="M220" s="275"/>
      <c r="N220" s="276"/>
      <c r="O220" s="276"/>
      <c r="P220" s="276"/>
      <c r="Q220" s="276"/>
      <c r="R220" s="276"/>
      <c r="S220" s="276"/>
      <c r="T220" s="27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8" t="s">
        <v>152</v>
      </c>
      <c r="AU220" s="278" t="s">
        <v>85</v>
      </c>
      <c r="AV220" s="14" t="s">
        <v>85</v>
      </c>
      <c r="AW220" s="14" t="s">
        <v>32</v>
      </c>
      <c r="AX220" s="14" t="s">
        <v>76</v>
      </c>
      <c r="AY220" s="278" t="s">
        <v>142</v>
      </c>
    </row>
    <row r="221" s="15" customFormat="1">
      <c r="A221" s="15"/>
      <c r="B221" s="279"/>
      <c r="C221" s="280"/>
      <c r="D221" s="259" t="s">
        <v>152</v>
      </c>
      <c r="E221" s="281" t="s">
        <v>1</v>
      </c>
      <c r="F221" s="282" t="s">
        <v>173</v>
      </c>
      <c r="G221" s="280"/>
      <c r="H221" s="283">
        <v>129.786</v>
      </c>
      <c r="I221" s="284"/>
      <c r="J221" s="280"/>
      <c r="K221" s="280"/>
      <c r="L221" s="285"/>
      <c r="M221" s="286"/>
      <c r="N221" s="287"/>
      <c r="O221" s="287"/>
      <c r="P221" s="287"/>
      <c r="Q221" s="287"/>
      <c r="R221" s="287"/>
      <c r="S221" s="287"/>
      <c r="T221" s="28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9" t="s">
        <v>152</v>
      </c>
      <c r="AU221" s="289" t="s">
        <v>85</v>
      </c>
      <c r="AV221" s="15" t="s">
        <v>150</v>
      </c>
      <c r="AW221" s="15" t="s">
        <v>32</v>
      </c>
      <c r="AX221" s="15" t="s">
        <v>83</v>
      </c>
      <c r="AY221" s="289" t="s">
        <v>142</v>
      </c>
    </row>
    <row r="222" s="2" customFormat="1" ht="21.75" customHeight="1">
      <c r="A222" s="38"/>
      <c r="B222" s="39"/>
      <c r="C222" s="244" t="s">
        <v>250</v>
      </c>
      <c r="D222" s="244" t="s">
        <v>145</v>
      </c>
      <c r="E222" s="245" t="s">
        <v>251</v>
      </c>
      <c r="F222" s="246" t="s">
        <v>252</v>
      </c>
      <c r="G222" s="247" t="s">
        <v>158</v>
      </c>
      <c r="H222" s="248">
        <v>229.07900000000001</v>
      </c>
      <c r="I222" s="249"/>
      <c r="J222" s="250">
        <f>ROUND(I222*H222,2)</f>
        <v>0</v>
      </c>
      <c r="K222" s="246" t="s">
        <v>149</v>
      </c>
      <c r="L222" s="44"/>
      <c r="M222" s="251" t="s">
        <v>1</v>
      </c>
      <c r="N222" s="252" t="s">
        <v>41</v>
      </c>
      <c r="O222" s="91"/>
      <c r="P222" s="253">
        <f>O222*H222</f>
        <v>0</v>
      </c>
      <c r="Q222" s="253">
        <v>0</v>
      </c>
      <c r="R222" s="253">
        <f>Q222*H222</f>
        <v>0</v>
      </c>
      <c r="S222" s="253">
        <v>0.034000000000000002</v>
      </c>
      <c r="T222" s="254">
        <f>S222*H222</f>
        <v>7.7886860000000011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5" t="s">
        <v>150</v>
      </c>
      <c r="AT222" s="255" t="s">
        <v>145</v>
      </c>
      <c r="AU222" s="255" t="s">
        <v>85</v>
      </c>
      <c r="AY222" s="17" t="s">
        <v>142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7" t="s">
        <v>83</v>
      </c>
      <c r="BK222" s="256">
        <f>ROUND(I222*H222,2)</f>
        <v>0</v>
      </c>
      <c r="BL222" s="17" t="s">
        <v>150</v>
      </c>
      <c r="BM222" s="255" t="s">
        <v>253</v>
      </c>
    </row>
    <row r="223" s="14" customFormat="1">
      <c r="A223" s="14"/>
      <c r="B223" s="268"/>
      <c r="C223" s="269"/>
      <c r="D223" s="259" t="s">
        <v>152</v>
      </c>
      <c r="E223" s="270" t="s">
        <v>1</v>
      </c>
      <c r="F223" s="271" t="s">
        <v>254</v>
      </c>
      <c r="G223" s="269"/>
      <c r="H223" s="272">
        <v>65.340000000000003</v>
      </c>
      <c r="I223" s="273"/>
      <c r="J223" s="269"/>
      <c r="K223" s="269"/>
      <c r="L223" s="274"/>
      <c r="M223" s="275"/>
      <c r="N223" s="276"/>
      <c r="O223" s="276"/>
      <c r="P223" s="276"/>
      <c r="Q223" s="276"/>
      <c r="R223" s="276"/>
      <c r="S223" s="276"/>
      <c r="T223" s="27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78" t="s">
        <v>152</v>
      </c>
      <c r="AU223" s="278" t="s">
        <v>85</v>
      </c>
      <c r="AV223" s="14" t="s">
        <v>85</v>
      </c>
      <c r="AW223" s="14" t="s">
        <v>32</v>
      </c>
      <c r="AX223" s="14" t="s">
        <v>76</v>
      </c>
      <c r="AY223" s="278" t="s">
        <v>142</v>
      </c>
    </row>
    <row r="224" s="14" customFormat="1">
      <c r="A224" s="14"/>
      <c r="B224" s="268"/>
      <c r="C224" s="269"/>
      <c r="D224" s="259" t="s">
        <v>152</v>
      </c>
      <c r="E224" s="270" t="s">
        <v>1</v>
      </c>
      <c r="F224" s="271" t="s">
        <v>255</v>
      </c>
      <c r="G224" s="269"/>
      <c r="H224" s="272">
        <v>73.920000000000002</v>
      </c>
      <c r="I224" s="273"/>
      <c r="J224" s="269"/>
      <c r="K224" s="269"/>
      <c r="L224" s="274"/>
      <c r="M224" s="275"/>
      <c r="N224" s="276"/>
      <c r="O224" s="276"/>
      <c r="P224" s="276"/>
      <c r="Q224" s="276"/>
      <c r="R224" s="276"/>
      <c r="S224" s="276"/>
      <c r="T224" s="27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78" t="s">
        <v>152</v>
      </c>
      <c r="AU224" s="278" t="s">
        <v>85</v>
      </c>
      <c r="AV224" s="14" t="s">
        <v>85</v>
      </c>
      <c r="AW224" s="14" t="s">
        <v>32</v>
      </c>
      <c r="AX224" s="14" t="s">
        <v>76</v>
      </c>
      <c r="AY224" s="278" t="s">
        <v>142</v>
      </c>
    </row>
    <row r="225" s="14" customFormat="1">
      <c r="A225" s="14"/>
      <c r="B225" s="268"/>
      <c r="C225" s="269"/>
      <c r="D225" s="259" t="s">
        <v>152</v>
      </c>
      <c r="E225" s="270" t="s">
        <v>1</v>
      </c>
      <c r="F225" s="271" t="s">
        <v>256</v>
      </c>
      <c r="G225" s="269"/>
      <c r="H225" s="272">
        <v>67.650000000000006</v>
      </c>
      <c r="I225" s="273"/>
      <c r="J225" s="269"/>
      <c r="K225" s="269"/>
      <c r="L225" s="274"/>
      <c r="M225" s="275"/>
      <c r="N225" s="276"/>
      <c r="O225" s="276"/>
      <c r="P225" s="276"/>
      <c r="Q225" s="276"/>
      <c r="R225" s="276"/>
      <c r="S225" s="276"/>
      <c r="T225" s="27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8" t="s">
        <v>152</v>
      </c>
      <c r="AU225" s="278" t="s">
        <v>85</v>
      </c>
      <c r="AV225" s="14" t="s">
        <v>85</v>
      </c>
      <c r="AW225" s="14" t="s">
        <v>32</v>
      </c>
      <c r="AX225" s="14" t="s">
        <v>76</v>
      </c>
      <c r="AY225" s="278" t="s">
        <v>142</v>
      </c>
    </row>
    <row r="226" s="14" customFormat="1">
      <c r="A226" s="14"/>
      <c r="B226" s="268"/>
      <c r="C226" s="269"/>
      <c r="D226" s="259" t="s">
        <v>152</v>
      </c>
      <c r="E226" s="270" t="s">
        <v>1</v>
      </c>
      <c r="F226" s="271" t="s">
        <v>257</v>
      </c>
      <c r="G226" s="269"/>
      <c r="H226" s="272">
        <v>13.529999999999999</v>
      </c>
      <c r="I226" s="273"/>
      <c r="J226" s="269"/>
      <c r="K226" s="269"/>
      <c r="L226" s="274"/>
      <c r="M226" s="275"/>
      <c r="N226" s="276"/>
      <c r="O226" s="276"/>
      <c r="P226" s="276"/>
      <c r="Q226" s="276"/>
      <c r="R226" s="276"/>
      <c r="S226" s="276"/>
      <c r="T226" s="27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8" t="s">
        <v>152</v>
      </c>
      <c r="AU226" s="278" t="s">
        <v>85</v>
      </c>
      <c r="AV226" s="14" t="s">
        <v>85</v>
      </c>
      <c r="AW226" s="14" t="s">
        <v>32</v>
      </c>
      <c r="AX226" s="14" t="s">
        <v>76</v>
      </c>
      <c r="AY226" s="278" t="s">
        <v>142</v>
      </c>
    </row>
    <row r="227" s="14" customFormat="1">
      <c r="A227" s="14"/>
      <c r="B227" s="268"/>
      <c r="C227" s="269"/>
      <c r="D227" s="259" t="s">
        <v>152</v>
      </c>
      <c r="E227" s="270" t="s">
        <v>1</v>
      </c>
      <c r="F227" s="271" t="s">
        <v>258</v>
      </c>
      <c r="G227" s="269"/>
      <c r="H227" s="272">
        <v>3</v>
      </c>
      <c r="I227" s="273"/>
      <c r="J227" s="269"/>
      <c r="K227" s="269"/>
      <c r="L227" s="274"/>
      <c r="M227" s="275"/>
      <c r="N227" s="276"/>
      <c r="O227" s="276"/>
      <c r="P227" s="276"/>
      <c r="Q227" s="276"/>
      <c r="R227" s="276"/>
      <c r="S227" s="276"/>
      <c r="T227" s="27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8" t="s">
        <v>152</v>
      </c>
      <c r="AU227" s="278" t="s">
        <v>85</v>
      </c>
      <c r="AV227" s="14" t="s">
        <v>85</v>
      </c>
      <c r="AW227" s="14" t="s">
        <v>32</v>
      </c>
      <c r="AX227" s="14" t="s">
        <v>76</v>
      </c>
      <c r="AY227" s="278" t="s">
        <v>142</v>
      </c>
    </row>
    <row r="228" s="14" customFormat="1">
      <c r="A228" s="14"/>
      <c r="B228" s="268"/>
      <c r="C228" s="269"/>
      <c r="D228" s="259" t="s">
        <v>152</v>
      </c>
      <c r="E228" s="270" t="s">
        <v>1</v>
      </c>
      <c r="F228" s="271" t="s">
        <v>259</v>
      </c>
      <c r="G228" s="269"/>
      <c r="H228" s="272">
        <v>4.359</v>
      </c>
      <c r="I228" s="273"/>
      <c r="J228" s="269"/>
      <c r="K228" s="269"/>
      <c r="L228" s="274"/>
      <c r="M228" s="275"/>
      <c r="N228" s="276"/>
      <c r="O228" s="276"/>
      <c r="P228" s="276"/>
      <c r="Q228" s="276"/>
      <c r="R228" s="276"/>
      <c r="S228" s="276"/>
      <c r="T228" s="27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8" t="s">
        <v>152</v>
      </c>
      <c r="AU228" s="278" t="s">
        <v>85</v>
      </c>
      <c r="AV228" s="14" t="s">
        <v>85</v>
      </c>
      <c r="AW228" s="14" t="s">
        <v>32</v>
      </c>
      <c r="AX228" s="14" t="s">
        <v>76</v>
      </c>
      <c r="AY228" s="278" t="s">
        <v>142</v>
      </c>
    </row>
    <row r="229" s="14" customFormat="1">
      <c r="A229" s="14"/>
      <c r="B229" s="268"/>
      <c r="C229" s="269"/>
      <c r="D229" s="259" t="s">
        <v>152</v>
      </c>
      <c r="E229" s="270" t="s">
        <v>1</v>
      </c>
      <c r="F229" s="271" t="s">
        <v>260</v>
      </c>
      <c r="G229" s="269"/>
      <c r="H229" s="272">
        <v>1.28</v>
      </c>
      <c r="I229" s="273"/>
      <c r="J229" s="269"/>
      <c r="K229" s="269"/>
      <c r="L229" s="274"/>
      <c r="M229" s="275"/>
      <c r="N229" s="276"/>
      <c r="O229" s="276"/>
      <c r="P229" s="276"/>
      <c r="Q229" s="276"/>
      <c r="R229" s="276"/>
      <c r="S229" s="276"/>
      <c r="T229" s="27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8" t="s">
        <v>152</v>
      </c>
      <c r="AU229" s="278" t="s">
        <v>85</v>
      </c>
      <c r="AV229" s="14" t="s">
        <v>85</v>
      </c>
      <c r="AW229" s="14" t="s">
        <v>32</v>
      </c>
      <c r="AX229" s="14" t="s">
        <v>76</v>
      </c>
      <c r="AY229" s="278" t="s">
        <v>142</v>
      </c>
    </row>
    <row r="230" s="15" customFormat="1">
      <c r="A230" s="15"/>
      <c r="B230" s="279"/>
      <c r="C230" s="280"/>
      <c r="D230" s="259" t="s">
        <v>152</v>
      </c>
      <c r="E230" s="281" t="s">
        <v>1</v>
      </c>
      <c r="F230" s="282" t="s">
        <v>173</v>
      </c>
      <c r="G230" s="280"/>
      <c r="H230" s="283">
        <v>229.07900000000001</v>
      </c>
      <c r="I230" s="284"/>
      <c r="J230" s="280"/>
      <c r="K230" s="280"/>
      <c r="L230" s="285"/>
      <c r="M230" s="286"/>
      <c r="N230" s="287"/>
      <c r="O230" s="287"/>
      <c r="P230" s="287"/>
      <c r="Q230" s="287"/>
      <c r="R230" s="287"/>
      <c r="S230" s="287"/>
      <c r="T230" s="28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9" t="s">
        <v>152</v>
      </c>
      <c r="AU230" s="289" t="s">
        <v>85</v>
      </c>
      <c r="AV230" s="15" t="s">
        <v>150</v>
      </c>
      <c r="AW230" s="15" t="s">
        <v>32</v>
      </c>
      <c r="AX230" s="15" t="s">
        <v>83</v>
      </c>
      <c r="AY230" s="289" t="s">
        <v>142</v>
      </c>
    </row>
    <row r="231" s="2" customFormat="1" ht="16.5" customHeight="1">
      <c r="A231" s="38"/>
      <c r="B231" s="39"/>
      <c r="C231" s="244" t="s">
        <v>261</v>
      </c>
      <c r="D231" s="244" t="s">
        <v>145</v>
      </c>
      <c r="E231" s="245" t="s">
        <v>262</v>
      </c>
      <c r="F231" s="246" t="s">
        <v>263</v>
      </c>
      <c r="G231" s="247" t="s">
        <v>158</v>
      </c>
      <c r="H231" s="248">
        <v>12.247</v>
      </c>
      <c r="I231" s="249"/>
      <c r="J231" s="250">
        <f>ROUND(I231*H231,2)</f>
        <v>0</v>
      </c>
      <c r="K231" s="246" t="s">
        <v>149</v>
      </c>
      <c r="L231" s="44"/>
      <c r="M231" s="251" t="s">
        <v>1</v>
      </c>
      <c r="N231" s="252" t="s">
        <v>41</v>
      </c>
      <c r="O231" s="91"/>
      <c r="P231" s="253">
        <f>O231*H231</f>
        <v>0</v>
      </c>
      <c r="Q231" s="253">
        <v>0</v>
      </c>
      <c r="R231" s="253">
        <f>Q231*H231</f>
        <v>0</v>
      </c>
      <c r="S231" s="253">
        <v>0.066000000000000003</v>
      </c>
      <c r="T231" s="254">
        <f>S231*H231</f>
        <v>0.80830200000000008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5" t="s">
        <v>150</v>
      </c>
      <c r="AT231" s="255" t="s">
        <v>145</v>
      </c>
      <c r="AU231" s="255" t="s">
        <v>85</v>
      </c>
      <c r="AY231" s="17" t="s">
        <v>142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7" t="s">
        <v>83</v>
      </c>
      <c r="BK231" s="256">
        <f>ROUND(I231*H231,2)</f>
        <v>0</v>
      </c>
      <c r="BL231" s="17" t="s">
        <v>150</v>
      </c>
      <c r="BM231" s="255" t="s">
        <v>264</v>
      </c>
    </row>
    <row r="232" s="14" customFormat="1">
      <c r="A232" s="14"/>
      <c r="B232" s="268"/>
      <c r="C232" s="269"/>
      <c r="D232" s="259" t="s">
        <v>152</v>
      </c>
      <c r="E232" s="270" t="s">
        <v>1</v>
      </c>
      <c r="F232" s="271" t="s">
        <v>265</v>
      </c>
      <c r="G232" s="269"/>
      <c r="H232" s="272">
        <v>12.247</v>
      </c>
      <c r="I232" s="273"/>
      <c r="J232" s="269"/>
      <c r="K232" s="269"/>
      <c r="L232" s="274"/>
      <c r="M232" s="275"/>
      <c r="N232" s="276"/>
      <c r="O232" s="276"/>
      <c r="P232" s="276"/>
      <c r="Q232" s="276"/>
      <c r="R232" s="276"/>
      <c r="S232" s="276"/>
      <c r="T232" s="27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8" t="s">
        <v>152</v>
      </c>
      <c r="AU232" s="278" t="s">
        <v>85</v>
      </c>
      <c r="AV232" s="14" t="s">
        <v>85</v>
      </c>
      <c r="AW232" s="14" t="s">
        <v>32</v>
      </c>
      <c r="AX232" s="14" t="s">
        <v>83</v>
      </c>
      <c r="AY232" s="278" t="s">
        <v>142</v>
      </c>
    </row>
    <row r="233" s="2" customFormat="1" ht="21.75" customHeight="1">
      <c r="A233" s="38"/>
      <c r="B233" s="39"/>
      <c r="C233" s="244" t="s">
        <v>266</v>
      </c>
      <c r="D233" s="244" t="s">
        <v>145</v>
      </c>
      <c r="E233" s="245" t="s">
        <v>267</v>
      </c>
      <c r="F233" s="246" t="s">
        <v>268</v>
      </c>
      <c r="G233" s="247" t="s">
        <v>148</v>
      </c>
      <c r="H233" s="248">
        <v>21.722000000000001</v>
      </c>
      <c r="I233" s="249"/>
      <c r="J233" s="250">
        <f>ROUND(I233*H233,2)</f>
        <v>0</v>
      </c>
      <c r="K233" s="246" t="s">
        <v>149</v>
      </c>
      <c r="L233" s="44"/>
      <c r="M233" s="251" t="s">
        <v>1</v>
      </c>
      <c r="N233" s="252" t="s">
        <v>41</v>
      </c>
      <c r="O233" s="91"/>
      <c r="P233" s="253">
        <f>O233*H233</f>
        <v>0</v>
      </c>
      <c r="Q233" s="253">
        <v>0</v>
      </c>
      <c r="R233" s="253">
        <f>Q233*H233</f>
        <v>0</v>
      </c>
      <c r="S233" s="253">
        <v>1.8</v>
      </c>
      <c r="T233" s="254">
        <f>S233*H233</f>
        <v>39.099600000000002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5" t="s">
        <v>150</v>
      </c>
      <c r="AT233" s="255" t="s">
        <v>145</v>
      </c>
      <c r="AU233" s="255" t="s">
        <v>85</v>
      </c>
      <c r="AY233" s="17" t="s">
        <v>142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7" t="s">
        <v>83</v>
      </c>
      <c r="BK233" s="256">
        <f>ROUND(I233*H233,2)</f>
        <v>0</v>
      </c>
      <c r="BL233" s="17" t="s">
        <v>150</v>
      </c>
      <c r="BM233" s="255" t="s">
        <v>269</v>
      </c>
    </row>
    <row r="234" s="2" customFormat="1">
      <c r="A234" s="38"/>
      <c r="B234" s="39"/>
      <c r="C234" s="40"/>
      <c r="D234" s="259" t="s">
        <v>270</v>
      </c>
      <c r="E234" s="40"/>
      <c r="F234" s="290" t="s">
        <v>271</v>
      </c>
      <c r="G234" s="40"/>
      <c r="H234" s="40"/>
      <c r="I234" s="155"/>
      <c r="J234" s="40"/>
      <c r="K234" s="40"/>
      <c r="L234" s="44"/>
      <c r="M234" s="291"/>
      <c r="N234" s="292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270</v>
      </c>
      <c r="AU234" s="17" t="s">
        <v>85</v>
      </c>
    </row>
    <row r="235" s="13" customFormat="1">
      <c r="A235" s="13"/>
      <c r="B235" s="257"/>
      <c r="C235" s="258"/>
      <c r="D235" s="259" t="s">
        <v>152</v>
      </c>
      <c r="E235" s="260" t="s">
        <v>1</v>
      </c>
      <c r="F235" s="261" t="s">
        <v>272</v>
      </c>
      <c r="G235" s="258"/>
      <c r="H235" s="260" t="s">
        <v>1</v>
      </c>
      <c r="I235" s="262"/>
      <c r="J235" s="258"/>
      <c r="K235" s="258"/>
      <c r="L235" s="263"/>
      <c r="M235" s="264"/>
      <c r="N235" s="265"/>
      <c r="O235" s="265"/>
      <c r="P235" s="265"/>
      <c r="Q235" s="265"/>
      <c r="R235" s="265"/>
      <c r="S235" s="265"/>
      <c r="T235" s="26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7" t="s">
        <v>152</v>
      </c>
      <c r="AU235" s="267" t="s">
        <v>85</v>
      </c>
      <c r="AV235" s="13" t="s">
        <v>83</v>
      </c>
      <c r="AW235" s="13" t="s">
        <v>32</v>
      </c>
      <c r="AX235" s="13" t="s">
        <v>76</v>
      </c>
      <c r="AY235" s="267" t="s">
        <v>142</v>
      </c>
    </row>
    <row r="236" s="14" customFormat="1">
      <c r="A236" s="14"/>
      <c r="B236" s="268"/>
      <c r="C236" s="269"/>
      <c r="D236" s="259" t="s">
        <v>152</v>
      </c>
      <c r="E236" s="270" t="s">
        <v>1</v>
      </c>
      <c r="F236" s="271" t="s">
        <v>273</v>
      </c>
      <c r="G236" s="269"/>
      <c r="H236" s="272">
        <v>1.722</v>
      </c>
      <c r="I236" s="273"/>
      <c r="J236" s="269"/>
      <c r="K236" s="269"/>
      <c r="L236" s="274"/>
      <c r="M236" s="275"/>
      <c r="N236" s="276"/>
      <c r="O236" s="276"/>
      <c r="P236" s="276"/>
      <c r="Q236" s="276"/>
      <c r="R236" s="276"/>
      <c r="S236" s="276"/>
      <c r="T236" s="27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78" t="s">
        <v>152</v>
      </c>
      <c r="AU236" s="278" t="s">
        <v>85</v>
      </c>
      <c r="AV236" s="14" t="s">
        <v>85</v>
      </c>
      <c r="AW236" s="14" t="s">
        <v>32</v>
      </c>
      <c r="AX236" s="14" t="s">
        <v>76</v>
      </c>
      <c r="AY236" s="278" t="s">
        <v>142</v>
      </c>
    </row>
    <row r="237" s="13" customFormat="1">
      <c r="A237" s="13"/>
      <c r="B237" s="257"/>
      <c r="C237" s="258"/>
      <c r="D237" s="259" t="s">
        <v>152</v>
      </c>
      <c r="E237" s="260" t="s">
        <v>1</v>
      </c>
      <c r="F237" s="261" t="s">
        <v>274</v>
      </c>
      <c r="G237" s="258"/>
      <c r="H237" s="260" t="s">
        <v>1</v>
      </c>
      <c r="I237" s="262"/>
      <c r="J237" s="258"/>
      <c r="K237" s="258"/>
      <c r="L237" s="263"/>
      <c r="M237" s="264"/>
      <c r="N237" s="265"/>
      <c r="O237" s="265"/>
      <c r="P237" s="265"/>
      <c r="Q237" s="265"/>
      <c r="R237" s="265"/>
      <c r="S237" s="265"/>
      <c r="T237" s="26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7" t="s">
        <v>152</v>
      </c>
      <c r="AU237" s="267" t="s">
        <v>85</v>
      </c>
      <c r="AV237" s="13" t="s">
        <v>83</v>
      </c>
      <c r="AW237" s="13" t="s">
        <v>32</v>
      </c>
      <c r="AX237" s="13" t="s">
        <v>76</v>
      </c>
      <c r="AY237" s="267" t="s">
        <v>142</v>
      </c>
    </row>
    <row r="238" s="14" customFormat="1">
      <c r="A238" s="14"/>
      <c r="B238" s="268"/>
      <c r="C238" s="269"/>
      <c r="D238" s="259" t="s">
        <v>152</v>
      </c>
      <c r="E238" s="270" t="s">
        <v>1</v>
      </c>
      <c r="F238" s="271" t="s">
        <v>275</v>
      </c>
      <c r="G238" s="269"/>
      <c r="H238" s="272">
        <v>20</v>
      </c>
      <c r="I238" s="273"/>
      <c r="J238" s="269"/>
      <c r="K238" s="269"/>
      <c r="L238" s="274"/>
      <c r="M238" s="275"/>
      <c r="N238" s="276"/>
      <c r="O238" s="276"/>
      <c r="P238" s="276"/>
      <c r="Q238" s="276"/>
      <c r="R238" s="276"/>
      <c r="S238" s="276"/>
      <c r="T238" s="27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8" t="s">
        <v>152</v>
      </c>
      <c r="AU238" s="278" t="s">
        <v>85</v>
      </c>
      <c r="AV238" s="14" t="s">
        <v>85</v>
      </c>
      <c r="AW238" s="14" t="s">
        <v>32</v>
      </c>
      <c r="AX238" s="14" t="s">
        <v>76</v>
      </c>
      <c r="AY238" s="278" t="s">
        <v>142</v>
      </c>
    </row>
    <row r="239" s="15" customFormat="1">
      <c r="A239" s="15"/>
      <c r="B239" s="279"/>
      <c r="C239" s="280"/>
      <c r="D239" s="259" t="s">
        <v>152</v>
      </c>
      <c r="E239" s="281" t="s">
        <v>1</v>
      </c>
      <c r="F239" s="282" t="s">
        <v>173</v>
      </c>
      <c r="G239" s="280"/>
      <c r="H239" s="283">
        <v>21.722000000000001</v>
      </c>
      <c r="I239" s="284"/>
      <c r="J239" s="280"/>
      <c r="K239" s="280"/>
      <c r="L239" s="285"/>
      <c r="M239" s="286"/>
      <c r="N239" s="287"/>
      <c r="O239" s="287"/>
      <c r="P239" s="287"/>
      <c r="Q239" s="287"/>
      <c r="R239" s="287"/>
      <c r="S239" s="287"/>
      <c r="T239" s="28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89" t="s">
        <v>152</v>
      </c>
      <c r="AU239" s="289" t="s">
        <v>85</v>
      </c>
      <c r="AV239" s="15" t="s">
        <v>150</v>
      </c>
      <c r="AW239" s="15" t="s">
        <v>32</v>
      </c>
      <c r="AX239" s="15" t="s">
        <v>83</v>
      </c>
      <c r="AY239" s="289" t="s">
        <v>142</v>
      </c>
    </row>
    <row r="240" s="12" customFormat="1" ht="22.8" customHeight="1">
      <c r="A240" s="12"/>
      <c r="B240" s="228"/>
      <c r="C240" s="229"/>
      <c r="D240" s="230" t="s">
        <v>75</v>
      </c>
      <c r="E240" s="242" t="s">
        <v>276</v>
      </c>
      <c r="F240" s="242" t="s">
        <v>277</v>
      </c>
      <c r="G240" s="229"/>
      <c r="H240" s="229"/>
      <c r="I240" s="232"/>
      <c r="J240" s="243">
        <f>BK240</f>
        <v>0</v>
      </c>
      <c r="K240" s="229"/>
      <c r="L240" s="234"/>
      <c r="M240" s="235"/>
      <c r="N240" s="236"/>
      <c r="O240" s="236"/>
      <c r="P240" s="237">
        <f>SUM(P241:P245)</f>
        <v>0</v>
      </c>
      <c r="Q240" s="236"/>
      <c r="R240" s="237">
        <f>SUM(R241:R245)</f>
        <v>0</v>
      </c>
      <c r="S240" s="236"/>
      <c r="T240" s="238">
        <f>SUM(T241:T245)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39" t="s">
        <v>83</v>
      </c>
      <c r="AT240" s="240" t="s">
        <v>75</v>
      </c>
      <c r="AU240" s="240" t="s">
        <v>83</v>
      </c>
      <c r="AY240" s="239" t="s">
        <v>142</v>
      </c>
      <c r="BK240" s="241">
        <f>SUM(BK241:BK245)</f>
        <v>0</v>
      </c>
    </row>
    <row r="241" s="2" customFormat="1" ht="21.75" customHeight="1">
      <c r="A241" s="38"/>
      <c r="B241" s="39"/>
      <c r="C241" s="244" t="s">
        <v>278</v>
      </c>
      <c r="D241" s="244" t="s">
        <v>145</v>
      </c>
      <c r="E241" s="245" t="s">
        <v>279</v>
      </c>
      <c r="F241" s="246" t="s">
        <v>280</v>
      </c>
      <c r="G241" s="247" t="s">
        <v>281</v>
      </c>
      <c r="H241" s="248">
        <v>60.250999999999998</v>
      </c>
      <c r="I241" s="249"/>
      <c r="J241" s="250">
        <f>ROUND(I241*H241,2)</f>
        <v>0</v>
      </c>
      <c r="K241" s="246" t="s">
        <v>149</v>
      </c>
      <c r="L241" s="44"/>
      <c r="M241" s="251" t="s">
        <v>1</v>
      </c>
      <c r="N241" s="252" t="s">
        <v>41</v>
      </c>
      <c r="O241" s="91"/>
      <c r="P241" s="253">
        <f>O241*H241</f>
        <v>0</v>
      </c>
      <c r="Q241" s="253">
        <v>0</v>
      </c>
      <c r="R241" s="253">
        <f>Q241*H241</f>
        <v>0</v>
      </c>
      <c r="S241" s="253">
        <v>0</v>
      </c>
      <c r="T241" s="254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5" t="s">
        <v>150</v>
      </c>
      <c r="AT241" s="255" t="s">
        <v>145</v>
      </c>
      <c r="AU241" s="255" t="s">
        <v>85</v>
      </c>
      <c r="AY241" s="17" t="s">
        <v>142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7" t="s">
        <v>83</v>
      </c>
      <c r="BK241" s="256">
        <f>ROUND(I241*H241,2)</f>
        <v>0</v>
      </c>
      <c r="BL241" s="17" t="s">
        <v>150</v>
      </c>
      <c r="BM241" s="255" t="s">
        <v>282</v>
      </c>
    </row>
    <row r="242" s="2" customFormat="1" ht="21.75" customHeight="1">
      <c r="A242" s="38"/>
      <c r="B242" s="39"/>
      <c r="C242" s="244" t="s">
        <v>283</v>
      </c>
      <c r="D242" s="244" t="s">
        <v>145</v>
      </c>
      <c r="E242" s="245" t="s">
        <v>284</v>
      </c>
      <c r="F242" s="246" t="s">
        <v>285</v>
      </c>
      <c r="G242" s="247" t="s">
        <v>281</v>
      </c>
      <c r="H242" s="248">
        <v>60.250999999999998</v>
      </c>
      <c r="I242" s="249"/>
      <c r="J242" s="250">
        <f>ROUND(I242*H242,2)</f>
        <v>0</v>
      </c>
      <c r="K242" s="246" t="s">
        <v>149</v>
      </c>
      <c r="L242" s="44"/>
      <c r="M242" s="251" t="s">
        <v>1</v>
      </c>
      <c r="N242" s="252" t="s">
        <v>41</v>
      </c>
      <c r="O242" s="91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5" t="s">
        <v>150</v>
      </c>
      <c r="AT242" s="255" t="s">
        <v>145</v>
      </c>
      <c r="AU242" s="255" t="s">
        <v>85</v>
      </c>
      <c r="AY242" s="17" t="s">
        <v>142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7" t="s">
        <v>83</v>
      </c>
      <c r="BK242" s="256">
        <f>ROUND(I242*H242,2)</f>
        <v>0</v>
      </c>
      <c r="BL242" s="17" t="s">
        <v>150</v>
      </c>
      <c r="BM242" s="255" t="s">
        <v>286</v>
      </c>
    </row>
    <row r="243" s="2" customFormat="1" ht="21.75" customHeight="1">
      <c r="A243" s="38"/>
      <c r="B243" s="39"/>
      <c r="C243" s="244" t="s">
        <v>8</v>
      </c>
      <c r="D243" s="244" t="s">
        <v>145</v>
      </c>
      <c r="E243" s="245" t="s">
        <v>287</v>
      </c>
      <c r="F243" s="246" t="s">
        <v>288</v>
      </c>
      <c r="G243" s="247" t="s">
        <v>281</v>
      </c>
      <c r="H243" s="248">
        <v>542.25900000000001</v>
      </c>
      <c r="I243" s="249"/>
      <c r="J243" s="250">
        <f>ROUND(I243*H243,2)</f>
        <v>0</v>
      </c>
      <c r="K243" s="246" t="s">
        <v>149</v>
      </c>
      <c r="L243" s="44"/>
      <c r="M243" s="251" t="s">
        <v>1</v>
      </c>
      <c r="N243" s="252" t="s">
        <v>41</v>
      </c>
      <c r="O243" s="91"/>
      <c r="P243" s="253">
        <f>O243*H243</f>
        <v>0</v>
      </c>
      <c r="Q243" s="253">
        <v>0</v>
      </c>
      <c r="R243" s="253">
        <f>Q243*H243</f>
        <v>0</v>
      </c>
      <c r="S243" s="253">
        <v>0</v>
      </c>
      <c r="T243" s="254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55" t="s">
        <v>150</v>
      </c>
      <c r="AT243" s="255" t="s">
        <v>145</v>
      </c>
      <c r="AU243" s="255" t="s">
        <v>85</v>
      </c>
      <c r="AY243" s="17" t="s">
        <v>142</v>
      </c>
      <c r="BE243" s="256">
        <f>IF(N243="základní",J243,0)</f>
        <v>0</v>
      </c>
      <c r="BF243" s="256">
        <f>IF(N243="snížená",J243,0)</f>
        <v>0</v>
      </c>
      <c r="BG243" s="256">
        <f>IF(N243="zákl. přenesená",J243,0)</f>
        <v>0</v>
      </c>
      <c r="BH243" s="256">
        <f>IF(N243="sníž. přenesená",J243,0)</f>
        <v>0</v>
      </c>
      <c r="BI243" s="256">
        <f>IF(N243="nulová",J243,0)</f>
        <v>0</v>
      </c>
      <c r="BJ243" s="17" t="s">
        <v>83</v>
      </c>
      <c r="BK243" s="256">
        <f>ROUND(I243*H243,2)</f>
        <v>0</v>
      </c>
      <c r="BL243" s="17" t="s">
        <v>150</v>
      </c>
      <c r="BM243" s="255" t="s">
        <v>289</v>
      </c>
    </row>
    <row r="244" s="2" customFormat="1">
      <c r="A244" s="38"/>
      <c r="B244" s="39"/>
      <c r="C244" s="40"/>
      <c r="D244" s="259" t="s">
        <v>270</v>
      </c>
      <c r="E244" s="40"/>
      <c r="F244" s="290" t="s">
        <v>290</v>
      </c>
      <c r="G244" s="40"/>
      <c r="H244" s="40"/>
      <c r="I244" s="155"/>
      <c r="J244" s="40"/>
      <c r="K244" s="40"/>
      <c r="L244" s="44"/>
      <c r="M244" s="291"/>
      <c r="N244" s="292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270</v>
      </c>
      <c r="AU244" s="17" t="s">
        <v>85</v>
      </c>
    </row>
    <row r="245" s="14" customFormat="1">
      <c r="A245" s="14"/>
      <c r="B245" s="268"/>
      <c r="C245" s="269"/>
      <c r="D245" s="259" t="s">
        <v>152</v>
      </c>
      <c r="E245" s="269"/>
      <c r="F245" s="271" t="s">
        <v>291</v>
      </c>
      <c r="G245" s="269"/>
      <c r="H245" s="272">
        <v>542.25900000000001</v>
      </c>
      <c r="I245" s="273"/>
      <c r="J245" s="269"/>
      <c r="K245" s="269"/>
      <c r="L245" s="274"/>
      <c r="M245" s="275"/>
      <c r="N245" s="276"/>
      <c r="O245" s="276"/>
      <c r="P245" s="276"/>
      <c r="Q245" s="276"/>
      <c r="R245" s="276"/>
      <c r="S245" s="276"/>
      <c r="T245" s="27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8" t="s">
        <v>152</v>
      </c>
      <c r="AU245" s="278" t="s">
        <v>85</v>
      </c>
      <c r="AV245" s="14" t="s">
        <v>85</v>
      </c>
      <c r="AW245" s="14" t="s">
        <v>4</v>
      </c>
      <c r="AX245" s="14" t="s">
        <v>83</v>
      </c>
      <c r="AY245" s="278" t="s">
        <v>142</v>
      </c>
    </row>
    <row r="246" s="12" customFormat="1" ht="22.8" customHeight="1">
      <c r="A246" s="12"/>
      <c r="B246" s="228"/>
      <c r="C246" s="229"/>
      <c r="D246" s="230" t="s">
        <v>75</v>
      </c>
      <c r="E246" s="242" t="s">
        <v>292</v>
      </c>
      <c r="F246" s="242" t="s">
        <v>293</v>
      </c>
      <c r="G246" s="229"/>
      <c r="H246" s="229"/>
      <c r="I246" s="232"/>
      <c r="J246" s="243">
        <f>BK246</f>
        <v>0</v>
      </c>
      <c r="K246" s="229"/>
      <c r="L246" s="234"/>
      <c r="M246" s="235"/>
      <c r="N246" s="236"/>
      <c r="O246" s="236"/>
      <c r="P246" s="237">
        <f>P247</f>
        <v>0</v>
      </c>
      <c r="Q246" s="236"/>
      <c r="R246" s="237">
        <f>R247</f>
        <v>0</v>
      </c>
      <c r="S246" s="236"/>
      <c r="T246" s="238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9" t="s">
        <v>83</v>
      </c>
      <c r="AT246" s="240" t="s">
        <v>75</v>
      </c>
      <c r="AU246" s="240" t="s">
        <v>83</v>
      </c>
      <c r="AY246" s="239" t="s">
        <v>142</v>
      </c>
      <c r="BK246" s="241">
        <f>BK247</f>
        <v>0</v>
      </c>
    </row>
    <row r="247" s="2" customFormat="1" ht="16.5" customHeight="1">
      <c r="A247" s="38"/>
      <c r="B247" s="39"/>
      <c r="C247" s="244" t="s">
        <v>294</v>
      </c>
      <c r="D247" s="244" t="s">
        <v>145</v>
      </c>
      <c r="E247" s="245" t="s">
        <v>295</v>
      </c>
      <c r="F247" s="246" t="s">
        <v>296</v>
      </c>
      <c r="G247" s="247" t="s">
        <v>281</v>
      </c>
      <c r="H247" s="248">
        <v>36.741999999999997</v>
      </c>
      <c r="I247" s="249"/>
      <c r="J247" s="250">
        <f>ROUND(I247*H247,2)</f>
        <v>0</v>
      </c>
      <c r="K247" s="246" t="s">
        <v>149</v>
      </c>
      <c r="L247" s="44"/>
      <c r="M247" s="251" t="s">
        <v>1</v>
      </c>
      <c r="N247" s="252" t="s">
        <v>41</v>
      </c>
      <c r="O247" s="91"/>
      <c r="P247" s="253">
        <f>O247*H247</f>
        <v>0</v>
      </c>
      <c r="Q247" s="253">
        <v>0</v>
      </c>
      <c r="R247" s="253">
        <f>Q247*H247</f>
        <v>0</v>
      </c>
      <c r="S247" s="253">
        <v>0</v>
      </c>
      <c r="T247" s="254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55" t="s">
        <v>150</v>
      </c>
      <c r="AT247" s="255" t="s">
        <v>145</v>
      </c>
      <c r="AU247" s="255" t="s">
        <v>85</v>
      </c>
      <c r="AY247" s="17" t="s">
        <v>142</v>
      </c>
      <c r="BE247" s="256">
        <f>IF(N247="základní",J247,0)</f>
        <v>0</v>
      </c>
      <c r="BF247" s="256">
        <f>IF(N247="snížená",J247,0)</f>
        <v>0</v>
      </c>
      <c r="BG247" s="256">
        <f>IF(N247="zákl. přenesená",J247,0)</f>
        <v>0</v>
      </c>
      <c r="BH247" s="256">
        <f>IF(N247="sníž. přenesená",J247,0)</f>
        <v>0</v>
      </c>
      <c r="BI247" s="256">
        <f>IF(N247="nulová",J247,0)</f>
        <v>0</v>
      </c>
      <c r="BJ247" s="17" t="s">
        <v>83</v>
      </c>
      <c r="BK247" s="256">
        <f>ROUND(I247*H247,2)</f>
        <v>0</v>
      </c>
      <c r="BL247" s="17" t="s">
        <v>150</v>
      </c>
      <c r="BM247" s="255" t="s">
        <v>297</v>
      </c>
    </row>
    <row r="248" s="12" customFormat="1" ht="25.92" customHeight="1">
      <c r="A248" s="12"/>
      <c r="B248" s="228"/>
      <c r="C248" s="229"/>
      <c r="D248" s="230" t="s">
        <v>75</v>
      </c>
      <c r="E248" s="231" t="s">
        <v>298</v>
      </c>
      <c r="F248" s="231" t="s">
        <v>299</v>
      </c>
      <c r="G248" s="229"/>
      <c r="H248" s="229"/>
      <c r="I248" s="232"/>
      <c r="J248" s="233">
        <f>BK248</f>
        <v>0</v>
      </c>
      <c r="K248" s="229"/>
      <c r="L248" s="234"/>
      <c r="M248" s="235"/>
      <c r="N248" s="236"/>
      <c r="O248" s="236"/>
      <c r="P248" s="237">
        <f>P249+P259+P294+P297+P302</f>
        <v>0</v>
      </c>
      <c r="Q248" s="236"/>
      <c r="R248" s="237">
        <f>R249+R259+R294+R297+R302</f>
        <v>0.53427164000000005</v>
      </c>
      <c r="S248" s="236"/>
      <c r="T248" s="238">
        <f>T249+T259+T294+T297+T302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9" t="s">
        <v>85</v>
      </c>
      <c r="AT248" s="240" t="s">
        <v>75</v>
      </c>
      <c r="AU248" s="240" t="s">
        <v>76</v>
      </c>
      <c r="AY248" s="239" t="s">
        <v>142</v>
      </c>
      <c r="BK248" s="241">
        <f>BK249+BK259+BK294+BK297+BK302</f>
        <v>0</v>
      </c>
    </row>
    <row r="249" s="12" customFormat="1" ht="22.8" customHeight="1">
      <c r="A249" s="12"/>
      <c r="B249" s="228"/>
      <c r="C249" s="229"/>
      <c r="D249" s="230" t="s">
        <v>75</v>
      </c>
      <c r="E249" s="242" t="s">
        <v>300</v>
      </c>
      <c r="F249" s="242" t="s">
        <v>301</v>
      </c>
      <c r="G249" s="229"/>
      <c r="H249" s="229"/>
      <c r="I249" s="232"/>
      <c r="J249" s="243">
        <f>BK249</f>
        <v>0</v>
      </c>
      <c r="K249" s="229"/>
      <c r="L249" s="234"/>
      <c r="M249" s="235"/>
      <c r="N249" s="236"/>
      <c r="O249" s="236"/>
      <c r="P249" s="237">
        <f>SUM(P250:P258)</f>
        <v>0</v>
      </c>
      <c r="Q249" s="236"/>
      <c r="R249" s="237">
        <f>SUM(R250:R258)</f>
        <v>0</v>
      </c>
      <c r="S249" s="236"/>
      <c r="T249" s="238">
        <f>SUM(T250:T258)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39" t="s">
        <v>85</v>
      </c>
      <c r="AT249" s="240" t="s">
        <v>75</v>
      </c>
      <c r="AU249" s="240" t="s">
        <v>83</v>
      </c>
      <c r="AY249" s="239" t="s">
        <v>142</v>
      </c>
      <c r="BK249" s="241">
        <f>SUM(BK250:BK258)</f>
        <v>0</v>
      </c>
    </row>
    <row r="250" s="2" customFormat="1" ht="16.5" customHeight="1">
      <c r="A250" s="38"/>
      <c r="B250" s="39"/>
      <c r="C250" s="244" t="s">
        <v>302</v>
      </c>
      <c r="D250" s="244" t="s">
        <v>145</v>
      </c>
      <c r="E250" s="245" t="s">
        <v>303</v>
      </c>
      <c r="F250" s="246" t="s">
        <v>304</v>
      </c>
      <c r="G250" s="247" t="s">
        <v>176</v>
      </c>
      <c r="H250" s="248">
        <v>102.2</v>
      </c>
      <c r="I250" s="249"/>
      <c r="J250" s="250">
        <f>ROUND(I250*H250,2)</f>
        <v>0</v>
      </c>
      <c r="K250" s="246" t="s">
        <v>1</v>
      </c>
      <c r="L250" s="44"/>
      <c r="M250" s="251" t="s">
        <v>1</v>
      </c>
      <c r="N250" s="252" t="s">
        <v>41</v>
      </c>
      <c r="O250" s="91"/>
      <c r="P250" s="253">
        <f>O250*H250</f>
        <v>0</v>
      </c>
      <c r="Q250" s="253">
        <v>0</v>
      </c>
      <c r="R250" s="253">
        <f>Q250*H250</f>
        <v>0</v>
      </c>
      <c r="S250" s="253">
        <v>0</v>
      </c>
      <c r="T250" s="254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5" t="s">
        <v>294</v>
      </c>
      <c r="AT250" s="255" t="s">
        <v>145</v>
      </c>
      <c r="AU250" s="255" t="s">
        <v>85</v>
      </c>
      <c r="AY250" s="17" t="s">
        <v>142</v>
      </c>
      <c r="BE250" s="256">
        <f>IF(N250="základní",J250,0)</f>
        <v>0</v>
      </c>
      <c r="BF250" s="256">
        <f>IF(N250="snížená",J250,0)</f>
        <v>0</v>
      </c>
      <c r="BG250" s="256">
        <f>IF(N250="zákl. přenesená",J250,0)</f>
        <v>0</v>
      </c>
      <c r="BH250" s="256">
        <f>IF(N250="sníž. přenesená",J250,0)</f>
        <v>0</v>
      </c>
      <c r="BI250" s="256">
        <f>IF(N250="nulová",J250,0)</f>
        <v>0</v>
      </c>
      <c r="BJ250" s="17" t="s">
        <v>83</v>
      </c>
      <c r="BK250" s="256">
        <f>ROUND(I250*H250,2)</f>
        <v>0</v>
      </c>
      <c r="BL250" s="17" t="s">
        <v>294</v>
      </c>
      <c r="BM250" s="255" t="s">
        <v>305</v>
      </c>
    </row>
    <row r="251" s="2" customFormat="1">
      <c r="A251" s="38"/>
      <c r="B251" s="39"/>
      <c r="C251" s="40"/>
      <c r="D251" s="259" t="s">
        <v>270</v>
      </c>
      <c r="E251" s="40"/>
      <c r="F251" s="290" t="s">
        <v>306</v>
      </c>
      <c r="G251" s="40"/>
      <c r="H251" s="40"/>
      <c r="I251" s="155"/>
      <c r="J251" s="40"/>
      <c r="K251" s="40"/>
      <c r="L251" s="44"/>
      <c r="M251" s="291"/>
      <c r="N251" s="292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270</v>
      </c>
      <c r="AU251" s="17" t="s">
        <v>85</v>
      </c>
    </row>
    <row r="252" s="14" customFormat="1">
      <c r="A252" s="14"/>
      <c r="B252" s="268"/>
      <c r="C252" s="269"/>
      <c r="D252" s="259" t="s">
        <v>152</v>
      </c>
      <c r="E252" s="270" t="s">
        <v>1</v>
      </c>
      <c r="F252" s="271" t="s">
        <v>229</v>
      </c>
      <c r="G252" s="269"/>
      <c r="H252" s="272">
        <v>29.699999999999999</v>
      </c>
      <c r="I252" s="273"/>
      <c r="J252" s="269"/>
      <c r="K252" s="269"/>
      <c r="L252" s="274"/>
      <c r="M252" s="275"/>
      <c r="N252" s="276"/>
      <c r="O252" s="276"/>
      <c r="P252" s="276"/>
      <c r="Q252" s="276"/>
      <c r="R252" s="276"/>
      <c r="S252" s="276"/>
      <c r="T252" s="27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8" t="s">
        <v>152</v>
      </c>
      <c r="AU252" s="278" t="s">
        <v>85</v>
      </c>
      <c r="AV252" s="14" t="s">
        <v>85</v>
      </c>
      <c r="AW252" s="14" t="s">
        <v>32</v>
      </c>
      <c r="AX252" s="14" t="s">
        <v>76</v>
      </c>
      <c r="AY252" s="278" t="s">
        <v>142</v>
      </c>
    </row>
    <row r="253" s="14" customFormat="1">
      <c r="A253" s="14"/>
      <c r="B253" s="268"/>
      <c r="C253" s="269"/>
      <c r="D253" s="259" t="s">
        <v>152</v>
      </c>
      <c r="E253" s="270" t="s">
        <v>1</v>
      </c>
      <c r="F253" s="271" t="s">
        <v>230</v>
      </c>
      <c r="G253" s="269"/>
      <c r="H253" s="272">
        <v>30.800000000000001</v>
      </c>
      <c r="I253" s="273"/>
      <c r="J253" s="269"/>
      <c r="K253" s="269"/>
      <c r="L253" s="274"/>
      <c r="M253" s="275"/>
      <c r="N253" s="276"/>
      <c r="O253" s="276"/>
      <c r="P253" s="276"/>
      <c r="Q253" s="276"/>
      <c r="R253" s="276"/>
      <c r="S253" s="276"/>
      <c r="T253" s="27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8" t="s">
        <v>152</v>
      </c>
      <c r="AU253" s="278" t="s">
        <v>85</v>
      </c>
      <c r="AV253" s="14" t="s">
        <v>85</v>
      </c>
      <c r="AW253" s="14" t="s">
        <v>32</v>
      </c>
      <c r="AX253" s="14" t="s">
        <v>76</v>
      </c>
      <c r="AY253" s="278" t="s">
        <v>142</v>
      </c>
    </row>
    <row r="254" s="14" customFormat="1">
      <c r="A254" s="14"/>
      <c r="B254" s="268"/>
      <c r="C254" s="269"/>
      <c r="D254" s="259" t="s">
        <v>152</v>
      </c>
      <c r="E254" s="270" t="s">
        <v>1</v>
      </c>
      <c r="F254" s="271" t="s">
        <v>231</v>
      </c>
      <c r="G254" s="269"/>
      <c r="H254" s="272">
        <v>33</v>
      </c>
      <c r="I254" s="273"/>
      <c r="J254" s="269"/>
      <c r="K254" s="269"/>
      <c r="L254" s="274"/>
      <c r="M254" s="275"/>
      <c r="N254" s="276"/>
      <c r="O254" s="276"/>
      <c r="P254" s="276"/>
      <c r="Q254" s="276"/>
      <c r="R254" s="276"/>
      <c r="S254" s="276"/>
      <c r="T254" s="27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8" t="s">
        <v>152</v>
      </c>
      <c r="AU254" s="278" t="s">
        <v>85</v>
      </c>
      <c r="AV254" s="14" t="s">
        <v>85</v>
      </c>
      <c r="AW254" s="14" t="s">
        <v>32</v>
      </c>
      <c r="AX254" s="14" t="s">
        <v>76</v>
      </c>
      <c r="AY254" s="278" t="s">
        <v>142</v>
      </c>
    </row>
    <row r="255" s="14" customFormat="1">
      <c r="A255" s="14"/>
      <c r="B255" s="268"/>
      <c r="C255" s="269"/>
      <c r="D255" s="259" t="s">
        <v>152</v>
      </c>
      <c r="E255" s="270" t="s">
        <v>1</v>
      </c>
      <c r="F255" s="271" t="s">
        <v>232</v>
      </c>
      <c r="G255" s="269"/>
      <c r="H255" s="272">
        <v>6.5999999999999996</v>
      </c>
      <c r="I255" s="273"/>
      <c r="J255" s="269"/>
      <c r="K255" s="269"/>
      <c r="L255" s="274"/>
      <c r="M255" s="275"/>
      <c r="N255" s="276"/>
      <c r="O255" s="276"/>
      <c r="P255" s="276"/>
      <c r="Q255" s="276"/>
      <c r="R255" s="276"/>
      <c r="S255" s="276"/>
      <c r="T255" s="277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8" t="s">
        <v>152</v>
      </c>
      <c r="AU255" s="278" t="s">
        <v>85</v>
      </c>
      <c r="AV255" s="14" t="s">
        <v>85</v>
      </c>
      <c r="AW255" s="14" t="s">
        <v>32</v>
      </c>
      <c r="AX255" s="14" t="s">
        <v>76</v>
      </c>
      <c r="AY255" s="278" t="s">
        <v>142</v>
      </c>
    </row>
    <row r="256" s="14" customFormat="1">
      <c r="A256" s="14"/>
      <c r="B256" s="268"/>
      <c r="C256" s="269"/>
      <c r="D256" s="259" t="s">
        <v>152</v>
      </c>
      <c r="E256" s="270" t="s">
        <v>1</v>
      </c>
      <c r="F256" s="271" t="s">
        <v>233</v>
      </c>
      <c r="G256" s="269"/>
      <c r="H256" s="272">
        <v>2.1000000000000001</v>
      </c>
      <c r="I256" s="273"/>
      <c r="J256" s="269"/>
      <c r="K256" s="269"/>
      <c r="L256" s="274"/>
      <c r="M256" s="275"/>
      <c r="N256" s="276"/>
      <c r="O256" s="276"/>
      <c r="P256" s="276"/>
      <c r="Q256" s="276"/>
      <c r="R256" s="276"/>
      <c r="S256" s="276"/>
      <c r="T256" s="27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8" t="s">
        <v>152</v>
      </c>
      <c r="AU256" s="278" t="s">
        <v>85</v>
      </c>
      <c r="AV256" s="14" t="s">
        <v>85</v>
      </c>
      <c r="AW256" s="14" t="s">
        <v>32</v>
      </c>
      <c r="AX256" s="14" t="s">
        <v>76</v>
      </c>
      <c r="AY256" s="278" t="s">
        <v>142</v>
      </c>
    </row>
    <row r="257" s="15" customFormat="1">
      <c r="A257" s="15"/>
      <c r="B257" s="279"/>
      <c r="C257" s="280"/>
      <c r="D257" s="259" t="s">
        <v>152</v>
      </c>
      <c r="E257" s="281" t="s">
        <v>1</v>
      </c>
      <c r="F257" s="282" t="s">
        <v>173</v>
      </c>
      <c r="G257" s="280"/>
      <c r="H257" s="283">
        <v>102.2</v>
      </c>
      <c r="I257" s="284"/>
      <c r="J257" s="280"/>
      <c r="K257" s="280"/>
      <c r="L257" s="285"/>
      <c r="M257" s="286"/>
      <c r="N257" s="287"/>
      <c r="O257" s="287"/>
      <c r="P257" s="287"/>
      <c r="Q257" s="287"/>
      <c r="R257" s="287"/>
      <c r="S257" s="287"/>
      <c r="T257" s="28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9" t="s">
        <v>152</v>
      </c>
      <c r="AU257" s="289" t="s">
        <v>85</v>
      </c>
      <c r="AV257" s="15" t="s">
        <v>150</v>
      </c>
      <c r="AW257" s="15" t="s">
        <v>32</v>
      </c>
      <c r="AX257" s="15" t="s">
        <v>83</v>
      </c>
      <c r="AY257" s="289" t="s">
        <v>142</v>
      </c>
    </row>
    <row r="258" s="2" customFormat="1" ht="21.75" customHeight="1">
      <c r="A258" s="38"/>
      <c r="B258" s="39"/>
      <c r="C258" s="244" t="s">
        <v>307</v>
      </c>
      <c r="D258" s="244" t="s">
        <v>145</v>
      </c>
      <c r="E258" s="245" t="s">
        <v>308</v>
      </c>
      <c r="F258" s="246" t="s">
        <v>309</v>
      </c>
      <c r="G258" s="247" t="s">
        <v>310</v>
      </c>
      <c r="H258" s="293"/>
      <c r="I258" s="249"/>
      <c r="J258" s="250">
        <f>ROUND(I258*H258,2)</f>
        <v>0</v>
      </c>
      <c r="K258" s="246" t="s">
        <v>149</v>
      </c>
      <c r="L258" s="44"/>
      <c r="M258" s="251" t="s">
        <v>1</v>
      </c>
      <c r="N258" s="252" t="s">
        <v>41</v>
      </c>
      <c r="O258" s="91"/>
      <c r="P258" s="253">
        <f>O258*H258</f>
        <v>0</v>
      </c>
      <c r="Q258" s="253">
        <v>0</v>
      </c>
      <c r="R258" s="253">
        <f>Q258*H258</f>
        <v>0</v>
      </c>
      <c r="S258" s="253">
        <v>0</v>
      </c>
      <c r="T258" s="25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55" t="s">
        <v>294</v>
      </c>
      <c r="AT258" s="255" t="s">
        <v>145</v>
      </c>
      <c r="AU258" s="255" t="s">
        <v>85</v>
      </c>
      <c r="AY258" s="17" t="s">
        <v>142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7" t="s">
        <v>83</v>
      </c>
      <c r="BK258" s="256">
        <f>ROUND(I258*H258,2)</f>
        <v>0</v>
      </c>
      <c r="BL258" s="17" t="s">
        <v>294</v>
      </c>
      <c r="BM258" s="255" t="s">
        <v>311</v>
      </c>
    </row>
    <row r="259" s="12" customFormat="1" ht="22.8" customHeight="1">
      <c r="A259" s="12"/>
      <c r="B259" s="228"/>
      <c r="C259" s="229"/>
      <c r="D259" s="230" t="s">
        <v>75</v>
      </c>
      <c r="E259" s="242" t="s">
        <v>312</v>
      </c>
      <c r="F259" s="242" t="s">
        <v>313</v>
      </c>
      <c r="G259" s="229"/>
      <c r="H259" s="229"/>
      <c r="I259" s="232"/>
      <c r="J259" s="243">
        <f>BK259</f>
        <v>0</v>
      </c>
      <c r="K259" s="229"/>
      <c r="L259" s="234"/>
      <c r="M259" s="235"/>
      <c r="N259" s="236"/>
      <c r="O259" s="236"/>
      <c r="P259" s="237">
        <f>SUM(P260:P293)</f>
        <v>0</v>
      </c>
      <c r="Q259" s="236"/>
      <c r="R259" s="237">
        <f>SUM(R260:R293)</f>
        <v>0</v>
      </c>
      <c r="S259" s="236"/>
      <c r="T259" s="238">
        <f>SUM(T260:T293)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9" t="s">
        <v>85</v>
      </c>
      <c r="AT259" s="240" t="s">
        <v>75</v>
      </c>
      <c r="AU259" s="240" t="s">
        <v>83</v>
      </c>
      <c r="AY259" s="239" t="s">
        <v>142</v>
      </c>
      <c r="BK259" s="241">
        <f>SUM(BK260:BK293)</f>
        <v>0</v>
      </c>
    </row>
    <row r="260" s="2" customFormat="1" ht="21.75" customHeight="1">
      <c r="A260" s="38"/>
      <c r="B260" s="39"/>
      <c r="C260" s="244" t="s">
        <v>314</v>
      </c>
      <c r="D260" s="244" t="s">
        <v>145</v>
      </c>
      <c r="E260" s="245" t="s">
        <v>315</v>
      </c>
      <c r="F260" s="246" t="s">
        <v>316</v>
      </c>
      <c r="G260" s="247" t="s">
        <v>317</v>
      </c>
      <c r="H260" s="248">
        <v>10</v>
      </c>
      <c r="I260" s="249"/>
      <c r="J260" s="250">
        <f>ROUND(I260*H260,2)</f>
        <v>0</v>
      </c>
      <c r="K260" s="246" t="s">
        <v>1</v>
      </c>
      <c r="L260" s="44"/>
      <c r="M260" s="251" t="s">
        <v>1</v>
      </c>
      <c r="N260" s="252" t="s">
        <v>41</v>
      </c>
      <c r="O260" s="91"/>
      <c r="P260" s="253">
        <f>O260*H260</f>
        <v>0</v>
      </c>
      <c r="Q260" s="253">
        <v>0</v>
      </c>
      <c r="R260" s="253">
        <f>Q260*H260</f>
        <v>0</v>
      </c>
      <c r="S260" s="253">
        <v>0</v>
      </c>
      <c r="T260" s="254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55" t="s">
        <v>294</v>
      </c>
      <c r="AT260" s="255" t="s">
        <v>145</v>
      </c>
      <c r="AU260" s="255" t="s">
        <v>85</v>
      </c>
      <c r="AY260" s="17" t="s">
        <v>142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7" t="s">
        <v>83</v>
      </c>
      <c r="BK260" s="256">
        <f>ROUND(I260*H260,2)</f>
        <v>0</v>
      </c>
      <c r="BL260" s="17" t="s">
        <v>294</v>
      </c>
      <c r="BM260" s="255" t="s">
        <v>318</v>
      </c>
    </row>
    <row r="261" s="2" customFormat="1">
      <c r="A261" s="38"/>
      <c r="B261" s="39"/>
      <c r="C261" s="40"/>
      <c r="D261" s="259" t="s">
        <v>270</v>
      </c>
      <c r="E261" s="40"/>
      <c r="F261" s="290" t="s">
        <v>319</v>
      </c>
      <c r="G261" s="40"/>
      <c r="H261" s="40"/>
      <c r="I261" s="155"/>
      <c r="J261" s="40"/>
      <c r="K261" s="40"/>
      <c r="L261" s="44"/>
      <c r="M261" s="291"/>
      <c r="N261" s="292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270</v>
      </c>
      <c r="AU261" s="17" t="s">
        <v>85</v>
      </c>
    </row>
    <row r="262" s="2" customFormat="1" ht="21.75" customHeight="1">
      <c r="A262" s="38"/>
      <c r="B262" s="39"/>
      <c r="C262" s="244" t="s">
        <v>275</v>
      </c>
      <c r="D262" s="244" t="s">
        <v>145</v>
      </c>
      <c r="E262" s="245" t="s">
        <v>320</v>
      </c>
      <c r="F262" s="246" t="s">
        <v>321</v>
      </c>
      <c r="G262" s="247" t="s">
        <v>317</v>
      </c>
      <c r="H262" s="248">
        <v>17</v>
      </c>
      <c r="I262" s="249"/>
      <c r="J262" s="250">
        <f>ROUND(I262*H262,2)</f>
        <v>0</v>
      </c>
      <c r="K262" s="246" t="s">
        <v>1</v>
      </c>
      <c r="L262" s="44"/>
      <c r="M262" s="251" t="s">
        <v>1</v>
      </c>
      <c r="N262" s="252" t="s">
        <v>41</v>
      </c>
      <c r="O262" s="91"/>
      <c r="P262" s="253">
        <f>O262*H262</f>
        <v>0</v>
      </c>
      <c r="Q262" s="253">
        <v>0</v>
      </c>
      <c r="R262" s="253">
        <f>Q262*H262</f>
        <v>0</v>
      </c>
      <c r="S262" s="253">
        <v>0</v>
      </c>
      <c r="T262" s="25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5" t="s">
        <v>294</v>
      </c>
      <c r="AT262" s="255" t="s">
        <v>145</v>
      </c>
      <c r="AU262" s="255" t="s">
        <v>85</v>
      </c>
      <c r="AY262" s="17" t="s">
        <v>142</v>
      </c>
      <c r="BE262" s="256">
        <f>IF(N262="základní",J262,0)</f>
        <v>0</v>
      </c>
      <c r="BF262" s="256">
        <f>IF(N262="snížená",J262,0)</f>
        <v>0</v>
      </c>
      <c r="BG262" s="256">
        <f>IF(N262="zákl. přenesená",J262,0)</f>
        <v>0</v>
      </c>
      <c r="BH262" s="256">
        <f>IF(N262="sníž. přenesená",J262,0)</f>
        <v>0</v>
      </c>
      <c r="BI262" s="256">
        <f>IF(N262="nulová",J262,0)</f>
        <v>0</v>
      </c>
      <c r="BJ262" s="17" t="s">
        <v>83</v>
      </c>
      <c r="BK262" s="256">
        <f>ROUND(I262*H262,2)</f>
        <v>0</v>
      </c>
      <c r="BL262" s="17" t="s">
        <v>294</v>
      </c>
      <c r="BM262" s="255" t="s">
        <v>322</v>
      </c>
    </row>
    <row r="263" s="2" customFormat="1">
      <c r="A263" s="38"/>
      <c r="B263" s="39"/>
      <c r="C263" s="40"/>
      <c r="D263" s="259" t="s">
        <v>270</v>
      </c>
      <c r="E263" s="40"/>
      <c r="F263" s="290" t="s">
        <v>323</v>
      </c>
      <c r="G263" s="40"/>
      <c r="H263" s="40"/>
      <c r="I263" s="155"/>
      <c r="J263" s="40"/>
      <c r="K263" s="40"/>
      <c r="L263" s="44"/>
      <c r="M263" s="291"/>
      <c r="N263" s="292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270</v>
      </c>
      <c r="AU263" s="17" t="s">
        <v>85</v>
      </c>
    </row>
    <row r="264" s="2" customFormat="1" ht="21.75" customHeight="1">
      <c r="A264" s="38"/>
      <c r="B264" s="39"/>
      <c r="C264" s="244" t="s">
        <v>7</v>
      </c>
      <c r="D264" s="244" t="s">
        <v>145</v>
      </c>
      <c r="E264" s="245" t="s">
        <v>324</v>
      </c>
      <c r="F264" s="246" t="s">
        <v>325</v>
      </c>
      <c r="G264" s="247" t="s">
        <v>317</v>
      </c>
      <c r="H264" s="248">
        <v>10</v>
      </c>
      <c r="I264" s="249"/>
      <c r="J264" s="250">
        <f>ROUND(I264*H264,2)</f>
        <v>0</v>
      </c>
      <c r="K264" s="246" t="s">
        <v>1</v>
      </c>
      <c r="L264" s="44"/>
      <c r="M264" s="251" t="s">
        <v>1</v>
      </c>
      <c r="N264" s="252" t="s">
        <v>41</v>
      </c>
      <c r="O264" s="91"/>
      <c r="P264" s="253">
        <f>O264*H264</f>
        <v>0</v>
      </c>
      <c r="Q264" s="253">
        <v>0</v>
      </c>
      <c r="R264" s="253">
        <f>Q264*H264</f>
        <v>0</v>
      </c>
      <c r="S264" s="253">
        <v>0</v>
      </c>
      <c r="T264" s="254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55" t="s">
        <v>294</v>
      </c>
      <c r="AT264" s="255" t="s">
        <v>145</v>
      </c>
      <c r="AU264" s="255" t="s">
        <v>85</v>
      </c>
      <c r="AY264" s="17" t="s">
        <v>142</v>
      </c>
      <c r="BE264" s="256">
        <f>IF(N264="základní",J264,0)</f>
        <v>0</v>
      </c>
      <c r="BF264" s="256">
        <f>IF(N264="snížená",J264,0)</f>
        <v>0</v>
      </c>
      <c r="BG264" s="256">
        <f>IF(N264="zákl. přenesená",J264,0)</f>
        <v>0</v>
      </c>
      <c r="BH264" s="256">
        <f>IF(N264="sníž. přenesená",J264,0)</f>
        <v>0</v>
      </c>
      <c r="BI264" s="256">
        <f>IF(N264="nulová",J264,0)</f>
        <v>0</v>
      </c>
      <c r="BJ264" s="17" t="s">
        <v>83</v>
      </c>
      <c r="BK264" s="256">
        <f>ROUND(I264*H264,2)</f>
        <v>0</v>
      </c>
      <c r="BL264" s="17" t="s">
        <v>294</v>
      </c>
      <c r="BM264" s="255" t="s">
        <v>326</v>
      </c>
    </row>
    <row r="265" s="2" customFormat="1">
      <c r="A265" s="38"/>
      <c r="B265" s="39"/>
      <c r="C265" s="40"/>
      <c r="D265" s="259" t="s">
        <v>270</v>
      </c>
      <c r="E265" s="40"/>
      <c r="F265" s="290" t="s">
        <v>319</v>
      </c>
      <c r="G265" s="40"/>
      <c r="H265" s="40"/>
      <c r="I265" s="155"/>
      <c r="J265" s="40"/>
      <c r="K265" s="40"/>
      <c r="L265" s="44"/>
      <c r="M265" s="291"/>
      <c r="N265" s="292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270</v>
      </c>
      <c r="AU265" s="17" t="s">
        <v>85</v>
      </c>
    </row>
    <row r="266" s="2" customFormat="1" ht="21.75" customHeight="1">
      <c r="A266" s="38"/>
      <c r="B266" s="39"/>
      <c r="C266" s="244" t="s">
        <v>327</v>
      </c>
      <c r="D266" s="244" t="s">
        <v>145</v>
      </c>
      <c r="E266" s="245" t="s">
        <v>328</v>
      </c>
      <c r="F266" s="246" t="s">
        <v>329</v>
      </c>
      <c r="G266" s="247" t="s">
        <v>317</v>
      </c>
      <c r="H266" s="248">
        <v>18</v>
      </c>
      <c r="I266" s="249"/>
      <c r="J266" s="250">
        <f>ROUND(I266*H266,2)</f>
        <v>0</v>
      </c>
      <c r="K266" s="246" t="s">
        <v>1</v>
      </c>
      <c r="L266" s="44"/>
      <c r="M266" s="251" t="s">
        <v>1</v>
      </c>
      <c r="N266" s="252" t="s">
        <v>41</v>
      </c>
      <c r="O266" s="91"/>
      <c r="P266" s="253">
        <f>O266*H266</f>
        <v>0</v>
      </c>
      <c r="Q266" s="253">
        <v>0</v>
      </c>
      <c r="R266" s="253">
        <f>Q266*H266</f>
        <v>0</v>
      </c>
      <c r="S266" s="253">
        <v>0</v>
      </c>
      <c r="T266" s="25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5" t="s">
        <v>294</v>
      </c>
      <c r="AT266" s="255" t="s">
        <v>145</v>
      </c>
      <c r="AU266" s="255" t="s">
        <v>85</v>
      </c>
      <c r="AY266" s="17" t="s">
        <v>142</v>
      </c>
      <c r="BE266" s="256">
        <f>IF(N266="základní",J266,0)</f>
        <v>0</v>
      </c>
      <c r="BF266" s="256">
        <f>IF(N266="snížená",J266,0)</f>
        <v>0</v>
      </c>
      <c r="BG266" s="256">
        <f>IF(N266="zákl. přenesená",J266,0)</f>
        <v>0</v>
      </c>
      <c r="BH266" s="256">
        <f>IF(N266="sníž. přenesená",J266,0)</f>
        <v>0</v>
      </c>
      <c r="BI266" s="256">
        <f>IF(N266="nulová",J266,0)</f>
        <v>0</v>
      </c>
      <c r="BJ266" s="17" t="s">
        <v>83</v>
      </c>
      <c r="BK266" s="256">
        <f>ROUND(I266*H266,2)</f>
        <v>0</v>
      </c>
      <c r="BL266" s="17" t="s">
        <v>294</v>
      </c>
      <c r="BM266" s="255" t="s">
        <v>330</v>
      </c>
    </row>
    <row r="267" s="2" customFormat="1">
      <c r="A267" s="38"/>
      <c r="B267" s="39"/>
      <c r="C267" s="40"/>
      <c r="D267" s="259" t="s">
        <v>270</v>
      </c>
      <c r="E267" s="40"/>
      <c r="F267" s="290" t="s">
        <v>319</v>
      </c>
      <c r="G267" s="40"/>
      <c r="H267" s="40"/>
      <c r="I267" s="155"/>
      <c r="J267" s="40"/>
      <c r="K267" s="40"/>
      <c r="L267" s="44"/>
      <c r="M267" s="291"/>
      <c r="N267" s="292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270</v>
      </c>
      <c r="AU267" s="17" t="s">
        <v>85</v>
      </c>
    </row>
    <row r="268" s="2" customFormat="1" ht="21.75" customHeight="1">
      <c r="A268" s="38"/>
      <c r="B268" s="39"/>
      <c r="C268" s="244" t="s">
        <v>331</v>
      </c>
      <c r="D268" s="244" t="s">
        <v>145</v>
      </c>
      <c r="E268" s="245" t="s">
        <v>332</v>
      </c>
      <c r="F268" s="246" t="s">
        <v>333</v>
      </c>
      <c r="G268" s="247" t="s">
        <v>317</v>
      </c>
      <c r="H268" s="248">
        <v>14</v>
      </c>
      <c r="I268" s="249"/>
      <c r="J268" s="250">
        <f>ROUND(I268*H268,2)</f>
        <v>0</v>
      </c>
      <c r="K268" s="246" t="s">
        <v>1</v>
      </c>
      <c r="L268" s="44"/>
      <c r="M268" s="251" t="s">
        <v>1</v>
      </c>
      <c r="N268" s="252" t="s">
        <v>41</v>
      </c>
      <c r="O268" s="91"/>
      <c r="P268" s="253">
        <f>O268*H268</f>
        <v>0</v>
      </c>
      <c r="Q268" s="253">
        <v>0</v>
      </c>
      <c r="R268" s="253">
        <f>Q268*H268</f>
        <v>0</v>
      </c>
      <c r="S268" s="253">
        <v>0</v>
      </c>
      <c r="T268" s="254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5" t="s">
        <v>294</v>
      </c>
      <c r="AT268" s="255" t="s">
        <v>145</v>
      </c>
      <c r="AU268" s="255" t="s">
        <v>85</v>
      </c>
      <c r="AY268" s="17" t="s">
        <v>142</v>
      </c>
      <c r="BE268" s="256">
        <f>IF(N268="základní",J268,0)</f>
        <v>0</v>
      </c>
      <c r="BF268" s="256">
        <f>IF(N268="snížená",J268,0)</f>
        <v>0</v>
      </c>
      <c r="BG268" s="256">
        <f>IF(N268="zákl. přenesená",J268,0)</f>
        <v>0</v>
      </c>
      <c r="BH268" s="256">
        <f>IF(N268="sníž. přenesená",J268,0)</f>
        <v>0</v>
      </c>
      <c r="BI268" s="256">
        <f>IF(N268="nulová",J268,0)</f>
        <v>0</v>
      </c>
      <c r="BJ268" s="17" t="s">
        <v>83</v>
      </c>
      <c r="BK268" s="256">
        <f>ROUND(I268*H268,2)</f>
        <v>0</v>
      </c>
      <c r="BL268" s="17" t="s">
        <v>294</v>
      </c>
      <c r="BM268" s="255" t="s">
        <v>334</v>
      </c>
    </row>
    <row r="269" s="2" customFormat="1">
      <c r="A269" s="38"/>
      <c r="B269" s="39"/>
      <c r="C269" s="40"/>
      <c r="D269" s="259" t="s">
        <v>270</v>
      </c>
      <c r="E269" s="40"/>
      <c r="F269" s="290" t="s">
        <v>319</v>
      </c>
      <c r="G269" s="40"/>
      <c r="H269" s="40"/>
      <c r="I269" s="155"/>
      <c r="J269" s="40"/>
      <c r="K269" s="40"/>
      <c r="L269" s="44"/>
      <c r="M269" s="291"/>
      <c r="N269" s="292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270</v>
      </c>
      <c r="AU269" s="17" t="s">
        <v>85</v>
      </c>
    </row>
    <row r="270" s="2" customFormat="1" ht="21.75" customHeight="1">
      <c r="A270" s="38"/>
      <c r="B270" s="39"/>
      <c r="C270" s="244" t="s">
        <v>335</v>
      </c>
      <c r="D270" s="244" t="s">
        <v>145</v>
      </c>
      <c r="E270" s="245" t="s">
        <v>336</v>
      </c>
      <c r="F270" s="246" t="s">
        <v>337</v>
      </c>
      <c r="G270" s="247" t="s">
        <v>317</v>
      </c>
      <c r="H270" s="248">
        <v>16</v>
      </c>
      <c r="I270" s="249"/>
      <c r="J270" s="250">
        <f>ROUND(I270*H270,2)</f>
        <v>0</v>
      </c>
      <c r="K270" s="246" t="s">
        <v>1</v>
      </c>
      <c r="L270" s="44"/>
      <c r="M270" s="251" t="s">
        <v>1</v>
      </c>
      <c r="N270" s="252" t="s">
        <v>41</v>
      </c>
      <c r="O270" s="91"/>
      <c r="P270" s="253">
        <f>O270*H270</f>
        <v>0</v>
      </c>
      <c r="Q270" s="253">
        <v>0</v>
      </c>
      <c r="R270" s="253">
        <f>Q270*H270</f>
        <v>0</v>
      </c>
      <c r="S270" s="253">
        <v>0</v>
      </c>
      <c r="T270" s="25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55" t="s">
        <v>294</v>
      </c>
      <c r="AT270" s="255" t="s">
        <v>145</v>
      </c>
      <c r="AU270" s="255" t="s">
        <v>85</v>
      </c>
      <c r="AY270" s="17" t="s">
        <v>142</v>
      </c>
      <c r="BE270" s="256">
        <f>IF(N270="základní",J270,0)</f>
        <v>0</v>
      </c>
      <c r="BF270" s="256">
        <f>IF(N270="snížená",J270,0)</f>
        <v>0</v>
      </c>
      <c r="BG270" s="256">
        <f>IF(N270="zákl. přenesená",J270,0)</f>
        <v>0</v>
      </c>
      <c r="BH270" s="256">
        <f>IF(N270="sníž. přenesená",J270,0)</f>
        <v>0</v>
      </c>
      <c r="BI270" s="256">
        <f>IF(N270="nulová",J270,0)</f>
        <v>0</v>
      </c>
      <c r="BJ270" s="17" t="s">
        <v>83</v>
      </c>
      <c r="BK270" s="256">
        <f>ROUND(I270*H270,2)</f>
        <v>0</v>
      </c>
      <c r="BL270" s="17" t="s">
        <v>294</v>
      </c>
      <c r="BM270" s="255" t="s">
        <v>338</v>
      </c>
    </row>
    <row r="271" s="2" customFormat="1">
      <c r="A271" s="38"/>
      <c r="B271" s="39"/>
      <c r="C271" s="40"/>
      <c r="D271" s="259" t="s">
        <v>270</v>
      </c>
      <c r="E271" s="40"/>
      <c r="F271" s="290" t="s">
        <v>319</v>
      </c>
      <c r="G271" s="40"/>
      <c r="H271" s="40"/>
      <c r="I271" s="155"/>
      <c r="J271" s="40"/>
      <c r="K271" s="40"/>
      <c r="L271" s="44"/>
      <c r="M271" s="291"/>
      <c r="N271" s="292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270</v>
      </c>
      <c r="AU271" s="17" t="s">
        <v>85</v>
      </c>
    </row>
    <row r="272" s="2" customFormat="1" ht="21.75" customHeight="1">
      <c r="A272" s="38"/>
      <c r="B272" s="39"/>
      <c r="C272" s="244" t="s">
        <v>339</v>
      </c>
      <c r="D272" s="244" t="s">
        <v>145</v>
      </c>
      <c r="E272" s="245" t="s">
        <v>340</v>
      </c>
      <c r="F272" s="246" t="s">
        <v>341</v>
      </c>
      <c r="G272" s="247" t="s">
        <v>317</v>
      </c>
      <c r="H272" s="248">
        <v>2</v>
      </c>
      <c r="I272" s="249"/>
      <c r="J272" s="250">
        <f>ROUND(I272*H272,2)</f>
        <v>0</v>
      </c>
      <c r="K272" s="246" t="s">
        <v>1</v>
      </c>
      <c r="L272" s="44"/>
      <c r="M272" s="251" t="s">
        <v>1</v>
      </c>
      <c r="N272" s="252" t="s">
        <v>41</v>
      </c>
      <c r="O272" s="91"/>
      <c r="P272" s="253">
        <f>O272*H272</f>
        <v>0</v>
      </c>
      <c r="Q272" s="253">
        <v>0</v>
      </c>
      <c r="R272" s="253">
        <f>Q272*H272</f>
        <v>0</v>
      </c>
      <c r="S272" s="253">
        <v>0</v>
      </c>
      <c r="T272" s="254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55" t="s">
        <v>294</v>
      </c>
      <c r="AT272" s="255" t="s">
        <v>145</v>
      </c>
      <c r="AU272" s="255" t="s">
        <v>85</v>
      </c>
      <c r="AY272" s="17" t="s">
        <v>142</v>
      </c>
      <c r="BE272" s="256">
        <f>IF(N272="základní",J272,0)</f>
        <v>0</v>
      </c>
      <c r="BF272" s="256">
        <f>IF(N272="snížená",J272,0)</f>
        <v>0</v>
      </c>
      <c r="BG272" s="256">
        <f>IF(N272="zákl. přenesená",J272,0)</f>
        <v>0</v>
      </c>
      <c r="BH272" s="256">
        <f>IF(N272="sníž. přenesená",J272,0)</f>
        <v>0</v>
      </c>
      <c r="BI272" s="256">
        <f>IF(N272="nulová",J272,0)</f>
        <v>0</v>
      </c>
      <c r="BJ272" s="17" t="s">
        <v>83</v>
      </c>
      <c r="BK272" s="256">
        <f>ROUND(I272*H272,2)</f>
        <v>0</v>
      </c>
      <c r="BL272" s="17" t="s">
        <v>294</v>
      </c>
      <c r="BM272" s="255" t="s">
        <v>342</v>
      </c>
    </row>
    <row r="273" s="2" customFormat="1">
      <c r="A273" s="38"/>
      <c r="B273" s="39"/>
      <c r="C273" s="40"/>
      <c r="D273" s="259" t="s">
        <v>270</v>
      </c>
      <c r="E273" s="40"/>
      <c r="F273" s="290" t="s">
        <v>319</v>
      </c>
      <c r="G273" s="40"/>
      <c r="H273" s="40"/>
      <c r="I273" s="155"/>
      <c r="J273" s="40"/>
      <c r="K273" s="40"/>
      <c r="L273" s="44"/>
      <c r="M273" s="291"/>
      <c r="N273" s="292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270</v>
      </c>
      <c r="AU273" s="17" t="s">
        <v>85</v>
      </c>
    </row>
    <row r="274" s="2" customFormat="1" ht="21.75" customHeight="1">
      <c r="A274" s="38"/>
      <c r="B274" s="39"/>
      <c r="C274" s="244" t="s">
        <v>343</v>
      </c>
      <c r="D274" s="244" t="s">
        <v>145</v>
      </c>
      <c r="E274" s="245" t="s">
        <v>344</v>
      </c>
      <c r="F274" s="246" t="s">
        <v>345</v>
      </c>
      <c r="G274" s="247" t="s">
        <v>317</v>
      </c>
      <c r="H274" s="248">
        <v>4</v>
      </c>
      <c r="I274" s="249"/>
      <c r="J274" s="250">
        <f>ROUND(I274*H274,2)</f>
        <v>0</v>
      </c>
      <c r="K274" s="246" t="s">
        <v>1</v>
      </c>
      <c r="L274" s="44"/>
      <c r="M274" s="251" t="s">
        <v>1</v>
      </c>
      <c r="N274" s="252" t="s">
        <v>41</v>
      </c>
      <c r="O274" s="91"/>
      <c r="P274" s="253">
        <f>O274*H274</f>
        <v>0</v>
      </c>
      <c r="Q274" s="253">
        <v>0</v>
      </c>
      <c r="R274" s="253">
        <f>Q274*H274</f>
        <v>0</v>
      </c>
      <c r="S274" s="253">
        <v>0</v>
      </c>
      <c r="T274" s="254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55" t="s">
        <v>294</v>
      </c>
      <c r="AT274" s="255" t="s">
        <v>145</v>
      </c>
      <c r="AU274" s="255" t="s">
        <v>85</v>
      </c>
      <c r="AY274" s="17" t="s">
        <v>142</v>
      </c>
      <c r="BE274" s="256">
        <f>IF(N274="základní",J274,0)</f>
        <v>0</v>
      </c>
      <c r="BF274" s="256">
        <f>IF(N274="snížená",J274,0)</f>
        <v>0</v>
      </c>
      <c r="BG274" s="256">
        <f>IF(N274="zákl. přenesená",J274,0)</f>
        <v>0</v>
      </c>
      <c r="BH274" s="256">
        <f>IF(N274="sníž. přenesená",J274,0)</f>
        <v>0</v>
      </c>
      <c r="BI274" s="256">
        <f>IF(N274="nulová",J274,0)</f>
        <v>0</v>
      </c>
      <c r="BJ274" s="17" t="s">
        <v>83</v>
      </c>
      <c r="BK274" s="256">
        <f>ROUND(I274*H274,2)</f>
        <v>0</v>
      </c>
      <c r="BL274" s="17" t="s">
        <v>294</v>
      </c>
      <c r="BM274" s="255" t="s">
        <v>346</v>
      </c>
    </row>
    <row r="275" s="2" customFormat="1">
      <c r="A275" s="38"/>
      <c r="B275" s="39"/>
      <c r="C275" s="40"/>
      <c r="D275" s="259" t="s">
        <v>270</v>
      </c>
      <c r="E275" s="40"/>
      <c r="F275" s="290" t="s">
        <v>319</v>
      </c>
      <c r="G275" s="40"/>
      <c r="H275" s="40"/>
      <c r="I275" s="155"/>
      <c r="J275" s="40"/>
      <c r="K275" s="40"/>
      <c r="L275" s="44"/>
      <c r="M275" s="291"/>
      <c r="N275" s="292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270</v>
      </c>
      <c r="AU275" s="17" t="s">
        <v>85</v>
      </c>
    </row>
    <row r="276" s="2" customFormat="1" ht="21.75" customHeight="1">
      <c r="A276" s="38"/>
      <c r="B276" s="39"/>
      <c r="C276" s="244" t="s">
        <v>347</v>
      </c>
      <c r="D276" s="244" t="s">
        <v>145</v>
      </c>
      <c r="E276" s="245" t="s">
        <v>348</v>
      </c>
      <c r="F276" s="246" t="s">
        <v>349</v>
      </c>
      <c r="G276" s="247" t="s">
        <v>317</v>
      </c>
      <c r="H276" s="248">
        <v>2</v>
      </c>
      <c r="I276" s="249"/>
      <c r="J276" s="250">
        <f>ROUND(I276*H276,2)</f>
        <v>0</v>
      </c>
      <c r="K276" s="246" t="s">
        <v>1</v>
      </c>
      <c r="L276" s="44"/>
      <c r="M276" s="251" t="s">
        <v>1</v>
      </c>
      <c r="N276" s="252" t="s">
        <v>41</v>
      </c>
      <c r="O276" s="91"/>
      <c r="P276" s="253">
        <f>O276*H276</f>
        <v>0</v>
      </c>
      <c r="Q276" s="253">
        <v>0</v>
      </c>
      <c r="R276" s="253">
        <f>Q276*H276</f>
        <v>0</v>
      </c>
      <c r="S276" s="253">
        <v>0</v>
      </c>
      <c r="T276" s="254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55" t="s">
        <v>294</v>
      </c>
      <c r="AT276" s="255" t="s">
        <v>145</v>
      </c>
      <c r="AU276" s="255" t="s">
        <v>85</v>
      </c>
      <c r="AY276" s="17" t="s">
        <v>142</v>
      </c>
      <c r="BE276" s="256">
        <f>IF(N276="základní",J276,0)</f>
        <v>0</v>
      </c>
      <c r="BF276" s="256">
        <f>IF(N276="snížená",J276,0)</f>
        <v>0</v>
      </c>
      <c r="BG276" s="256">
        <f>IF(N276="zákl. přenesená",J276,0)</f>
        <v>0</v>
      </c>
      <c r="BH276" s="256">
        <f>IF(N276="sníž. přenesená",J276,0)</f>
        <v>0</v>
      </c>
      <c r="BI276" s="256">
        <f>IF(N276="nulová",J276,0)</f>
        <v>0</v>
      </c>
      <c r="BJ276" s="17" t="s">
        <v>83</v>
      </c>
      <c r="BK276" s="256">
        <f>ROUND(I276*H276,2)</f>
        <v>0</v>
      </c>
      <c r="BL276" s="17" t="s">
        <v>294</v>
      </c>
      <c r="BM276" s="255" t="s">
        <v>350</v>
      </c>
    </row>
    <row r="277" s="2" customFormat="1">
      <c r="A277" s="38"/>
      <c r="B277" s="39"/>
      <c r="C277" s="40"/>
      <c r="D277" s="259" t="s">
        <v>270</v>
      </c>
      <c r="E277" s="40"/>
      <c r="F277" s="290" t="s">
        <v>319</v>
      </c>
      <c r="G277" s="40"/>
      <c r="H277" s="40"/>
      <c r="I277" s="155"/>
      <c r="J277" s="40"/>
      <c r="K277" s="40"/>
      <c r="L277" s="44"/>
      <c r="M277" s="291"/>
      <c r="N277" s="292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270</v>
      </c>
      <c r="AU277" s="17" t="s">
        <v>85</v>
      </c>
    </row>
    <row r="278" s="2" customFormat="1" ht="21.75" customHeight="1">
      <c r="A278" s="38"/>
      <c r="B278" s="39"/>
      <c r="C278" s="244" t="s">
        <v>351</v>
      </c>
      <c r="D278" s="244" t="s">
        <v>145</v>
      </c>
      <c r="E278" s="245" t="s">
        <v>352</v>
      </c>
      <c r="F278" s="246" t="s">
        <v>353</v>
      </c>
      <c r="G278" s="247" t="s">
        <v>317</v>
      </c>
      <c r="H278" s="248">
        <v>1</v>
      </c>
      <c r="I278" s="249"/>
      <c r="J278" s="250">
        <f>ROUND(I278*H278,2)</f>
        <v>0</v>
      </c>
      <c r="K278" s="246" t="s">
        <v>1</v>
      </c>
      <c r="L278" s="44"/>
      <c r="M278" s="251" t="s">
        <v>1</v>
      </c>
      <c r="N278" s="252" t="s">
        <v>41</v>
      </c>
      <c r="O278" s="91"/>
      <c r="P278" s="253">
        <f>O278*H278</f>
        <v>0</v>
      </c>
      <c r="Q278" s="253">
        <v>0</v>
      </c>
      <c r="R278" s="253">
        <f>Q278*H278</f>
        <v>0</v>
      </c>
      <c r="S278" s="253">
        <v>0</v>
      </c>
      <c r="T278" s="254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55" t="s">
        <v>294</v>
      </c>
      <c r="AT278" s="255" t="s">
        <v>145</v>
      </c>
      <c r="AU278" s="255" t="s">
        <v>85</v>
      </c>
      <c r="AY278" s="17" t="s">
        <v>142</v>
      </c>
      <c r="BE278" s="256">
        <f>IF(N278="základní",J278,0)</f>
        <v>0</v>
      </c>
      <c r="BF278" s="256">
        <f>IF(N278="snížená",J278,0)</f>
        <v>0</v>
      </c>
      <c r="BG278" s="256">
        <f>IF(N278="zákl. přenesená",J278,0)</f>
        <v>0</v>
      </c>
      <c r="BH278" s="256">
        <f>IF(N278="sníž. přenesená",J278,0)</f>
        <v>0</v>
      </c>
      <c r="BI278" s="256">
        <f>IF(N278="nulová",J278,0)</f>
        <v>0</v>
      </c>
      <c r="BJ278" s="17" t="s">
        <v>83</v>
      </c>
      <c r="BK278" s="256">
        <f>ROUND(I278*H278,2)</f>
        <v>0</v>
      </c>
      <c r="BL278" s="17" t="s">
        <v>294</v>
      </c>
      <c r="BM278" s="255" t="s">
        <v>354</v>
      </c>
    </row>
    <row r="279" s="2" customFormat="1">
      <c r="A279" s="38"/>
      <c r="B279" s="39"/>
      <c r="C279" s="40"/>
      <c r="D279" s="259" t="s">
        <v>270</v>
      </c>
      <c r="E279" s="40"/>
      <c r="F279" s="290" t="s">
        <v>355</v>
      </c>
      <c r="G279" s="40"/>
      <c r="H279" s="40"/>
      <c r="I279" s="155"/>
      <c r="J279" s="40"/>
      <c r="K279" s="40"/>
      <c r="L279" s="44"/>
      <c r="M279" s="291"/>
      <c r="N279" s="292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270</v>
      </c>
      <c r="AU279" s="17" t="s">
        <v>85</v>
      </c>
    </row>
    <row r="280" s="2" customFormat="1" ht="21.75" customHeight="1">
      <c r="A280" s="38"/>
      <c r="B280" s="39"/>
      <c r="C280" s="244" t="s">
        <v>356</v>
      </c>
      <c r="D280" s="244" t="s">
        <v>145</v>
      </c>
      <c r="E280" s="245" t="s">
        <v>357</v>
      </c>
      <c r="F280" s="246" t="s">
        <v>358</v>
      </c>
      <c r="G280" s="247" t="s">
        <v>317</v>
      </c>
      <c r="H280" s="248">
        <v>1</v>
      </c>
      <c r="I280" s="249"/>
      <c r="J280" s="250">
        <f>ROUND(I280*H280,2)</f>
        <v>0</v>
      </c>
      <c r="K280" s="246" t="s">
        <v>1</v>
      </c>
      <c r="L280" s="44"/>
      <c r="M280" s="251" t="s">
        <v>1</v>
      </c>
      <c r="N280" s="252" t="s">
        <v>41</v>
      </c>
      <c r="O280" s="91"/>
      <c r="P280" s="253">
        <f>O280*H280</f>
        <v>0</v>
      </c>
      <c r="Q280" s="253">
        <v>0</v>
      </c>
      <c r="R280" s="253">
        <f>Q280*H280</f>
        <v>0</v>
      </c>
      <c r="S280" s="253">
        <v>0</v>
      </c>
      <c r="T280" s="254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55" t="s">
        <v>294</v>
      </c>
      <c r="AT280" s="255" t="s">
        <v>145</v>
      </c>
      <c r="AU280" s="255" t="s">
        <v>85</v>
      </c>
      <c r="AY280" s="17" t="s">
        <v>142</v>
      </c>
      <c r="BE280" s="256">
        <f>IF(N280="základní",J280,0)</f>
        <v>0</v>
      </c>
      <c r="BF280" s="256">
        <f>IF(N280="snížená",J280,0)</f>
        <v>0</v>
      </c>
      <c r="BG280" s="256">
        <f>IF(N280="zákl. přenesená",J280,0)</f>
        <v>0</v>
      </c>
      <c r="BH280" s="256">
        <f>IF(N280="sníž. přenesená",J280,0)</f>
        <v>0</v>
      </c>
      <c r="BI280" s="256">
        <f>IF(N280="nulová",J280,0)</f>
        <v>0</v>
      </c>
      <c r="BJ280" s="17" t="s">
        <v>83</v>
      </c>
      <c r="BK280" s="256">
        <f>ROUND(I280*H280,2)</f>
        <v>0</v>
      </c>
      <c r="BL280" s="17" t="s">
        <v>294</v>
      </c>
      <c r="BM280" s="255" t="s">
        <v>359</v>
      </c>
    </row>
    <row r="281" s="2" customFormat="1">
      <c r="A281" s="38"/>
      <c r="B281" s="39"/>
      <c r="C281" s="40"/>
      <c r="D281" s="259" t="s">
        <v>270</v>
      </c>
      <c r="E281" s="40"/>
      <c r="F281" s="290" t="s">
        <v>360</v>
      </c>
      <c r="G281" s="40"/>
      <c r="H281" s="40"/>
      <c r="I281" s="155"/>
      <c r="J281" s="40"/>
      <c r="K281" s="40"/>
      <c r="L281" s="44"/>
      <c r="M281" s="291"/>
      <c r="N281" s="292"/>
      <c r="O281" s="91"/>
      <c r="P281" s="91"/>
      <c r="Q281" s="91"/>
      <c r="R281" s="91"/>
      <c r="S281" s="91"/>
      <c r="T281" s="92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T281" s="17" t="s">
        <v>270</v>
      </c>
      <c r="AU281" s="17" t="s">
        <v>85</v>
      </c>
    </row>
    <row r="282" s="2" customFormat="1" ht="21.75" customHeight="1">
      <c r="A282" s="38"/>
      <c r="B282" s="39"/>
      <c r="C282" s="244" t="s">
        <v>361</v>
      </c>
      <c r="D282" s="244" t="s">
        <v>145</v>
      </c>
      <c r="E282" s="245" t="s">
        <v>362</v>
      </c>
      <c r="F282" s="246" t="s">
        <v>363</v>
      </c>
      <c r="G282" s="247" t="s">
        <v>317</v>
      </c>
      <c r="H282" s="248">
        <v>1</v>
      </c>
      <c r="I282" s="249"/>
      <c r="J282" s="250">
        <f>ROUND(I282*H282,2)</f>
        <v>0</v>
      </c>
      <c r="K282" s="246" t="s">
        <v>1</v>
      </c>
      <c r="L282" s="44"/>
      <c r="M282" s="251" t="s">
        <v>1</v>
      </c>
      <c r="N282" s="252" t="s">
        <v>41</v>
      </c>
      <c r="O282" s="91"/>
      <c r="P282" s="253">
        <f>O282*H282</f>
        <v>0</v>
      </c>
      <c r="Q282" s="253">
        <v>0</v>
      </c>
      <c r="R282" s="253">
        <f>Q282*H282</f>
        <v>0</v>
      </c>
      <c r="S282" s="253">
        <v>0</v>
      </c>
      <c r="T282" s="25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55" t="s">
        <v>294</v>
      </c>
      <c r="AT282" s="255" t="s">
        <v>145</v>
      </c>
      <c r="AU282" s="255" t="s">
        <v>85</v>
      </c>
      <c r="AY282" s="17" t="s">
        <v>142</v>
      </c>
      <c r="BE282" s="256">
        <f>IF(N282="základní",J282,0)</f>
        <v>0</v>
      </c>
      <c r="BF282" s="256">
        <f>IF(N282="snížená",J282,0)</f>
        <v>0</v>
      </c>
      <c r="BG282" s="256">
        <f>IF(N282="zákl. přenesená",J282,0)</f>
        <v>0</v>
      </c>
      <c r="BH282" s="256">
        <f>IF(N282="sníž. přenesená",J282,0)</f>
        <v>0</v>
      </c>
      <c r="BI282" s="256">
        <f>IF(N282="nulová",J282,0)</f>
        <v>0</v>
      </c>
      <c r="BJ282" s="17" t="s">
        <v>83</v>
      </c>
      <c r="BK282" s="256">
        <f>ROUND(I282*H282,2)</f>
        <v>0</v>
      </c>
      <c r="BL282" s="17" t="s">
        <v>294</v>
      </c>
      <c r="BM282" s="255" t="s">
        <v>364</v>
      </c>
    </row>
    <row r="283" s="2" customFormat="1">
      <c r="A283" s="38"/>
      <c r="B283" s="39"/>
      <c r="C283" s="40"/>
      <c r="D283" s="259" t="s">
        <v>270</v>
      </c>
      <c r="E283" s="40"/>
      <c r="F283" s="290" t="s">
        <v>365</v>
      </c>
      <c r="G283" s="40"/>
      <c r="H283" s="40"/>
      <c r="I283" s="155"/>
      <c r="J283" s="40"/>
      <c r="K283" s="40"/>
      <c r="L283" s="44"/>
      <c r="M283" s="291"/>
      <c r="N283" s="292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270</v>
      </c>
      <c r="AU283" s="17" t="s">
        <v>85</v>
      </c>
    </row>
    <row r="284" s="2" customFormat="1" ht="16.5" customHeight="1">
      <c r="A284" s="38"/>
      <c r="B284" s="39"/>
      <c r="C284" s="244" t="s">
        <v>366</v>
      </c>
      <c r="D284" s="244" t="s">
        <v>145</v>
      </c>
      <c r="E284" s="245" t="s">
        <v>367</v>
      </c>
      <c r="F284" s="246" t="s">
        <v>368</v>
      </c>
      <c r="G284" s="247" t="s">
        <v>176</v>
      </c>
      <c r="H284" s="248">
        <v>102.2</v>
      </c>
      <c r="I284" s="249"/>
      <c r="J284" s="250">
        <f>ROUND(I284*H284,2)</f>
        <v>0</v>
      </c>
      <c r="K284" s="246" t="s">
        <v>1</v>
      </c>
      <c r="L284" s="44"/>
      <c r="M284" s="251" t="s">
        <v>1</v>
      </c>
      <c r="N284" s="252" t="s">
        <v>41</v>
      </c>
      <c r="O284" s="91"/>
      <c r="P284" s="253">
        <f>O284*H284</f>
        <v>0</v>
      </c>
      <c r="Q284" s="253">
        <v>0</v>
      </c>
      <c r="R284" s="253">
        <f>Q284*H284</f>
        <v>0</v>
      </c>
      <c r="S284" s="253">
        <v>0</v>
      </c>
      <c r="T284" s="254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55" t="s">
        <v>294</v>
      </c>
      <c r="AT284" s="255" t="s">
        <v>145</v>
      </c>
      <c r="AU284" s="255" t="s">
        <v>85</v>
      </c>
      <c r="AY284" s="17" t="s">
        <v>142</v>
      </c>
      <c r="BE284" s="256">
        <f>IF(N284="základní",J284,0)</f>
        <v>0</v>
      </c>
      <c r="BF284" s="256">
        <f>IF(N284="snížená",J284,0)</f>
        <v>0</v>
      </c>
      <c r="BG284" s="256">
        <f>IF(N284="zákl. přenesená",J284,0)</f>
        <v>0</v>
      </c>
      <c r="BH284" s="256">
        <f>IF(N284="sníž. přenesená",J284,0)</f>
        <v>0</v>
      </c>
      <c r="BI284" s="256">
        <f>IF(N284="nulová",J284,0)</f>
        <v>0</v>
      </c>
      <c r="BJ284" s="17" t="s">
        <v>83</v>
      </c>
      <c r="BK284" s="256">
        <f>ROUND(I284*H284,2)</f>
        <v>0</v>
      </c>
      <c r="BL284" s="17" t="s">
        <v>294</v>
      </c>
      <c r="BM284" s="255" t="s">
        <v>369</v>
      </c>
    </row>
    <row r="285" s="2" customFormat="1">
      <c r="A285" s="38"/>
      <c r="B285" s="39"/>
      <c r="C285" s="40"/>
      <c r="D285" s="259" t="s">
        <v>270</v>
      </c>
      <c r="E285" s="40"/>
      <c r="F285" s="290" t="s">
        <v>370</v>
      </c>
      <c r="G285" s="40"/>
      <c r="H285" s="40"/>
      <c r="I285" s="155"/>
      <c r="J285" s="40"/>
      <c r="K285" s="40"/>
      <c r="L285" s="44"/>
      <c r="M285" s="291"/>
      <c r="N285" s="292"/>
      <c r="O285" s="91"/>
      <c r="P285" s="91"/>
      <c r="Q285" s="91"/>
      <c r="R285" s="91"/>
      <c r="S285" s="91"/>
      <c r="T285" s="92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T285" s="17" t="s">
        <v>270</v>
      </c>
      <c r="AU285" s="17" t="s">
        <v>85</v>
      </c>
    </row>
    <row r="286" s="14" customFormat="1">
      <c r="A286" s="14"/>
      <c r="B286" s="268"/>
      <c r="C286" s="269"/>
      <c r="D286" s="259" t="s">
        <v>152</v>
      </c>
      <c r="E286" s="270" t="s">
        <v>1</v>
      </c>
      <c r="F286" s="271" t="s">
        <v>229</v>
      </c>
      <c r="G286" s="269"/>
      <c r="H286" s="272">
        <v>29.699999999999999</v>
      </c>
      <c r="I286" s="273"/>
      <c r="J286" s="269"/>
      <c r="K286" s="269"/>
      <c r="L286" s="274"/>
      <c r="M286" s="275"/>
      <c r="N286" s="276"/>
      <c r="O286" s="276"/>
      <c r="P286" s="276"/>
      <c r="Q286" s="276"/>
      <c r="R286" s="276"/>
      <c r="S286" s="276"/>
      <c r="T286" s="27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78" t="s">
        <v>152</v>
      </c>
      <c r="AU286" s="278" t="s">
        <v>85</v>
      </c>
      <c r="AV286" s="14" t="s">
        <v>85</v>
      </c>
      <c r="AW286" s="14" t="s">
        <v>32</v>
      </c>
      <c r="AX286" s="14" t="s">
        <v>76</v>
      </c>
      <c r="AY286" s="278" t="s">
        <v>142</v>
      </c>
    </row>
    <row r="287" s="14" customFormat="1">
      <c r="A287" s="14"/>
      <c r="B287" s="268"/>
      <c r="C287" s="269"/>
      <c r="D287" s="259" t="s">
        <v>152</v>
      </c>
      <c r="E287" s="270" t="s">
        <v>1</v>
      </c>
      <c r="F287" s="271" t="s">
        <v>230</v>
      </c>
      <c r="G287" s="269"/>
      <c r="H287" s="272">
        <v>30.800000000000001</v>
      </c>
      <c r="I287" s="273"/>
      <c r="J287" s="269"/>
      <c r="K287" s="269"/>
      <c r="L287" s="274"/>
      <c r="M287" s="275"/>
      <c r="N287" s="276"/>
      <c r="O287" s="276"/>
      <c r="P287" s="276"/>
      <c r="Q287" s="276"/>
      <c r="R287" s="276"/>
      <c r="S287" s="276"/>
      <c r="T287" s="27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8" t="s">
        <v>152</v>
      </c>
      <c r="AU287" s="278" t="s">
        <v>85</v>
      </c>
      <c r="AV287" s="14" t="s">
        <v>85</v>
      </c>
      <c r="AW287" s="14" t="s">
        <v>32</v>
      </c>
      <c r="AX287" s="14" t="s">
        <v>76</v>
      </c>
      <c r="AY287" s="278" t="s">
        <v>142</v>
      </c>
    </row>
    <row r="288" s="14" customFormat="1">
      <c r="A288" s="14"/>
      <c r="B288" s="268"/>
      <c r="C288" s="269"/>
      <c r="D288" s="259" t="s">
        <v>152</v>
      </c>
      <c r="E288" s="270" t="s">
        <v>1</v>
      </c>
      <c r="F288" s="271" t="s">
        <v>231</v>
      </c>
      <c r="G288" s="269"/>
      <c r="H288" s="272">
        <v>33</v>
      </c>
      <c r="I288" s="273"/>
      <c r="J288" s="269"/>
      <c r="K288" s="269"/>
      <c r="L288" s="274"/>
      <c r="M288" s="275"/>
      <c r="N288" s="276"/>
      <c r="O288" s="276"/>
      <c r="P288" s="276"/>
      <c r="Q288" s="276"/>
      <c r="R288" s="276"/>
      <c r="S288" s="276"/>
      <c r="T288" s="27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8" t="s">
        <v>152</v>
      </c>
      <c r="AU288" s="278" t="s">
        <v>85</v>
      </c>
      <c r="AV288" s="14" t="s">
        <v>85</v>
      </c>
      <c r="AW288" s="14" t="s">
        <v>32</v>
      </c>
      <c r="AX288" s="14" t="s">
        <v>76</v>
      </c>
      <c r="AY288" s="278" t="s">
        <v>142</v>
      </c>
    </row>
    <row r="289" s="14" customFormat="1">
      <c r="A289" s="14"/>
      <c r="B289" s="268"/>
      <c r="C289" s="269"/>
      <c r="D289" s="259" t="s">
        <v>152</v>
      </c>
      <c r="E289" s="270" t="s">
        <v>1</v>
      </c>
      <c r="F289" s="271" t="s">
        <v>232</v>
      </c>
      <c r="G289" s="269"/>
      <c r="H289" s="272">
        <v>6.5999999999999996</v>
      </c>
      <c r="I289" s="273"/>
      <c r="J289" s="269"/>
      <c r="K289" s="269"/>
      <c r="L289" s="274"/>
      <c r="M289" s="275"/>
      <c r="N289" s="276"/>
      <c r="O289" s="276"/>
      <c r="P289" s="276"/>
      <c r="Q289" s="276"/>
      <c r="R289" s="276"/>
      <c r="S289" s="276"/>
      <c r="T289" s="27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8" t="s">
        <v>152</v>
      </c>
      <c r="AU289" s="278" t="s">
        <v>85</v>
      </c>
      <c r="AV289" s="14" t="s">
        <v>85</v>
      </c>
      <c r="AW289" s="14" t="s">
        <v>32</v>
      </c>
      <c r="AX289" s="14" t="s">
        <v>76</v>
      </c>
      <c r="AY289" s="278" t="s">
        <v>142</v>
      </c>
    </row>
    <row r="290" s="14" customFormat="1">
      <c r="A290" s="14"/>
      <c r="B290" s="268"/>
      <c r="C290" s="269"/>
      <c r="D290" s="259" t="s">
        <v>152</v>
      </c>
      <c r="E290" s="270" t="s">
        <v>1</v>
      </c>
      <c r="F290" s="271" t="s">
        <v>233</v>
      </c>
      <c r="G290" s="269"/>
      <c r="H290" s="272">
        <v>2.1000000000000001</v>
      </c>
      <c r="I290" s="273"/>
      <c r="J290" s="269"/>
      <c r="K290" s="269"/>
      <c r="L290" s="274"/>
      <c r="M290" s="275"/>
      <c r="N290" s="276"/>
      <c r="O290" s="276"/>
      <c r="P290" s="276"/>
      <c r="Q290" s="276"/>
      <c r="R290" s="276"/>
      <c r="S290" s="276"/>
      <c r="T290" s="27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78" t="s">
        <v>152</v>
      </c>
      <c r="AU290" s="278" t="s">
        <v>85</v>
      </c>
      <c r="AV290" s="14" t="s">
        <v>85</v>
      </c>
      <c r="AW290" s="14" t="s">
        <v>32</v>
      </c>
      <c r="AX290" s="14" t="s">
        <v>76</v>
      </c>
      <c r="AY290" s="278" t="s">
        <v>142</v>
      </c>
    </row>
    <row r="291" s="15" customFormat="1">
      <c r="A291" s="15"/>
      <c r="B291" s="279"/>
      <c r="C291" s="280"/>
      <c r="D291" s="259" t="s">
        <v>152</v>
      </c>
      <c r="E291" s="281" t="s">
        <v>1</v>
      </c>
      <c r="F291" s="282" t="s">
        <v>173</v>
      </c>
      <c r="G291" s="280"/>
      <c r="H291" s="283">
        <v>102.2</v>
      </c>
      <c r="I291" s="284"/>
      <c r="J291" s="280"/>
      <c r="K291" s="280"/>
      <c r="L291" s="285"/>
      <c r="M291" s="286"/>
      <c r="N291" s="287"/>
      <c r="O291" s="287"/>
      <c r="P291" s="287"/>
      <c r="Q291" s="287"/>
      <c r="R291" s="287"/>
      <c r="S291" s="287"/>
      <c r="T291" s="28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89" t="s">
        <v>152</v>
      </c>
      <c r="AU291" s="289" t="s">
        <v>85</v>
      </c>
      <c r="AV291" s="15" t="s">
        <v>150</v>
      </c>
      <c r="AW291" s="15" t="s">
        <v>32</v>
      </c>
      <c r="AX291" s="15" t="s">
        <v>83</v>
      </c>
      <c r="AY291" s="289" t="s">
        <v>142</v>
      </c>
    </row>
    <row r="292" s="2" customFormat="1" ht="16.5" customHeight="1">
      <c r="A292" s="38"/>
      <c r="B292" s="39"/>
      <c r="C292" s="244" t="s">
        <v>371</v>
      </c>
      <c r="D292" s="244" t="s">
        <v>145</v>
      </c>
      <c r="E292" s="245" t="s">
        <v>372</v>
      </c>
      <c r="F292" s="246" t="s">
        <v>373</v>
      </c>
      <c r="G292" s="247" t="s">
        <v>317</v>
      </c>
      <c r="H292" s="248">
        <v>38</v>
      </c>
      <c r="I292" s="249"/>
      <c r="J292" s="250">
        <f>ROUND(I292*H292,2)</f>
        <v>0</v>
      </c>
      <c r="K292" s="246" t="s">
        <v>1</v>
      </c>
      <c r="L292" s="44"/>
      <c r="M292" s="251" t="s">
        <v>1</v>
      </c>
      <c r="N292" s="252" t="s">
        <v>41</v>
      </c>
      <c r="O292" s="91"/>
      <c r="P292" s="253">
        <f>O292*H292</f>
        <v>0</v>
      </c>
      <c r="Q292" s="253">
        <v>0</v>
      </c>
      <c r="R292" s="253">
        <f>Q292*H292</f>
        <v>0</v>
      </c>
      <c r="S292" s="253">
        <v>0</v>
      </c>
      <c r="T292" s="254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55" t="s">
        <v>294</v>
      </c>
      <c r="AT292" s="255" t="s">
        <v>145</v>
      </c>
      <c r="AU292" s="255" t="s">
        <v>85</v>
      </c>
      <c r="AY292" s="17" t="s">
        <v>142</v>
      </c>
      <c r="BE292" s="256">
        <f>IF(N292="základní",J292,0)</f>
        <v>0</v>
      </c>
      <c r="BF292" s="256">
        <f>IF(N292="snížená",J292,0)</f>
        <v>0</v>
      </c>
      <c r="BG292" s="256">
        <f>IF(N292="zákl. přenesená",J292,0)</f>
        <v>0</v>
      </c>
      <c r="BH292" s="256">
        <f>IF(N292="sníž. přenesená",J292,0)</f>
        <v>0</v>
      </c>
      <c r="BI292" s="256">
        <f>IF(N292="nulová",J292,0)</f>
        <v>0</v>
      </c>
      <c r="BJ292" s="17" t="s">
        <v>83</v>
      </c>
      <c r="BK292" s="256">
        <f>ROUND(I292*H292,2)</f>
        <v>0</v>
      </c>
      <c r="BL292" s="17" t="s">
        <v>294</v>
      </c>
      <c r="BM292" s="255" t="s">
        <v>374</v>
      </c>
    </row>
    <row r="293" s="2" customFormat="1" ht="21.75" customHeight="1">
      <c r="A293" s="38"/>
      <c r="B293" s="39"/>
      <c r="C293" s="244" t="s">
        <v>375</v>
      </c>
      <c r="D293" s="244" t="s">
        <v>145</v>
      </c>
      <c r="E293" s="245" t="s">
        <v>376</v>
      </c>
      <c r="F293" s="246" t="s">
        <v>377</v>
      </c>
      <c r="G293" s="247" t="s">
        <v>310</v>
      </c>
      <c r="H293" s="293"/>
      <c r="I293" s="249"/>
      <c r="J293" s="250">
        <f>ROUND(I293*H293,2)</f>
        <v>0</v>
      </c>
      <c r="K293" s="246" t="s">
        <v>149</v>
      </c>
      <c r="L293" s="44"/>
      <c r="M293" s="251" t="s">
        <v>1</v>
      </c>
      <c r="N293" s="252" t="s">
        <v>41</v>
      </c>
      <c r="O293" s="91"/>
      <c r="P293" s="253">
        <f>O293*H293</f>
        <v>0</v>
      </c>
      <c r="Q293" s="253">
        <v>0</v>
      </c>
      <c r="R293" s="253">
        <f>Q293*H293</f>
        <v>0</v>
      </c>
      <c r="S293" s="253">
        <v>0</v>
      </c>
      <c r="T293" s="254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55" t="s">
        <v>294</v>
      </c>
      <c r="AT293" s="255" t="s">
        <v>145</v>
      </c>
      <c r="AU293" s="255" t="s">
        <v>85</v>
      </c>
      <c r="AY293" s="17" t="s">
        <v>142</v>
      </c>
      <c r="BE293" s="256">
        <f>IF(N293="základní",J293,0)</f>
        <v>0</v>
      </c>
      <c r="BF293" s="256">
        <f>IF(N293="snížená",J293,0)</f>
        <v>0</v>
      </c>
      <c r="BG293" s="256">
        <f>IF(N293="zákl. přenesená",J293,0)</f>
        <v>0</v>
      </c>
      <c r="BH293" s="256">
        <f>IF(N293="sníž. přenesená",J293,0)</f>
        <v>0</v>
      </c>
      <c r="BI293" s="256">
        <f>IF(N293="nulová",J293,0)</f>
        <v>0</v>
      </c>
      <c r="BJ293" s="17" t="s">
        <v>83</v>
      </c>
      <c r="BK293" s="256">
        <f>ROUND(I293*H293,2)</f>
        <v>0</v>
      </c>
      <c r="BL293" s="17" t="s">
        <v>294</v>
      </c>
      <c r="BM293" s="255" t="s">
        <v>378</v>
      </c>
    </row>
    <row r="294" s="12" customFormat="1" ht="22.8" customHeight="1">
      <c r="A294" s="12"/>
      <c r="B294" s="228"/>
      <c r="C294" s="229"/>
      <c r="D294" s="230" t="s">
        <v>75</v>
      </c>
      <c r="E294" s="242" t="s">
        <v>379</v>
      </c>
      <c r="F294" s="242" t="s">
        <v>380</v>
      </c>
      <c r="G294" s="229"/>
      <c r="H294" s="229"/>
      <c r="I294" s="232"/>
      <c r="J294" s="243">
        <f>BK294</f>
        <v>0</v>
      </c>
      <c r="K294" s="229"/>
      <c r="L294" s="234"/>
      <c r="M294" s="235"/>
      <c r="N294" s="236"/>
      <c r="O294" s="236"/>
      <c r="P294" s="237">
        <f>SUM(P295:P296)</f>
        <v>0</v>
      </c>
      <c r="Q294" s="236"/>
      <c r="R294" s="237">
        <f>SUM(R295:R296)</f>
        <v>0</v>
      </c>
      <c r="S294" s="236"/>
      <c r="T294" s="238">
        <f>SUM(T295:T296)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39" t="s">
        <v>85</v>
      </c>
      <c r="AT294" s="240" t="s">
        <v>75</v>
      </c>
      <c r="AU294" s="240" t="s">
        <v>83</v>
      </c>
      <c r="AY294" s="239" t="s">
        <v>142</v>
      </c>
      <c r="BK294" s="241">
        <f>SUM(BK295:BK296)</f>
        <v>0</v>
      </c>
    </row>
    <row r="295" s="2" customFormat="1" ht="21.75" customHeight="1">
      <c r="A295" s="38"/>
      <c r="B295" s="39"/>
      <c r="C295" s="244" t="s">
        <v>381</v>
      </c>
      <c r="D295" s="244" t="s">
        <v>145</v>
      </c>
      <c r="E295" s="245" t="s">
        <v>382</v>
      </c>
      <c r="F295" s="246" t="s">
        <v>383</v>
      </c>
      <c r="G295" s="247" t="s">
        <v>317</v>
      </c>
      <c r="H295" s="248">
        <v>1</v>
      </c>
      <c r="I295" s="249"/>
      <c r="J295" s="250">
        <f>ROUND(I295*H295,2)</f>
        <v>0</v>
      </c>
      <c r="K295" s="246" t="s">
        <v>1</v>
      </c>
      <c r="L295" s="44"/>
      <c r="M295" s="251" t="s">
        <v>1</v>
      </c>
      <c r="N295" s="252" t="s">
        <v>41</v>
      </c>
      <c r="O295" s="91"/>
      <c r="P295" s="253">
        <f>O295*H295</f>
        <v>0</v>
      </c>
      <c r="Q295" s="253">
        <v>0</v>
      </c>
      <c r="R295" s="253">
        <f>Q295*H295</f>
        <v>0</v>
      </c>
      <c r="S295" s="253">
        <v>0</v>
      </c>
      <c r="T295" s="254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55" t="s">
        <v>294</v>
      </c>
      <c r="AT295" s="255" t="s">
        <v>145</v>
      </c>
      <c r="AU295" s="255" t="s">
        <v>85</v>
      </c>
      <c r="AY295" s="17" t="s">
        <v>142</v>
      </c>
      <c r="BE295" s="256">
        <f>IF(N295="základní",J295,0)</f>
        <v>0</v>
      </c>
      <c r="BF295" s="256">
        <f>IF(N295="snížená",J295,0)</f>
        <v>0</v>
      </c>
      <c r="BG295" s="256">
        <f>IF(N295="zákl. přenesená",J295,0)</f>
        <v>0</v>
      </c>
      <c r="BH295" s="256">
        <f>IF(N295="sníž. přenesená",J295,0)</f>
        <v>0</v>
      </c>
      <c r="BI295" s="256">
        <f>IF(N295="nulová",J295,0)</f>
        <v>0</v>
      </c>
      <c r="BJ295" s="17" t="s">
        <v>83</v>
      </c>
      <c r="BK295" s="256">
        <f>ROUND(I295*H295,2)</f>
        <v>0</v>
      </c>
      <c r="BL295" s="17" t="s">
        <v>294</v>
      </c>
      <c r="BM295" s="255" t="s">
        <v>384</v>
      </c>
    </row>
    <row r="296" s="2" customFormat="1" ht="21.75" customHeight="1">
      <c r="A296" s="38"/>
      <c r="B296" s="39"/>
      <c r="C296" s="244" t="s">
        <v>385</v>
      </c>
      <c r="D296" s="244" t="s">
        <v>145</v>
      </c>
      <c r="E296" s="245" t="s">
        <v>386</v>
      </c>
      <c r="F296" s="246" t="s">
        <v>387</v>
      </c>
      <c r="G296" s="247" t="s">
        <v>310</v>
      </c>
      <c r="H296" s="293"/>
      <c r="I296" s="249"/>
      <c r="J296" s="250">
        <f>ROUND(I296*H296,2)</f>
        <v>0</v>
      </c>
      <c r="K296" s="246" t="s">
        <v>149</v>
      </c>
      <c r="L296" s="44"/>
      <c r="M296" s="251" t="s">
        <v>1</v>
      </c>
      <c r="N296" s="252" t="s">
        <v>41</v>
      </c>
      <c r="O296" s="91"/>
      <c r="P296" s="253">
        <f>O296*H296</f>
        <v>0</v>
      </c>
      <c r="Q296" s="253">
        <v>0</v>
      </c>
      <c r="R296" s="253">
        <f>Q296*H296</f>
        <v>0</v>
      </c>
      <c r="S296" s="253">
        <v>0</v>
      </c>
      <c r="T296" s="254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55" t="s">
        <v>294</v>
      </c>
      <c r="AT296" s="255" t="s">
        <v>145</v>
      </c>
      <c r="AU296" s="255" t="s">
        <v>85</v>
      </c>
      <c r="AY296" s="17" t="s">
        <v>142</v>
      </c>
      <c r="BE296" s="256">
        <f>IF(N296="základní",J296,0)</f>
        <v>0</v>
      </c>
      <c r="BF296" s="256">
        <f>IF(N296="snížená",J296,0)</f>
        <v>0</v>
      </c>
      <c r="BG296" s="256">
        <f>IF(N296="zákl. přenesená",J296,0)</f>
        <v>0</v>
      </c>
      <c r="BH296" s="256">
        <f>IF(N296="sníž. přenesená",J296,0)</f>
        <v>0</v>
      </c>
      <c r="BI296" s="256">
        <f>IF(N296="nulová",J296,0)</f>
        <v>0</v>
      </c>
      <c r="BJ296" s="17" t="s">
        <v>83</v>
      </c>
      <c r="BK296" s="256">
        <f>ROUND(I296*H296,2)</f>
        <v>0</v>
      </c>
      <c r="BL296" s="17" t="s">
        <v>294</v>
      </c>
      <c r="BM296" s="255" t="s">
        <v>388</v>
      </c>
    </row>
    <row r="297" s="12" customFormat="1" ht="22.8" customHeight="1">
      <c r="A297" s="12"/>
      <c r="B297" s="228"/>
      <c r="C297" s="229"/>
      <c r="D297" s="230" t="s">
        <v>75</v>
      </c>
      <c r="E297" s="242" t="s">
        <v>389</v>
      </c>
      <c r="F297" s="242" t="s">
        <v>390</v>
      </c>
      <c r="G297" s="229"/>
      <c r="H297" s="229"/>
      <c r="I297" s="232"/>
      <c r="J297" s="243">
        <f>BK297</f>
        <v>0</v>
      </c>
      <c r="K297" s="229"/>
      <c r="L297" s="234"/>
      <c r="M297" s="235"/>
      <c r="N297" s="236"/>
      <c r="O297" s="236"/>
      <c r="P297" s="237">
        <f>SUM(P298:P301)</f>
        <v>0</v>
      </c>
      <c r="Q297" s="236"/>
      <c r="R297" s="237">
        <f>SUM(R298:R301)</f>
        <v>0.051466640000000001</v>
      </c>
      <c r="S297" s="236"/>
      <c r="T297" s="238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39" t="s">
        <v>85</v>
      </c>
      <c r="AT297" s="240" t="s">
        <v>75</v>
      </c>
      <c r="AU297" s="240" t="s">
        <v>83</v>
      </c>
      <c r="AY297" s="239" t="s">
        <v>142</v>
      </c>
      <c r="BK297" s="241">
        <f>SUM(BK298:BK301)</f>
        <v>0</v>
      </c>
    </row>
    <row r="298" s="2" customFormat="1" ht="21.75" customHeight="1">
      <c r="A298" s="38"/>
      <c r="B298" s="39"/>
      <c r="C298" s="244" t="s">
        <v>391</v>
      </c>
      <c r="D298" s="244" t="s">
        <v>145</v>
      </c>
      <c r="E298" s="245" t="s">
        <v>392</v>
      </c>
      <c r="F298" s="246" t="s">
        <v>393</v>
      </c>
      <c r="G298" s="247" t="s">
        <v>158</v>
      </c>
      <c r="H298" s="248">
        <v>55.942</v>
      </c>
      <c r="I298" s="249"/>
      <c r="J298" s="250">
        <f>ROUND(I298*H298,2)</f>
        <v>0</v>
      </c>
      <c r="K298" s="246" t="s">
        <v>149</v>
      </c>
      <c r="L298" s="44"/>
      <c r="M298" s="251" t="s">
        <v>1</v>
      </c>
      <c r="N298" s="252" t="s">
        <v>41</v>
      </c>
      <c r="O298" s="91"/>
      <c r="P298" s="253">
        <f>O298*H298</f>
        <v>0</v>
      </c>
      <c r="Q298" s="253">
        <v>0.00027</v>
      </c>
      <c r="R298" s="253">
        <f>Q298*H298</f>
        <v>0.015104340000000001</v>
      </c>
      <c r="S298" s="253">
        <v>0</v>
      </c>
      <c r="T298" s="254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55" t="s">
        <v>294</v>
      </c>
      <c r="AT298" s="255" t="s">
        <v>145</v>
      </c>
      <c r="AU298" s="255" t="s">
        <v>85</v>
      </c>
      <c r="AY298" s="17" t="s">
        <v>142</v>
      </c>
      <c r="BE298" s="256">
        <f>IF(N298="základní",J298,0)</f>
        <v>0</v>
      </c>
      <c r="BF298" s="256">
        <f>IF(N298="snížená",J298,0)</f>
        <v>0</v>
      </c>
      <c r="BG298" s="256">
        <f>IF(N298="zákl. přenesená",J298,0)</f>
        <v>0</v>
      </c>
      <c r="BH298" s="256">
        <f>IF(N298="sníž. přenesená",J298,0)</f>
        <v>0</v>
      </c>
      <c r="BI298" s="256">
        <f>IF(N298="nulová",J298,0)</f>
        <v>0</v>
      </c>
      <c r="BJ298" s="17" t="s">
        <v>83</v>
      </c>
      <c r="BK298" s="256">
        <f>ROUND(I298*H298,2)</f>
        <v>0</v>
      </c>
      <c r="BL298" s="17" t="s">
        <v>294</v>
      </c>
      <c r="BM298" s="255" t="s">
        <v>394</v>
      </c>
    </row>
    <row r="299" s="14" customFormat="1">
      <c r="A299" s="14"/>
      <c r="B299" s="268"/>
      <c r="C299" s="269"/>
      <c r="D299" s="259" t="s">
        <v>152</v>
      </c>
      <c r="E299" s="270" t="s">
        <v>1</v>
      </c>
      <c r="F299" s="271" t="s">
        <v>94</v>
      </c>
      <c r="G299" s="269"/>
      <c r="H299" s="272">
        <v>55.942</v>
      </c>
      <c r="I299" s="273"/>
      <c r="J299" s="269"/>
      <c r="K299" s="269"/>
      <c r="L299" s="274"/>
      <c r="M299" s="275"/>
      <c r="N299" s="276"/>
      <c r="O299" s="276"/>
      <c r="P299" s="276"/>
      <c r="Q299" s="276"/>
      <c r="R299" s="276"/>
      <c r="S299" s="276"/>
      <c r="T299" s="27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8" t="s">
        <v>152</v>
      </c>
      <c r="AU299" s="278" t="s">
        <v>85</v>
      </c>
      <c r="AV299" s="14" t="s">
        <v>85</v>
      </c>
      <c r="AW299" s="14" t="s">
        <v>32</v>
      </c>
      <c r="AX299" s="14" t="s">
        <v>83</v>
      </c>
      <c r="AY299" s="278" t="s">
        <v>142</v>
      </c>
    </row>
    <row r="300" s="2" customFormat="1" ht="21.75" customHeight="1">
      <c r="A300" s="38"/>
      <c r="B300" s="39"/>
      <c r="C300" s="244" t="s">
        <v>395</v>
      </c>
      <c r="D300" s="244" t="s">
        <v>145</v>
      </c>
      <c r="E300" s="245" t="s">
        <v>396</v>
      </c>
      <c r="F300" s="246" t="s">
        <v>397</v>
      </c>
      <c r="G300" s="247" t="s">
        <v>158</v>
      </c>
      <c r="H300" s="248">
        <v>55.942</v>
      </c>
      <c r="I300" s="249"/>
      <c r="J300" s="250">
        <f>ROUND(I300*H300,2)</f>
        <v>0</v>
      </c>
      <c r="K300" s="246" t="s">
        <v>149</v>
      </c>
      <c r="L300" s="44"/>
      <c r="M300" s="251" t="s">
        <v>1</v>
      </c>
      <c r="N300" s="252" t="s">
        <v>41</v>
      </c>
      <c r="O300" s="91"/>
      <c r="P300" s="253">
        <f>O300*H300</f>
        <v>0</v>
      </c>
      <c r="Q300" s="253">
        <v>0.00064999999999999997</v>
      </c>
      <c r="R300" s="253">
        <f>Q300*H300</f>
        <v>0.0363623</v>
      </c>
      <c r="S300" s="253">
        <v>0</v>
      </c>
      <c r="T300" s="254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55" t="s">
        <v>294</v>
      </c>
      <c r="AT300" s="255" t="s">
        <v>145</v>
      </c>
      <c r="AU300" s="255" t="s">
        <v>85</v>
      </c>
      <c r="AY300" s="17" t="s">
        <v>142</v>
      </c>
      <c r="BE300" s="256">
        <f>IF(N300="základní",J300,0)</f>
        <v>0</v>
      </c>
      <c r="BF300" s="256">
        <f>IF(N300="snížená",J300,0)</f>
        <v>0</v>
      </c>
      <c r="BG300" s="256">
        <f>IF(N300="zákl. přenesená",J300,0)</f>
        <v>0</v>
      </c>
      <c r="BH300" s="256">
        <f>IF(N300="sníž. přenesená",J300,0)</f>
        <v>0</v>
      </c>
      <c r="BI300" s="256">
        <f>IF(N300="nulová",J300,0)</f>
        <v>0</v>
      </c>
      <c r="BJ300" s="17" t="s">
        <v>83</v>
      </c>
      <c r="BK300" s="256">
        <f>ROUND(I300*H300,2)</f>
        <v>0</v>
      </c>
      <c r="BL300" s="17" t="s">
        <v>294</v>
      </c>
      <c r="BM300" s="255" t="s">
        <v>398</v>
      </c>
    </row>
    <row r="301" s="14" customFormat="1">
      <c r="A301" s="14"/>
      <c r="B301" s="268"/>
      <c r="C301" s="269"/>
      <c r="D301" s="259" t="s">
        <v>152</v>
      </c>
      <c r="E301" s="270" t="s">
        <v>1</v>
      </c>
      <c r="F301" s="271" t="s">
        <v>94</v>
      </c>
      <c r="G301" s="269"/>
      <c r="H301" s="272">
        <v>55.942</v>
      </c>
      <c r="I301" s="273"/>
      <c r="J301" s="269"/>
      <c r="K301" s="269"/>
      <c r="L301" s="274"/>
      <c r="M301" s="275"/>
      <c r="N301" s="276"/>
      <c r="O301" s="276"/>
      <c r="P301" s="276"/>
      <c r="Q301" s="276"/>
      <c r="R301" s="276"/>
      <c r="S301" s="276"/>
      <c r="T301" s="27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78" t="s">
        <v>152</v>
      </c>
      <c r="AU301" s="278" t="s">
        <v>85</v>
      </c>
      <c r="AV301" s="14" t="s">
        <v>85</v>
      </c>
      <c r="AW301" s="14" t="s">
        <v>32</v>
      </c>
      <c r="AX301" s="14" t="s">
        <v>83</v>
      </c>
      <c r="AY301" s="278" t="s">
        <v>142</v>
      </c>
    </row>
    <row r="302" s="12" customFormat="1" ht="22.8" customHeight="1">
      <c r="A302" s="12"/>
      <c r="B302" s="228"/>
      <c r="C302" s="229"/>
      <c r="D302" s="230" t="s">
        <v>75</v>
      </c>
      <c r="E302" s="242" t="s">
        <v>399</v>
      </c>
      <c r="F302" s="242" t="s">
        <v>400</v>
      </c>
      <c r="G302" s="229"/>
      <c r="H302" s="229"/>
      <c r="I302" s="232"/>
      <c r="J302" s="243">
        <f>BK302</f>
        <v>0</v>
      </c>
      <c r="K302" s="229"/>
      <c r="L302" s="234"/>
      <c r="M302" s="235"/>
      <c r="N302" s="236"/>
      <c r="O302" s="236"/>
      <c r="P302" s="237">
        <f>SUM(P303:P317)</f>
        <v>0</v>
      </c>
      <c r="Q302" s="236"/>
      <c r="R302" s="237">
        <f>SUM(R303:R317)</f>
        <v>0.48280500000000004</v>
      </c>
      <c r="S302" s="236"/>
      <c r="T302" s="238">
        <f>SUM(T303:T317)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39" t="s">
        <v>85</v>
      </c>
      <c r="AT302" s="240" t="s">
        <v>75</v>
      </c>
      <c r="AU302" s="240" t="s">
        <v>83</v>
      </c>
      <c r="AY302" s="239" t="s">
        <v>142</v>
      </c>
      <c r="BK302" s="241">
        <f>SUM(BK303:BK317)</f>
        <v>0</v>
      </c>
    </row>
    <row r="303" s="2" customFormat="1" ht="21.75" customHeight="1">
      <c r="A303" s="38"/>
      <c r="B303" s="39"/>
      <c r="C303" s="244" t="s">
        <v>401</v>
      </c>
      <c r="D303" s="244" t="s">
        <v>145</v>
      </c>
      <c r="E303" s="245" t="s">
        <v>402</v>
      </c>
      <c r="F303" s="246" t="s">
        <v>403</v>
      </c>
      <c r="G303" s="247" t="s">
        <v>158</v>
      </c>
      <c r="H303" s="248">
        <v>994.5</v>
      </c>
      <c r="I303" s="249"/>
      <c r="J303" s="250">
        <f>ROUND(I303*H303,2)</f>
        <v>0</v>
      </c>
      <c r="K303" s="246" t="s">
        <v>149</v>
      </c>
      <c r="L303" s="44"/>
      <c r="M303" s="251" t="s">
        <v>1</v>
      </c>
      <c r="N303" s="252" t="s">
        <v>41</v>
      </c>
      <c r="O303" s="91"/>
      <c r="P303" s="253">
        <f>O303*H303</f>
        <v>0</v>
      </c>
      <c r="Q303" s="253">
        <v>0.00020000000000000001</v>
      </c>
      <c r="R303" s="253">
        <f>Q303*H303</f>
        <v>0.19890000000000002</v>
      </c>
      <c r="S303" s="253">
        <v>0</v>
      </c>
      <c r="T303" s="254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55" t="s">
        <v>294</v>
      </c>
      <c r="AT303" s="255" t="s">
        <v>145</v>
      </c>
      <c r="AU303" s="255" t="s">
        <v>85</v>
      </c>
      <c r="AY303" s="17" t="s">
        <v>142</v>
      </c>
      <c r="BE303" s="256">
        <f>IF(N303="základní",J303,0)</f>
        <v>0</v>
      </c>
      <c r="BF303" s="256">
        <f>IF(N303="snížená",J303,0)</f>
        <v>0</v>
      </c>
      <c r="BG303" s="256">
        <f>IF(N303="zákl. přenesená",J303,0)</f>
        <v>0</v>
      </c>
      <c r="BH303" s="256">
        <f>IF(N303="sníž. přenesená",J303,0)</f>
        <v>0</v>
      </c>
      <c r="BI303" s="256">
        <f>IF(N303="nulová",J303,0)</f>
        <v>0</v>
      </c>
      <c r="BJ303" s="17" t="s">
        <v>83</v>
      </c>
      <c r="BK303" s="256">
        <f>ROUND(I303*H303,2)</f>
        <v>0</v>
      </c>
      <c r="BL303" s="17" t="s">
        <v>294</v>
      </c>
      <c r="BM303" s="255" t="s">
        <v>404</v>
      </c>
    </row>
    <row r="304" s="14" customFormat="1">
      <c r="A304" s="14"/>
      <c r="B304" s="268"/>
      <c r="C304" s="269"/>
      <c r="D304" s="259" t="s">
        <v>152</v>
      </c>
      <c r="E304" s="270" t="s">
        <v>1</v>
      </c>
      <c r="F304" s="271" t="s">
        <v>405</v>
      </c>
      <c r="G304" s="269"/>
      <c r="H304" s="272">
        <v>994.5</v>
      </c>
      <c r="I304" s="273"/>
      <c r="J304" s="269"/>
      <c r="K304" s="269"/>
      <c r="L304" s="274"/>
      <c r="M304" s="275"/>
      <c r="N304" s="276"/>
      <c r="O304" s="276"/>
      <c r="P304" s="276"/>
      <c r="Q304" s="276"/>
      <c r="R304" s="276"/>
      <c r="S304" s="276"/>
      <c r="T304" s="27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8" t="s">
        <v>152</v>
      </c>
      <c r="AU304" s="278" t="s">
        <v>85</v>
      </c>
      <c r="AV304" s="14" t="s">
        <v>85</v>
      </c>
      <c r="AW304" s="14" t="s">
        <v>32</v>
      </c>
      <c r="AX304" s="14" t="s">
        <v>83</v>
      </c>
      <c r="AY304" s="278" t="s">
        <v>142</v>
      </c>
    </row>
    <row r="305" s="2" customFormat="1" ht="21.75" customHeight="1">
      <c r="A305" s="38"/>
      <c r="B305" s="39"/>
      <c r="C305" s="244" t="s">
        <v>406</v>
      </c>
      <c r="D305" s="244" t="s">
        <v>145</v>
      </c>
      <c r="E305" s="245" t="s">
        <v>407</v>
      </c>
      <c r="F305" s="246" t="s">
        <v>408</v>
      </c>
      <c r="G305" s="247" t="s">
        <v>158</v>
      </c>
      <c r="H305" s="248">
        <v>150</v>
      </c>
      <c r="I305" s="249"/>
      <c r="J305" s="250">
        <f>ROUND(I305*H305,2)</f>
        <v>0</v>
      </c>
      <c r="K305" s="246" t="s">
        <v>149</v>
      </c>
      <c r="L305" s="44"/>
      <c r="M305" s="251" t="s">
        <v>1</v>
      </c>
      <c r="N305" s="252" t="s">
        <v>41</v>
      </c>
      <c r="O305" s="91"/>
      <c r="P305" s="253">
        <f>O305*H305</f>
        <v>0</v>
      </c>
      <c r="Q305" s="253">
        <v>0.00025999999999999998</v>
      </c>
      <c r="R305" s="253">
        <f>Q305*H305</f>
        <v>0.039</v>
      </c>
      <c r="S305" s="253">
        <v>0</v>
      </c>
      <c r="T305" s="254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55" t="s">
        <v>294</v>
      </c>
      <c r="AT305" s="255" t="s">
        <v>145</v>
      </c>
      <c r="AU305" s="255" t="s">
        <v>85</v>
      </c>
      <c r="AY305" s="17" t="s">
        <v>142</v>
      </c>
      <c r="BE305" s="256">
        <f>IF(N305="základní",J305,0)</f>
        <v>0</v>
      </c>
      <c r="BF305" s="256">
        <f>IF(N305="snížená",J305,0)</f>
        <v>0</v>
      </c>
      <c r="BG305" s="256">
        <f>IF(N305="zákl. přenesená",J305,0)</f>
        <v>0</v>
      </c>
      <c r="BH305" s="256">
        <f>IF(N305="sníž. přenesená",J305,0)</f>
        <v>0</v>
      </c>
      <c r="BI305" s="256">
        <f>IF(N305="nulová",J305,0)</f>
        <v>0</v>
      </c>
      <c r="BJ305" s="17" t="s">
        <v>83</v>
      </c>
      <c r="BK305" s="256">
        <f>ROUND(I305*H305,2)</f>
        <v>0</v>
      </c>
      <c r="BL305" s="17" t="s">
        <v>294</v>
      </c>
      <c r="BM305" s="255" t="s">
        <v>409</v>
      </c>
    </row>
    <row r="306" s="13" customFormat="1">
      <c r="A306" s="13"/>
      <c r="B306" s="257"/>
      <c r="C306" s="258"/>
      <c r="D306" s="259" t="s">
        <v>152</v>
      </c>
      <c r="E306" s="260" t="s">
        <v>1</v>
      </c>
      <c r="F306" s="261" t="s">
        <v>410</v>
      </c>
      <c r="G306" s="258"/>
      <c r="H306" s="260" t="s">
        <v>1</v>
      </c>
      <c r="I306" s="262"/>
      <c r="J306" s="258"/>
      <c r="K306" s="258"/>
      <c r="L306" s="263"/>
      <c r="M306" s="264"/>
      <c r="N306" s="265"/>
      <c r="O306" s="265"/>
      <c r="P306" s="265"/>
      <c r="Q306" s="265"/>
      <c r="R306" s="265"/>
      <c r="S306" s="265"/>
      <c r="T306" s="26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7" t="s">
        <v>152</v>
      </c>
      <c r="AU306" s="267" t="s">
        <v>85</v>
      </c>
      <c r="AV306" s="13" t="s">
        <v>83</v>
      </c>
      <c r="AW306" s="13" t="s">
        <v>32</v>
      </c>
      <c r="AX306" s="13" t="s">
        <v>76</v>
      </c>
      <c r="AY306" s="267" t="s">
        <v>142</v>
      </c>
    </row>
    <row r="307" s="14" customFormat="1">
      <c r="A307" s="14"/>
      <c r="B307" s="268"/>
      <c r="C307" s="269"/>
      <c r="D307" s="259" t="s">
        <v>152</v>
      </c>
      <c r="E307" s="270" t="s">
        <v>1</v>
      </c>
      <c r="F307" s="271" t="s">
        <v>100</v>
      </c>
      <c r="G307" s="269"/>
      <c r="H307" s="272">
        <v>150</v>
      </c>
      <c r="I307" s="273"/>
      <c r="J307" s="269"/>
      <c r="K307" s="269"/>
      <c r="L307" s="274"/>
      <c r="M307" s="275"/>
      <c r="N307" s="276"/>
      <c r="O307" s="276"/>
      <c r="P307" s="276"/>
      <c r="Q307" s="276"/>
      <c r="R307" s="276"/>
      <c r="S307" s="276"/>
      <c r="T307" s="27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78" t="s">
        <v>152</v>
      </c>
      <c r="AU307" s="278" t="s">
        <v>85</v>
      </c>
      <c r="AV307" s="14" t="s">
        <v>85</v>
      </c>
      <c r="AW307" s="14" t="s">
        <v>32</v>
      </c>
      <c r="AX307" s="14" t="s">
        <v>76</v>
      </c>
      <c r="AY307" s="278" t="s">
        <v>142</v>
      </c>
    </row>
    <row r="308" s="15" customFormat="1">
      <c r="A308" s="15"/>
      <c r="B308" s="279"/>
      <c r="C308" s="280"/>
      <c r="D308" s="259" t="s">
        <v>152</v>
      </c>
      <c r="E308" s="281" t="s">
        <v>99</v>
      </c>
      <c r="F308" s="282" t="s">
        <v>173</v>
      </c>
      <c r="G308" s="280"/>
      <c r="H308" s="283">
        <v>150</v>
      </c>
      <c r="I308" s="284"/>
      <c r="J308" s="280"/>
      <c r="K308" s="280"/>
      <c r="L308" s="285"/>
      <c r="M308" s="286"/>
      <c r="N308" s="287"/>
      <c r="O308" s="287"/>
      <c r="P308" s="287"/>
      <c r="Q308" s="287"/>
      <c r="R308" s="287"/>
      <c r="S308" s="287"/>
      <c r="T308" s="28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89" t="s">
        <v>152</v>
      </c>
      <c r="AU308" s="289" t="s">
        <v>85</v>
      </c>
      <c r="AV308" s="15" t="s">
        <v>150</v>
      </c>
      <c r="AW308" s="15" t="s">
        <v>32</v>
      </c>
      <c r="AX308" s="15" t="s">
        <v>83</v>
      </c>
      <c r="AY308" s="289" t="s">
        <v>142</v>
      </c>
    </row>
    <row r="309" s="2" customFormat="1" ht="21.75" customHeight="1">
      <c r="A309" s="38"/>
      <c r="B309" s="39"/>
      <c r="C309" s="244" t="s">
        <v>411</v>
      </c>
      <c r="D309" s="244" t="s">
        <v>145</v>
      </c>
      <c r="E309" s="245" t="s">
        <v>412</v>
      </c>
      <c r="F309" s="246" t="s">
        <v>413</v>
      </c>
      <c r="G309" s="247" t="s">
        <v>158</v>
      </c>
      <c r="H309" s="248">
        <v>844.5</v>
      </c>
      <c r="I309" s="249"/>
      <c r="J309" s="250">
        <f>ROUND(I309*H309,2)</f>
        <v>0</v>
      </c>
      <c r="K309" s="246" t="s">
        <v>149</v>
      </c>
      <c r="L309" s="44"/>
      <c r="M309" s="251" t="s">
        <v>1</v>
      </c>
      <c r="N309" s="252" t="s">
        <v>41</v>
      </c>
      <c r="O309" s="91"/>
      <c r="P309" s="253">
        <f>O309*H309</f>
        <v>0</v>
      </c>
      <c r="Q309" s="253">
        <v>0.00029</v>
      </c>
      <c r="R309" s="253">
        <f>Q309*H309</f>
        <v>0.24490500000000001</v>
      </c>
      <c r="S309" s="253">
        <v>0</v>
      </c>
      <c r="T309" s="254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55" t="s">
        <v>294</v>
      </c>
      <c r="AT309" s="255" t="s">
        <v>145</v>
      </c>
      <c r="AU309" s="255" t="s">
        <v>85</v>
      </c>
      <c r="AY309" s="17" t="s">
        <v>142</v>
      </c>
      <c r="BE309" s="256">
        <f>IF(N309="základní",J309,0)</f>
        <v>0</v>
      </c>
      <c r="BF309" s="256">
        <f>IF(N309="snížená",J309,0)</f>
        <v>0</v>
      </c>
      <c r="BG309" s="256">
        <f>IF(N309="zákl. přenesená",J309,0)</f>
        <v>0</v>
      </c>
      <c r="BH309" s="256">
        <f>IF(N309="sníž. přenesená",J309,0)</f>
        <v>0</v>
      </c>
      <c r="BI309" s="256">
        <f>IF(N309="nulová",J309,0)</f>
        <v>0</v>
      </c>
      <c r="BJ309" s="17" t="s">
        <v>83</v>
      </c>
      <c r="BK309" s="256">
        <f>ROUND(I309*H309,2)</f>
        <v>0</v>
      </c>
      <c r="BL309" s="17" t="s">
        <v>294</v>
      </c>
      <c r="BM309" s="255" t="s">
        <v>414</v>
      </c>
    </row>
    <row r="310" s="13" customFormat="1">
      <c r="A310" s="13"/>
      <c r="B310" s="257"/>
      <c r="C310" s="258"/>
      <c r="D310" s="259" t="s">
        <v>152</v>
      </c>
      <c r="E310" s="260" t="s">
        <v>1</v>
      </c>
      <c r="F310" s="261" t="s">
        <v>415</v>
      </c>
      <c r="G310" s="258"/>
      <c r="H310" s="260" t="s">
        <v>1</v>
      </c>
      <c r="I310" s="262"/>
      <c r="J310" s="258"/>
      <c r="K310" s="258"/>
      <c r="L310" s="263"/>
      <c r="M310" s="264"/>
      <c r="N310" s="265"/>
      <c r="O310" s="265"/>
      <c r="P310" s="265"/>
      <c r="Q310" s="265"/>
      <c r="R310" s="265"/>
      <c r="S310" s="265"/>
      <c r="T310" s="26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7" t="s">
        <v>152</v>
      </c>
      <c r="AU310" s="267" t="s">
        <v>85</v>
      </c>
      <c r="AV310" s="13" t="s">
        <v>83</v>
      </c>
      <c r="AW310" s="13" t="s">
        <v>32</v>
      </c>
      <c r="AX310" s="13" t="s">
        <v>76</v>
      </c>
      <c r="AY310" s="267" t="s">
        <v>142</v>
      </c>
    </row>
    <row r="311" s="14" customFormat="1">
      <c r="A311" s="14"/>
      <c r="B311" s="268"/>
      <c r="C311" s="269"/>
      <c r="D311" s="259" t="s">
        <v>152</v>
      </c>
      <c r="E311" s="270" t="s">
        <v>1</v>
      </c>
      <c r="F311" s="271" t="s">
        <v>416</v>
      </c>
      <c r="G311" s="269"/>
      <c r="H311" s="272">
        <v>243</v>
      </c>
      <c r="I311" s="273"/>
      <c r="J311" s="269"/>
      <c r="K311" s="269"/>
      <c r="L311" s="274"/>
      <c r="M311" s="275"/>
      <c r="N311" s="276"/>
      <c r="O311" s="276"/>
      <c r="P311" s="276"/>
      <c r="Q311" s="276"/>
      <c r="R311" s="276"/>
      <c r="S311" s="276"/>
      <c r="T311" s="27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78" t="s">
        <v>152</v>
      </c>
      <c r="AU311" s="278" t="s">
        <v>85</v>
      </c>
      <c r="AV311" s="14" t="s">
        <v>85</v>
      </c>
      <c r="AW311" s="14" t="s">
        <v>32</v>
      </c>
      <c r="AX311" s="14" t="s">
        <v>76</v>
      </c>
      <c r="AY311" s="278" t="s">
        <v>142</v>
      </c>
    </row>
    <row r="312" s="14" customFormat="1">
      <c r="A312" s="14"/>
      <c r="B312" s="268"/>
      <c r="C312" s="269"/>
      <c r="D312" s="259" t="s">
        <v>152</v>
      </c>
      <c r="E312" s="270" t="s">
        <v>1</v>
      </c>
      <c r="F312" s="271" t="s">
        <v>417</v>
      </c>
      <c r="G312" s="269"/>
      <c r="H312" s="272">
        <v>252</v>
      </c>
      <c r="I312" s="273"/>
      <c r="J312" s="269"/>
      <c r="K312" s="269"/>
      <c r="L312" s="274"/>
      <c r="M312" s="275"/>
      <c r="N312" s="276"/>
      <c r="O312" s="276"/>
      <c r="P312" s="276"/>
      <c r="Q312" s="276"/>
      <c r="R312" s="276"/>
      <c r="S312" s="276"/>
      <c r="T312" s="27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78" t="s">
        <v>152</v>
      </c>
      <c r="AU312" s="278" t="s">
        <v>85</v>
      </c>
      <c r="AV312" s="14" t="s">
        <v>85</v>
      </c>
      <c r="AW312" s="14" t="s">
        <v>32</v>
      </c>
      <c r="AX312" s="14" t="s">
        <v>76</v>
      </c>
      <c r="AY312" s="278" t="s">
        <v>142</v>
      </c>
    </row>
    <row r="313" s="14" customFormat="1">
      <c r="A313" s="14"/>
      <c r="B313" s="268"/>
      <c r="C313" s="269"/>
      <c r="D313" s="259" t="s">
        <v>152</v>
      </c>
      <c r="E313" s="270" t="s">
        <v>1</v>
      </c>
      <c r="F313" s="271" t="s">
        <v>418</v>
      </c>
      <c r="G313" s="269"/>
      <c r="H313" s="272">
        <v>270</v>
      </c>
      <c r="I313" s="273"/>
      <c r="J313" s="269"/>
      <c r="K313" s="269"/>
      <c r="L313" s="274"/>
      <c r="M313" s="275"/>
      <c r="N313" s="276"/>
      <c r="O313" s="276"/>
      <c r="P313" s="276"/>
      <c r="Q313" s="276"/>
      <c r="R313" s="276"/>
      <c r="S313" s="276"/>
      <c r="T313" s="27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8" t="s">
        <v>152</v>
      </c>
      <c r="AU313" s="278" t="s">
        <v>85</v>
      </c>
      <c r="AV313" s="14" t="s">
        <v>85</v>
      </c>
      <c r="AW313" s="14" t="s">
        <v>32</v>
      </c>
      <c r="AX313" s="14" t="s">
        <v>76</v>
      </c>
      <c r="AY313" s="278" t="s">
        <v>142</v>
      </c>
    </row>
    <row r="314" s="14" customFormat="1">
      <c r="A314" s="14"/>
      <c r="B314" s="268"/>
      <c r="C314" s="269"/>
      <c r="D314" s="259" t="s">
        <v>152</v>
      </c>
      <c r="E314" s="270" t="s">
        <v>1</v>
      </c>
      <c r="F314" s="271" t="s">
        <v>419</v>
      </c>
      <c r="G314" s="269"/>
      <c r="H314" s="272">
        <v>54</v>
      </c>
      <c r="I314" s="273"/>
      <c r="J314" s="269"/>
      <c r="K314" s="269"/>
      <c r="L314" s="274"/>
      <c r="M314" s="275"/>
      <c r="N314" s="276"/>
      <c r="O314" s="276"/>
      <c r="P314" s="276"/>
      <c r="Q314" s="276"/>
      <c r="R314" s="276"/>
      <c r="S314" s="276"/>
      <c r="T314" s="27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78" t="s">
        <v>152</v>
      </c>
      <c r="AU314" s="278" t="s">
        <v>85</v>
      </c>
      <c r="AV314" s="14" t="s">
        <v>85</v>
      </c>
      <c r="AW314" s="14" t="s">
        <v>32</v>
      </c>
      <c r="AX314" s="14" t="s">
        <v>76</v>
      </c>
      <c r="AY314" s="278" t="s">
        <v>142</v>
      </c>
    </row>
    <row r="315" s="14" customFormat="1">
      <c r="A315" s="14"/>
      <c r="B315" s="268"/>
      <c r="C315" s="269"/>
      <c r="D315" s="259" t="s">
        <v>152</v>
      </c>
      <c r="E315" s="270" t="s">
        <v>1</v>
      </c>
      <c r="F315" s="271" t="s">
        <v>420</v>
      </c>
      <c r="G315" s="269"/>
      <c r="H315" s="272">
        <v>18</v>
      </c>
      <c r="I315" s="273"/>
      <c r="J315" s="269"/>
      <c r="K315" s="269"/>
      <c r="L315" s="274"/>
      <c r="M315" s="275"/>
      <c r="N315" s="276"/>
      <c r="O315" s="276"/>
      <c r="P315" s="276"/>
      <c r="Q315" s="276"/>
      <c r="R315" s="276"/>
      <c r="S315" s="276"/>
      <c r="T315" s="27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8" t="s">
        <v>152</v>
      </c>
      <c r="AU315" s="278" t="s">
        <v>85</v>
      </c>
      <c r="AV315" s="14" t="s">
        <v>85</v>
      </c>
      <c r="AW315" s="14" t="s">
        <v>32</v>
      </c>
      <c r="AX315" s="14" t="s">
        <v>76</v>
      </c>
      <c r="AY315" s="278" t="s">
        <v>142</v>
      </c>
    </row>
    <row r="316" s="14" customFormat="1">
      <c r="A316" s="14"/>
      <c r="B316" s="268"/>
      <c r="C316" s="269"/>
      <c r="D316" s="259" t="s">
        <v>152</v>
      </c>
      <c r="E316" s="270" t="s">
        <v>1</v>
      </c>
      <c r="F316" s="271" t="s">
        <v>421</v>
      </c>
      <c r="G316" s="269"/>
      <c r="H316" s="272">
        <v>7.5</v>
      </c>
      <c r="I316" s="273"/>
      <c r="J316" s="269"/>
      <c r="K316" s="269"/>
      <c r="L316" s="274"/>
      <c r="M316" s="275"/>
      <c r="N316" s="276"/>
      <c r="O316" s="276"/>
      <c r="P316" s="276"/>
      <c r="Q316" s="276"/>
      <c r="R316" s="276"/>
      <c r="S316" s="276"/>
      <c r="T316" s="27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78" t="s">
        <v>152</v>
      </c>
      <c r="AU316" s="278" t="s">
        <v>85</v>
      </c>
      <c r="AV316" s="14" t="s">
        <v>85</v>
      </c>
      <c r="AW316" s="14" t="s">
        <v>32</v>
      </c>
      <c r="AX316" s="14" t="s">
        <v>76</v>
      </c>
      <c r="AY316" s="278" t="s">
        <v>142</v>
      </c>
    </row>
    <row r="317" s="15" customFormat="1">
      <c r="A317" s="15"/>
      <c r="B317" s="279"/>
      <c r="C317" s="280"/>
      <c r="D317" s="259" t="s">
        <v>152</v>
      </c>
      <c r="E317" s="281" t="s">
        <v>96</v>
      </c>
      <c r="F317" s="282" t="s">
        <v>173</v>
      </c>
      <c r="G317" s="280"/>
      <c r="H317" s="283">
        <v>844.5</v>
      </c>
      <c r="I317" s="284"/>
      <c r="J317" s="280"/>
      <c r="K317" s="280"/>
      <c r="L317" s="285"/>
      <c r="M317" s="286"/>
      <c r="N317" s="287"/>
      <c r="O317" s="287"/>
      <c r="P317" s="287"/>
      <c r="Q317" s="287"/>
      <c r="R317" s="287"/>
      <c r="S317" s="287"/>
      <c r="T317" s="28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89" t="s">
        <v>152</v>
      </c>
      <c r="AU317" s="289" t="s">
        <v>85</v>
      </c>
      <c r="AV317" s="15" t="s">
        <v>150</v>
      </c>
      <c r="AW317" s="15" t="s">
        <v>32</v>
      </c>
      <c r="AX317" s="15" t="s">
        <v>83</v>
      </c>
      <c r="AY317" s="289" t="s">
        <v>142</v>
      </c>
    </row>
    <row r="318" s="12" customFormat="1" ht="25.92" customHeight="1">
      <c r="A318" s="12"/>
      <c r="B318" s="228"/>
      <c r="C318" s="229"/>
      <c r="D318" s="230" t="s">
        <v>75</v>
      </c>
      <c r="E318" s="231" t="s">
        <v>422</v>
      </c>
      <c r="F318" s="231" t="s">
        <v>423</v>
      </c>
      <c r="G318" s="229"/>
      <c r="H318" s="229"/>
      <c r="I318" s="232"/>
      <c r="J318" s="233">
        <f>BK318</f>
        <v>0</v>
      </c>
      <c r="K318" s="229"/>
      <c r="L318" s="234"/>
      <c r="M318" s="235"/>
      <c r="N318" s="236"/>
      <c r="O318" s="236"/>
      <c r="P318" s="237">
        <f>SUM(P319:P320)</f>
        <v>0</v>
      </c>
      <c r="Q318" s="236"/>
      <c r="R318" s="237">
        <f>SUM(R319:R320)</f>
        <v>0</v>
      </c>
      <c r="S318" s="236"/>
      <c r="T318" s="238">
        <f>SUM(T319:T320)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39" t="s">
        <v>150</v>
      </c>
      <c r="AT318" s="240" t="s">
        <v>75</v>
      </c>
      <c r="AU318" s="240" t="s">
        <v>76</v>
      </c>
      <c r="AY318" s="239" t="s">
        <v>142</v>
      </c>
      <c r="BK318" s="241">
        <f>SUM(BK319:BK320)</f>
        <v>0</v>
      </c>
    </row>
    <row r="319" s="2" customFormat="1" ht="33" customHeight="1">
      <c r="A319" s="38"/>
      <c r="B319" s="39"/>
      <c r="C319" s="244" t="s">
        <v>424</v>
      </c>
      <c r="D319" s="244" t="s">
        <v>145</v>
      </c>
      <c r="E319" s="245" t="s">
        <v>80</v>
      </c>
      <c r="F319" s="246" t="s">
        <v>425</v>
      </c>
      <c r="G319" s="247" t="s">
        <v>426</v>
      </c>
      <c r="H319" s="248">
        <v>1</v>
      </c>
      <c r="I319" s="249"/>
      <c r="J319" s="250">
        <f>ROUND(I319*H319,2)</f>
        <v>0</v>
      </c>
      <c r="K319" s="246" t="s">
        <v>1</v>
      </c>
      <c r="L319" s="44"/>
      <c r="M319" s="251" t="s">
        <v>1</v>
      </c>
      <c r="N319" s="252" t="s">
        <v>41</v>
      </c>
      <c r="O319" s="91"/>
      <c r="P319" s="253">
        <f>O319*H319</f>
        <v>0</v>
      </c>
      <c r="Q319" s="253">
        <v>0</v>
      </c>
      <c r="R319" s="253">
        <f>Q319*H319</f>
        <v>0</v>
      </c>
      <c r="S319" s="253">
        <v>0</v>
      </c>
      <c r="T319" s="254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55" t="s">
        <v>427</v>
      </c>
      <c r="AT319" s="255" t="s">
        <v>145</v>
      </c>
      <c r="AU319" s="255" t="s">
        <v>83</v>
      </c>
      <c r="AY319" s="17" t="s">
        <v>142</v>
      </c>
      <c r="BE319" s="256">
        <f>IF(N319="základní",J319,0)</f>
        <v>0</v>
      </c>
      <c r="BF319" s="256">
        <f>IF(N319="snížená",J319,0)</f>
        <v>0</v>
      </c>
      <c r="BG319" s="256">
        <f>IF(N319="zákl. přenesená",J319,0)</f>
        <v>0</v>
      </c>
      <c r="BH319" s="256">
        <f>IF(N319="sníž. přenesená",J319,0)</f>
        <v>0</v>
      </c>
      <c r="BI319" s="256">
        <f>IF(N319="nulová",J319,0)</f>
        <v>0</v>
      </c>
      <c r="BJ319" s="17" t="s">
        <v>83</v>
      </c>
      <c r="BK319" s="256">
        <f>ROUND(I319*H319,2)</f>
        <v>0</v>
      </c>
      <c r="BL319" s="17" t="s">
        <v>427</v>
      </c>
      <c r="BM319" s="255" t="s">
        <v>428</v>
      </c>
    </row>
    <row r="320" s="2" customFormat="1" ht="16.5" customHeight="1">
      <c r="A320" s="38"/>
      <c r="B320" s="39"/>
      <c r="C320" s="244" t="s">
        <v>429</v>
      </c>
      <c r="D320" s="244" t="s">
        <v>145</v>
      </c>
      <c r="E320" s="245" t="s">
        <v>430</v>
      </c>
      <c r="F320" s="246" t="s">
        <v>431</v>
      </c>
      <c r="G320" s="247" t="s">
        <v>426</v>
      </c>
      <c r="H320" s="248">
        <v>1</v>
      </c>
      <c r="I320" s="249"/>
      <c r="J320" s="250">
        <f>ROUND(I320*H320,2)</f>
        <v>0</v>
      </c>
      <c r="K320" s="246" t="s">
        <v>1</v>
      </c>
      <c r="L320" s="44"/>
      <c r="M320" s="251" t="s">
        <v>1</v>
      </c>
      <c r="N320" s="252" t="s">
        <v>41</v>
      </c>
      <c r="O320" s="91"/>
      <c r="P320" s="253">
        <f>O320*H320</f>
        <v>0</v>
      </c>
      <c r="Q320" s="253">
        <v>0</v>
      </c>
      <c r="R320" s="253">
        <f>Q320*H320</f>
        <v>0</v>
      </c>
      <c r="S320" s="253">
        <v>0</v>
      </c>
      <c r="T320" s="254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55" t="s">
        <v>427</v>
      </c>
      <c r="AT320" s="255" t="s">
        <v>145</v>
      </c>
      <c r="AU320" s="255" t="s">
        <v>83</v>
      </c>
      <c r="AY320" s="17" t="s">
        <v>142</v>
      </c>
      <c r="BE320" s="256">
        <f>IF(N320="základní",J320,0)</f>
        <v>0</v>
      </c>
      <c r="BF320" s="256">
        <f>IF(N320="snížená",J320,0)</f>
        <v>0</v>
      </c>
      <c r="BG320" s="256">
        <f>IF(N320="zákl. přenesená",J320,0)</f>
        <v>0</v>
      </c>
      <c r="BH320" s="256">
        <f>IF(N320="sníž. přenesená",J320,0)</f>
        <v>0</v>
      </c>
      <c r="BI320" s="256">
        <f>IF(N320="nulová",J320,0)</f>
        <v>0</v>
      </c>
      <c r="BJ320" s="17" t="s">
        <v>83</v>
      </c>
      <c r="BK320" s="256">
        <f>ROUND(I320*H320,2)</f>
        <v>0</v>
      </c>
      <c r="BL320" s="17" t="s">
        <v>427</v>
      </c>
      <c r="BM320" s="255" t="s">
        <v>432</v>
      </c>
    </row>
    <row r="321" s="12" customFormat="1" ht="25.92" customHeight="1">
      <c r="A321" s="12"/>
      <c r="B321" s="228"/>
      <c r="C321" s="229"/>
      <c r="D321" s="230" t="s">
        <v>75</v>
      </c>
      <c r="E321" s="231" t="s">
        <v>433</v>
      </c>
      <c r="F321" s="231" t="s">
        <v>434</v>
      </c>
      <c r="G321" s="229"/>
      <c r="H321" s="229"/>
      <c r="I321" s="232"/>
      <c r="J321" s="233">
        <f>BK321</f>
        <v>0</v>
      </c>
      <c r="K321" s="229"/>
      <c r="L321" s="234"/>
      <c r="M321" s="235"/>
      <c r="N321" s="236"/>
      <c r="O321" s="236"/>
      <c r="P321" s="237">
        <f>P322</f>
        <v>0</v>
      </c>
      <c r="Q321" s="236"/>
      <c r="R321" s="237">
        <f>R322</f>
        <v>0</v>
      </c>
      <c r="S321" s="236"/>
      <c r="T321" s="238">
        <f>T322</f>
        <v>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39" t="s">
        <v>200</v>
      </c>
      <c r="AT321" s="240" t="s">
        <v>75</v>
      </c>
      <c r="AU321" s="240" t="s">
        <v>76</v>
      </c>
      <c r="AY321" s="239" t="s">
        <v>142</v>
      </c>
      <c r="BK321" s="241">
        <f>BK322</f>
        <v>0</v>
      </c>
    </row>
    <row r="322" s="12" customFormat="1" ht="22.8" customHeight="1">
      <c r="A322" s="12"/>
      <c r="B322" s="228"/>
      <c r="C322" s="229"/>
      <c r="D322" s="230" t="s">
        <v>75</v>
      </c>
      <c r="E322" s="242" t="s">
        <v>435</v>
      </c>
      <c r="F322" s="242" t="s">
        <v>436</v>
      </c>
      <c r="G322" s="229"/>
      <c r="H322" s="229"/>
      <c r="I322" s="232"/>
      <c r="J322" s="243">
        <f>BK322</f>
        <v>0</v>
      </c>
      <c r="K322" s="229"/>
      <c r="L322" s="234"/>
      <c r="M322" s="235"/>
      <c r="N322" s="236"/>
      <c r="O322" s="236"/>
      <c r="P322" s="237">
        <f>P323</f>
        <v>0</v>
      </c>
      <c r="Q322" s="236"/>
      <c r="R322" s="237">
        <f>R323</f>
        <v>0</v>
      </c>
      <c r="S322" s="236"/>
      <c r="T322" s="238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9" t="s">
        <v>200</v>
      </c>
      <c r="AT322" s="240" t="s">
        <v>75</v>
      </c>
      <c r="AU322" s="240" t="s">
        <v>83</v>
      </c>
      <c r="AY322" s="239" t="s">
        <v>142</v>
      </c>
      <c r="BK322" s="241">
        <f>BK323</f>
        <v>0</v>
      </c>
    </row>
    <row r="323" s="2" customFormat="1" ht="16.5" customHeight="1">
      <c r="A323" s="38"/>
      <c r="B323" s="39"/>
      <c r="C323" s="244" t="s">
        <v>437</v>
      </c>
      <c r="D323" s="244" t="s">
        <v>145</v>
      </c>
      <c r="E323" s="245" t="s">
        <v>438</v>
      </c>
      <c r="F323" s="246" t="s">
        <v>436</v>
      </c>
      <c r="G323" s="247" t="s">
        <v>426</v>
      </c>
      <c r="H323" s="248">
        <v>1</v>
      </c>
      <c r="I323" s="249"/>
      <c r="J323" s="250">
        <f>ROUND(I323*H323,2)</f>
        <v>0</v>
      </c>
      <c r="K323" s="246" t="s">
        <v>149</v>
      </c>
      <c r="L323" s="44"/>
      <c r="M323" s="294" t="s">
        <v>1</v>
      </c>
      <c r="N323" s="295" t="s">
        <v>41</v>
      </c>
      <c r="O323" s="296"/>
      <c r="P323" s="297">
        <f>O323*H323</f>
        <v>0</v>
      </c>
      <c r="Q323" s="297">
        <v>0</v>
      </c>
      <c r="R323" s="297">
        <f>Q323*H323</f>
        <v>0</v>
      </c>
      <c r="S323" s="297">
        <v>0</v>
      </c>
      <c r="T323" s="298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55" t="s">
        <v>439</v>
      </c>
      <c r="AT323" s="255" t="s">
        <v>145</v>
      </c>
      <c r="AU323" s="255" t="s">
        <v>85</v>
      </c>
      <c r="AY323" s="17" t="s">
        <v>142</v>
      </c>
      <c r="BE323" s="256">
        <f>IF(N323="základní",J323,0)</f>
        <v>0</v>
      </c>
      <c r="BF323" s="256">
        <f>IF(N323="snížená",J323,0)</f>
        <v>0</v>
      </c>
      <c r="BG323" s="256">
        <f>IF(N323="zákl. přenesená",J323,0)</f>
        <v>0</v>
      </c>
      <c r="BH323" s="256">
        <f>IF(N323="sníž. přenesená",J323,0)</f>
        <v>0</v>
      </c>
      <c r="BI323" s="256">
        <f>IF(N323="nulová",J323,0)</f>
        <v>0</v>
      </c>
      <c r="BJ323" s="17" t="s">
        <v>83</v>
      </c>
      <c r="BK323" s="256">
        <f>ROUND(I323*H323,2)</f>
        <v>0</v>
      </c>
      <c r="BL323" s="17" t="s">
        <v>439</v>
      </c>
      <c r="BM323" s="255" t="s">
        <v>440</v>
      </c>
    </row>
    <row r="324" s="2" customFormat="1" ht="6.96" customHeight="1">
      <c r="A324" s="38"/>
      <c r="B324" s="66"/>
      <c r="C324" s="67"/>
      <c r="D324" s="67"/>
      <c r="E324" s="67"/>
      <c r="F324" s="67"/>
      <c r="G324" s="67"/>
      <c r="H324" s="67"/>
      <c r="I324" s="193"/>
      <c r="J324" s="67"/>
      <c r="K324" s="67"/>
      <c r="L324" s="44"/>
      <c r="M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</row>
  </sheetData>
  <sheetProtection sheet="1" autoFilter="0" formatColumns="0" formatRows="0" objects="1" scenarios="1" spinCount="100000" saltValue="25/zRGIwZCGleIRM+IFlNFLCNkB2QEj8YKwaYTsHyLndkBRJSlRC2A9MbMw3V8FHw2OdAQHrdnzyNt0ORolpRg==" hashValue="OIm1t9oXCwcLOJvLXxPw98fc5dMRzx4yaEZRW2iRj+TDPE9dCisHXuzCQ5SF3Og4Lf64WEI3RusdITP1TPpidA==" algorithmName="SHA-512" password="CC35"/>
  <autoFilter ref="C134:K3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  <c r="AZ2" s="147" t="s">
        <v>441</v>
      </c>
      <c r="BA2" s="147" t="s">
        <v>1</v>
      </c>
      <c r="BB2" s="147" t="s">
        <v>1</v>
      </c>
      <c r="BC2" s="147" t="s">
        <v>102</v>
      </c>
      <c r="BD2" s="147" t="s">
        <v>85</v>
      </c>
    </row>
    <row r="3" hidden="1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85</v>
      </c>
      <c r="AZ3" s="147" t="s">
        <v>96</v>
      </c>
      <c r="BA3" s="147" t="s">
        <v>1</v>
      </c>
      <c r="BB3" s="147" t="s">
        <v>1</v>
      </c>
      <c r="BC3" s="147" t="s">
        <v>442</v>
      </c>
      <c r="BD3" s="147" t="s">
        <v>85</v>
      </c>
    </row>
    <row r="4" hidden="1" s="1" customFormat="1" ht="24.96" customHeight="1">
      <c r="B4" s="20"/>
      <c r="D4" s="151" t="s">
        <v>98</v>
      </c>
      <c r="I4" s="146"/>
      <c r="L4" s="20"/>
      <c r="M4" s="152" t="s">
        <v>10</v>
      </c>
      <c r="AT4" s="17" t="s">
        <v>4</v>
      </c>
      <c r="AZ4" s="147" t="s">
        <v>99</v>
      </c>
      <c r="BA4" s="147" t="s">
        <v>1</v>
      </c>
      <c r="BB4" s="147" t="s">
        <v>1</v>
      </c>
      <c r="BC4" s="147" t="s">
        <v>100</v>
      </c>
      <c r="BD4" s="147" t="s">
        <v>143</v>
      </c>
    </row>
    <row r="5" hidden="1" s="1" customFormat="1" ht="6.96" customHeight="1">
      <c r="B5" s="20"/>
      <c r="I5" s="146"/>
      <c r="L5" s="20"/>
    </row>
    <row r="6" hidden="1" s="1" customFormat="1" ht="12" customHeight="1">
      <c r="B6" s="20"/>
      <c r="D6" s="153" t="s">
        <v>16</v>
      </c>
      <c r="I6" s="146"/>
      <c r="L6" s="20"/>
    </row>
    <row r="7" hidden="1" s="1" customFormat="1" ht="16.5" customHeight="1">
      <c r="B7" s="20"/>
      <c r="E7" s="154" t="str">
        <f>'Rekapitulace stavby'!K6</f>
        <v>Výměna oken památkového objektu, Školní ul. 13/1 Trutnov - 1.etapa</v>
      </c>
      <c r="F7" s="153"/>
      <c r="G7" s="153"/>
      <c r="H7" s="153"/>
      <c r="I7" s="146"/>
      <c r="L7" s="20"/>
    </row>
    <row r="8" hidden="1" s="1" customFormat="1" ht="12" customHeight="1">
      <c r="B8" s="20"/>
      <c r="D8" s="153" t="s">
        <v>103</v>
      </c>
      <c r="I8" s="146"/>
      <c r="L8" s="20"/>
    </row>
    <row r="9" hidden="1" s="2" customFormat="1" ht="16.5" customHeight="1">
      <c r="A9" s="38"/>
      <c r="B9" s="44"/>
      <c r="C9" s="38"/>
      <c r="D9" s="38"/>
      <c r="E9" s="154" t="s">
        <v>104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53" t="s">
        <v>105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6.5" customHeight="1">
      <c r="A11" s="38"/>
      <c r="B11" s="44"/>
      <c r="C11" s="38"/>
      <c r="D11" s="38"/>
      <c r="E11" s="156" t="s">
        <v>443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20. 1. 2020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7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2" customHeight="1">
      <c r="A19" s="38"/>
      <c r="B19" s="44"/>
      <c r="C19" s="38"/>
      <c r="D19" s="153" t="s">
        <v>28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2" customHeight="1">
      <c r="A22" s="38"/>
      <c r="B22" s="44"/>
      <c r="C22" s="38"/>
      <c r="D22" s="153" t="s">
        <v>30</v>
      </c>
      <c r="E22" s="38"/>
      <c r="F22" s="38"/>
      <c r="G22" s="38"/>
      <c r="H22" s="38"/>
      <c r="I22" s="157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7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12" customHeight="1">
      <c r="A25" s="38"/>
      <c r="B25" s="44"/>
      <c r="C25" s="38"/>
      <c r="D25" s="153" t="s">
        <v>33</v>
      </c>
      <c r="E25" s="38"/>
      <c r="F25" s="38"/>
      <c r="G25" s="38"/>
      <c r="H25" s="38"/>
      <c r="I25" s="157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7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12" customHeight="1">
      <c r="A28" s="38"/>
      <c r="B28" s="44"/>
      <c r="C28" s="38"/>
      <c r="D28" s="153" t="s">
        <v>35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hidden="1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25.44" customHeight="1">
      <c r="A32" s="38"/>
      <c r="B32" s="44"/>
      <c r="C32" s="38"/>
      <c r="D32" s="166" t="s">
        <v>36</v>
      </c>
      <c r="E32" s="38"/>
      <c r="F32" s="38"/>
      <c r="G32" s="38"/>
      <c r="H32" s="38"/>
      <c r="I32" s="155"/>
      <c r="J32" s="167">
        <f>ROUND(J132,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38"/>
      <c r="F34" s="168" t="s">
        <v>38</v>
      </c>
      <c r="G34" s="38"/>
      <c r="H34" s="38"/>
      <c r="I34" s="169" t="s">
        <v>37</v>
      </c>
      <c r="J34" s="168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170" t="s">
        <v>40</v>
      </c>
      <c r="E35" s="153" t="s">
        <v>41</v>
      </c>
      <c r="F35" s="171">
        <f>ROUND((SUM(BE132:BE210)),  2)</f>
        <v>0</v>
      </c>
      <c r="G35" s="38"/>
      <c r="H35" s="38"/>
      <c r="I35" s="172">
        <v>0.20999999999999999</v>
      </c>
      <c r="J35" s="171">
        <f>ROUND(((SUM(BE132:BE210))*I35),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3" t="s">
        <v>42</v>
      </c>
      <c r="F36" s="171">
        <f>ROUND((SUM(BF132:BF210)),  2)</f>
        <v>0</v>
      </c>
      <c r="G36" s="38"/>
      <c r="H36" s="38"/>
      <c r="I36" s="172">
        <v>0.14999999999999999</v>
      </c>
      <c r="J36" s="171">
        <f>ROUND(((SUM(BF132:BF210))*I36),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43</v>
      </c>
      <c r="F37" s="171">
        <f>ROUND((SUM(BG132:BG210)),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44</v>
      </c>
      <c r="F38" s="171">
        <f>ROUND((SUM(BH132:BH210)),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45</v>
      </c>
      <c r="F39" s="171">
        <f>ROUND((SUM(BI132:BI210)),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25.44" customHeight="1">
      <c r="A41" s="38"/>
      <c r="B41" s="44"/>
      <c r="C41" s="173"/>
      <c r="D41" s="174" t="s">
        <v>46</v>
      </c>
      <c r="E41" s="175"/>
      <c r="F41" s="175"/>
      <c r="G41" s="176" t="s">
        <v>47</v>
      </c>
      <c r="H41" s="177" t="s">
        <v>48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hidden="1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hidden="1" s="1" customFormat="1" ht="14.4" customHeight="1">
      <c r="B43" s="20"/>
      <c r="I43" s="146"/>
      <c r="L43" s="20"/>
    </row>
    <row r="44" hidden="1" s="1" customFormat="1" ht="14.4" customHeight="1">
      <c r="B44" s="20"/>
      <c r="I44" s="146"/>
      <c r="L44" s="20"/>
    </row>
    <row r="45" hidden="1" s="1" customFormat="1" ht="14.4" customHeight="1">
      <c r="B45" s="20"/>
      <c r="I45" s="146"/>
      <c r="L45" s="20"/>
    </row>
    <row r="46" hidden="1" s="1" customFormat="1" ht="14.4" customHeight="1">
      <c r="B46" s="20"/>
      <c r="I46" s="146"/>
      <c r="L46" s="20"/>
    </row>
    <row r="47" hidden="1" s="1" customFormat="1" ht="14.4" customHeight="1">
      <c r="B47" s="20"/>
      <c r="I47" s="146"/>
      <c r="L47" s="20"/>
    </row>
    <row r="48" hidden="1" s="1" customFormat="1" ht="14.4" customHeight="1">
      <c r="B48" s="20"/>
      <c r="I48" s="146"/>
      <c r="L48" s="20"/>
    </row>
    <row r="49" hidden="1" s="1" customFormat="1" ht="14.4" customHeight="1">
      <c r="B49" s="20"/>
      <c r="I49" s="146"/>
      <c r="L49" s="20"/>
    </row>
    <row r="50" hidden="1" s="2" customFormat="1" ht="14.4" customHeight="1">
      <c r="B50" s="63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107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Výměna oken památkového objektu, Školní ul. 13/1 Trutnov - 1.etapa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103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104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105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001-02 - SO 01 - uliční fasáda - neuznatelné položky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Trutnov</v>
      </c>
      <c r="G91" s="40"/>
      <c r="H91" s="40"/>
      <c r="I91" s="157" t="s">
        <v>22</v>
      </c>
      <c r="J91" s="79" t="str">
        <f>IF(J14="","",J14)</f>
        <v>20. 1. 2020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Město Trutnov</v>
      </c>
      <c r="G93" s="40"/>
      <c r="H93" s="40"/>
      <c r="I93" s="157" t="s">
        <v>30</v>
      </c>
      <c r="J93" s="36" t="str">
        <f>E23</f>
        <v>SOLLERTIA, ing. Jána, Trutnov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157" t="s">
        <v>33</v>
      </c>
      <c r="J94" s="36" t="str">
        <f>E26</f>
        <v>Ing. Lenka Kasperová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108</v>
      </c>
      <c r="D96" s="199"/>
      <c r="E96" s="199"/>
      <c r="F96" s="199"/>
      <c r="G96" s="199"/>
      <c r="H96" s="199"/>
      <c r="I96" s="200"/>
      <c r="J96" s="201" t="s">
        <v>109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110</v>
      </c>
      <c r="D98" s="40"/>
      <c r="E98" s="40"/>
      <c r="F98" s="40"/>
      <c r="G98" s="40"/>
      <c r="H98" s="40"/>
      <c r="I98" s="155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111</v>
      </c>
    </row>
    <row r="99" s="9" customFormat="1" ht="24.96" customHeight="1">
      <c r="A99" s="9"/>
      <c r="B99" s="203"/>
      <c r="C99" s="204"/>
      <c r="D99" s="205" t="s">
        <v>112</v>
      </c>
      <c r="E99" s="206"/>
      <c r="F99" s="206"/>
      <c r="G99" s="206"/>
      <c r="H99" s="206"/>
      <c r="I99" s="207"/>
      <c r="J99" s="208">
        <f>J133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3"/>
      <c r="D100" s="211" t="s">
        <v>114</v>
      </c>
      <c r="E100" s="212"/>
      <c r="F100" s="212"/>
      <c r="G100" s="212"/>
      <c r="H100" s="212"/>
      <c r="I100" s="213"/>
      <c r="J100" s="214">
        <f>J134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115</v>
      </c>
      <c r="E101" s="212"/>
      <c r="F101" s="212"/>
      <c r="G101" s="212"/>
      <c r="H101" s="212"/>
      <c r="I101" s="213"/>
      <c r="J101" s="214">
        <f>J145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117</v>
      </c>
      <c r="E102" s="212"/>
      <c r="F102" s="212"/>
      <c r="G102" s="212"/>
      <c r="H102" s="212"/>
      <c r="I102" s="213"/>
      <c r="J102" s="214">
        <f>J158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3"/>
      <c r="C103" s="204"/>
      <c r="D103" s="205" t="s">
        <v>118</v>
      </c>
      <c r="E103" s="206"/>
      <c r="F103" s="206"/>
      <c r="G103" s="206"/>
      <c r="H103" s="206"/>
      <c r="I103" s="207"/>
      <c r="J103" s="208">
        <f>J160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0"/>
      <c r="C104" s="133"/>
      <c r="D104" s="211" t="s">
        <v>119</v>
      </c>
      <c r="E104" s="212"/>
      <c r="F104" s="212"/>
      <c r="G104" s="212"/>
      <c r="H104" s="212"/>
      <c r="I104" s="213"/>
      <c r="J104" s="214">
        <f>J161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120</v>
      </c>
      <c r="E105" s="212"/>
      <c r="F105" s="212"/>
      <c r="G105" s="212"/>
      <c r="H105" s="212"/>
      <c r="I105" s="213"/>
      <c r="J105" s="214">
        <f>J172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3"/>
      <c r="D106" s="211" t="s">
        <v>121</v>
      </c>
      <c r="E106" s="212"/>
      <c r="F106" s="212"/>
      <c r="G106" s="212"/>
      <c r="H106" s="212"/>
      <c r="I106" s="213"/>
      <c r="J106" s="214">
        <f>J190</f>
        <v>0</v>
      </c>
      <c r="K106" s="133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3"/>
      <c r="D107" s="211" t="s">
        <v>123</v>
      </c>
      <c r="E107" s="212"/>
      <c r="F107" s="212"/>
      <c r="G107" s="212"/>
      <c r="H107" s="212"/>
      <c r="I107" s="213"/>
      <c r="J107" s="214">
        <f>J198</f>
        <v>0</v>
      </c>
      <c r="K107" s="133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3"/>
      <c r="C108" s="204"/>
      <c r="D108" s="205" t="s">
        <v>444</v>
      </c>
      <c r="E108" s="206"/>
      <c r="F108" s="206"/>
      <c r="G108" s="206"/>
      <c r="H108" s="206"/>
      <c r="I108" s="207"/>
      <c r="J108" s="208">
        <f>J205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125</v>
      </c>
      <c r="E109" s="206"/>
      <c r="F109" s="206"/>
      <c r="G109" s="206"/>
      <c r="H109" s="206"/>
      <c r="I109" s="207"/>
      <c r="J109" s="208">
        <f>J207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210"/>
      <c r="C110" s="133"/>
      <c r="D110" s="211" t="s">
        <v>445</v>
      </c>
      <c r="E110" s="212"/>
      <c r="F110" s="212"/>
      <c r="G110" s="212"/>
      <c r="H110" s="212"/>
      <c r="I110" s="213"/>
      <c r="J110" s="214">
        <f>J208</f>
        <v>0</v>
      </c>
      <c r="K110" s="133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193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196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127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97" t="str">
        <f>E7</f>
        <v>Výměna oken památkového objektu, Školní ul. 13/1 Trutnov - 1.etapa</v>
      </c>
      <c r="F120" s="32"/>
      <c r="G120" s="32"/>
      <c r="H120" s="32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103</v>
      </c>
      <c r="D121" s="22"/>
      <c r="E121" s="22"/>
      <c r="F121" s="22"/>
      <c r="G121" s="22"/>
      <c r="H121" s="22"/>
      <c r="I121" s="146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97" t="s">
        <v>104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105</v>
      </c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001-02 - SO 01 - uliční fasáda - neuznatelné položky</v>
      </c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>Trutnov</v>
      </c>
      <c r="G126" s="40"/>
      <c r="H126" s="40"/>
      <c r="I126" s="157" t="s">
        <v>22</v>
      </c>
      <c r="J126" s="79" t="str">
        <f>IF(J14="","",J14)</f>
        <v>20. 1. 2020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55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24</v>
      </c>
      <c r="D128" s="40"/>
      <c r="E128" s="40"/>
      <c r="F128" s="27" t="str">
        <f>E17</f>
        <v>Město Trutnov</v>
      </c>
      <c r="G128" s="40"/>
      <c r="H128" s="40"/>
      <c r="I128" s="157" t="s">
        <v>30</v>
      </c>
      <c r="J128" s="36" t="str">
        <f>E23</f>
        <v>SOLLERTIA, ing. Jána, Trutnov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5.65" customHeight="1">
      <c r="A129" s="38"/>
      <c r="B129" s="39"/>
      <c r="C129" s="32" t="s">
        <v>28</v>
      </c>
      <c r="D129" s="40"/>
      <c r="E129" s="40"/>
      <c r="F129" s="27" t="str">
        <f>IF(E20="","",E20)</f>
        <v>Vyplň údaj</v>
      </c>
      <c r="G129" s="40"/>
      <c r="H129" s="40"/>
      <c r="I129" s="157" t="s">
        <v>33</v>
      </c>
      <c r="J129" s="36" t="str">
        <f>E26</f>
        <v>Ing. Lenka Kasperová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155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16"/>
      <c r="B131" s="217"/>
      <c r="C131" s="218" t="s">
        <v>128</v>
      </c>
      <c r="D131" s="219" t="s">
        <v>61</v>
      </c>
      <c r="E131" s="219" t="s">
        <v>57</v>
      </c>
      <c r="F131" s="219" t="s">
        <v>58</v>
      </c>
      <c r="G131" s="219" t="s">
        <v>129</v>
      </c>
      <c r="H131" s="219" t="s">
        <v>130</v>
      </c>
      <c r="I131" s="220" t="s">
        <v>131</v>
      </c>
      <c r="J131" s="219" t="s">
        <v>109</v>
      </c>
      <c r="K131" s="221" t="s">
        <v>132</v>
      </c>
      <c r="L131" s="222"/>
      <c r="M131" s="100" t="s">
        <v>1</v>
      </c>
      <c r="N131" s="101" t="s">
        <v>40</v>
      </c>
      <c r="O131" s="101" t="s">
        <v>133</v>
      </c>
      <c r="P131" s="101" t="s">
        <v>134</v>
      </c>
      <c r="Q131" s="101" t="s">
        <v>135</v>
      </c>
      <c r="R131" s="101" t="s">
        <v>136</v>
      </c>
      <c r="S131" s="101" t="s">
        <v>137</v>
      </c>
      <c r="T131" s="102" t="s">
        <v>138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8"/>
      <c r="B132" s="39"/>
      <c r="C132" s="107" t="s">
        <v>139</v>
      </c>
      <c r="D132" s="40"/>
      <c r="E132" s="40"/>
      <c r="F132" s="40"/>
      <c r="G132" s="40"/>
      <c r="H132" s="40"/>
      <c r="I132" s="155"/>
      <c r="J132" s="223">
        <f>BK132</f>
        <v>0</v>
      </c>
      <c r="K132" s="40"/>
      <c r="L132" s="44"/>
      <c r="M132" s="103"/>
      <c r="N132" s="224"/>
      <c r="O132" s="104"/>
      <c r="P132" s="225">
        <f>P133+P160+P205+P207</f>
        <v>0</v>
      </c>
      <c r="Q132" s="104"/>
      <c r="R132" s="225">
        <f>R133+R160+R205+R207</f>
        <v>0.12114844</v>
      </c>
      <c r="S132" s="104"/>
      <c r="T132" s="226">
        <f>T133+T160+T205+T207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111</v>
      </c>
      <c r="BK132" s="227">
        <f>BK133+BK160+BK205+BK207</f>
        <v>0</v>
      </c>
    </row>
    <row r="133" s="12" customFormat="1" ht="25.92" customHeight="1">
      <c r="A133" s="12"/>
      <c r="B133" s="228"/>
      <c r="C133" s="229"/>
      <c r="D133" s="230" t="s">
        <v>75</v>
      </c>
      <c r="E133" s="231" t="s">
        <v>140</v>
      </c>
      <c r="F133" s="231" t="s">
        <v>141</v>
      </c>
      <c r="G133" s="229"/>
      <c r="H133" s="229"/>
      <c r="I133" s="232"/>
      <c r="J133" s="233">
        <f>BK133</f>
        <v>0</v>
      </c>
      <c r="K133" s="229"/>
      <c r="L133" s="234"/>
      <c r="M133" s="235"/>
      <c r="N133" s="236"/>
      <c r="O133" s="236"/>
      <c r="P133" s="237">
        <f>P134+P145+P158</f>
        <v>0</v>
      </c>
      <c r="Q133" s="236"/>
      <c r="R133" s="237">
        <f>R134+R145+R158</f>
        <v>0.062448839999999999</v>
      </c>
      <c r="S133" s="236"/>
      <c r="T133" s="238">
        <f>T134+T145+T158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9" t="s">
        <v>83</v>
      </c>
      <c r="AT133" s="240" t="s">
        <v>75</v>
      </c>
      <c r="AU133" s="240" t="s">
        <v>76</v>
      </c>
      <c r="AY133" s="239" t="s">
        <v>142</v>
      </c>
      <c r="BK133" s="241">
        <f>BK134+BK145+BK158</f>
        <v>0</v>
      </c>
    </row>
    <row r="134" s="12" customFormat="1" ht="22.8" customHeight="1">
      <c r="A134" s="12"/>
      <c r="B134" s="228"/>
      <c r="C134" s="229"/>
      <c r="D134" s="230" t="s">
        <v>75</v>
      </c>
      <c r="E134" s="242" t="s">
        <v>154</v>
      </c>
      <c r="F134" s="242" t="s">
        <v>155</v>
      </c>
      <c r="G134" s="229"/>
      <c r="H134" s="229"/>
      <c r="I134" s="232"/>
      <c r="J134" s="243">
        <f>BK134</f>
        <v>0</v>
      </c>
      <c r="K134" s="229"/>
      <c r="L134" s="234"/>
      <c r="M134" s="235"/>
      <c r="N134" s="236"/>
      <c r="O134" s="236"/>
      <c r="P134" s="237">
        <f>SUM(P135:P144)</f>
        <v>0</v>
      </c>
      <c r="Q134" s="236"/>
      <c r="R134" s="237">
        <f>SUM(R135:R144)</f>
        <v>0.062448839999999999</v>
      </c>
      <c r="S134" s="236"/>
      <c r="T134" s="238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9" t="s">
        <v>83</v>
      </c>
      <c r="AT134" s="240" t="s">
        <v>75</v>
      </c>
      <c r="AU134" s="240" t="s">
        <v>83</v>
      </c>
      <c r="AY134" s="239" t="s">
        <v>142</v>
      </c>
      <c r="BK134" s="241">
        <f>SUM(BK135:BK144)</f>
        <v>0</v>
      </c>
    </row>
    <row r="135" s="2" customFormat="1" ht="16.5" customHeight="1">
      <c r="A135" s="38"/>
      <c r="B135" s="39"/>
      <c r="C135" s="244" t="s">
        <v>83</v>
      </c>
      <c r="D135" s="244" t="s">
        <v>145</v>
      </c>
      <c r="E135" s="245" t="s">
        <v>156</v>
      </c>
      <c r="F135" s="246" t="s">
        <v>157</v>
      </c>
      <c r="G135" s="247" t="s">
        <v>158</v>
      </c>
      <c r="H135" s="248">
        <v>1.9079999999999999</v>
      </c>
      <c r="I135" s="249"/>
      <c r="J135" s="250">
        <f>ROUND(I135*H135,2)</f>
        <v>0</v>
      </c>
      <c r="K135" s="246" t="s">
        <v>149</v>
      </c>
      <c r="L135" s="44"/>
      <c r="M135" s="251" t="s">
        <v>1</v>
      </c>
      <c r="N135" s="252" t="s">
        <v>41</v>
      </c>
      <c r="O135" s="91"/>
      <c r="P135" s="253">
        <f>O135*H135</f>
        <v>0</v>
      </c>
      <c r="Q135" s="253">
        <v>0.032730000000000002</v>
      </c>
      <c r="R135" s="253">
        <f>Q135*H135</f>
        <v>0.062448839999999999</v>
      </c>
      <c r="S135" s="253">
        <v>0</v>
      </c>
      <c r="T135" s="25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5" t="s">
        <v>150</v>
      </c>
      <c r="AT135" s="255" t="s">
        <v>145</v>
      </c>
      <c r="AU135" s="255" t="s">
        <v>85</v>
      </c>
      <c r="AY135" s="17" t="s">
        <v>142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7" t="s">
        <v>83</v>
      </c>
      <c r="BK135" s="256">
        <f>ROUND(I135*H135,2)</f>
        <v>0</v>
      </c>
      <c r="BL135" s="17" t="s">
        <v>150</v>
      </c>
      <c r="BM135" s="255" t="s">
        <v>446</v>
      </c>
    </row>
    <row r="136" s="13" customFormat="1">
      <c r="A136" s="13"/>
      <c r="B136" s="257"/>
      <c r="C136" s="258"/>
      <c r="D136" s="259" t="s">
        <v>152</v>
      </c>
      <c r="E136" s="260" t="s">
        <v>1</v>
      </c>
      <c r="F136" s="261" t="s">
        <v>447</v>
      </c>
      <c r="G136" s="258"/>
      <c r="H136" s="260" t="s">
        <v>1</v>
      </c>
      <c r="I136" s="262"/>
      <c r="J136" s="258"/>
      <c r="K136" s="258"/>
      <c r="L136" s="263"/>
      <c r="M136" s="264"/>
      <c r="N136" s="265"/>
      <c r="O136" s="265"/>
      <c r="P136" s="265"/>
      <c r="Q136" s="265"/>
      <c r="R136" s="265"/>
      <c r="S136" s="265"/>
      <c r="T136" s="26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7" t="s">
        <v>152</v>
      </c>
      <c r="AU136" s="267" t="s">
        <v>85</v>
      </c>
      <c r="AV136" s="13" t="s">
        <v>83</v>
      </c>
      <c r="AW136" s="13" t="s">
        <v>32</v>
      </c>
      <c r="AX136" s="13" t="s">
        <v>76</v>
      </c>
      <c r="AY136" s="267" t="s">
        <v>142</v>
      </c>
    </row>
    <row r="137" s="14" customFormat="1">
      <c r="A137" s="14"/>
      <c r="B137" s="268"/>
      <c r="C137" s="269"/>
      <c r="D137" s="259" t="s">
        <v>152</v>
      </c>
      <c r="E137" s="270" t="s">
        <v>1</v>
      </c>
      <c r="F137" s="271" t="s">
        <v>448</v>
      </c>
      <c r="G137" s="269"/>
      <c r="H137" s="272">
        <v>0.25800000000000001</v>
      </c>
      <c r="I137" s="273"/>
      <c r="J137" s="269"/>
      <c r="K137" s="269"/>
      <c r="L137" s="274"/>
      <c r="M137" s="275"/>
      <c r="N137" s="276"/>
      <c r="O137" s="276"/>
      <c r="P137" s="276"/>
      <c r="Q137" s="276"/>
      <c r="R137" s="276"/>
      <c r="S137" s="276"/>
      <c r="T137" s="27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78" t="s">
        <v>152</v>
      </c>
      <c r="AU137" s="278" t="s">
        <v>85</v>
      </c>
      <c r="AV137" s="14" t="s">
        <v>85</v>
      </c>
      <c r="AW137" s="14" t="s">
        <v>32</v>
      </c>
      <c r="AX137" s="14" t="s">
        <v>76</v>
      </c>
      <c r="AY137" s="278" t="s">
        <v>142</v>
      </c>
    </row>
    <row r="138" s="14" customFormat="1">
      <c r="A138" s="14"/>
      <c r="B138" s="268"/>
      <c r="C138" s="269"/>
      <c r="D138" s="259" t="s">
        <v>152</v>
      </c>
      <c r="E138" s="270" t="s">
        <v>1</v>
      </c>
      <c r="F138" s="271" t="s">
        <v>449</v>
      </c>
      <c r="G138" s="269"/>
      <c r="H138" s="272">
        <v>0.66000000000000003</v>
      </c>
      <c r="I138" s="273"/>
      <c r="J138" s="269"/>
      <c r="K138" s="269"/>
      <c r="L138" s="274"/>
      <c r="M138" s="275"/>
      <c r="N138" s="276"/>
      <c r="O138" s="276"/>
      <c r="P138" s="276"/>
      <c r="Q138" s="276"/>
      <c r="R138" s="276"/>
      <c r="S138" s="276"/>
      <c r="T138" s="27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78" t="s">
        <v>152</v>
      </c>
      <c r="AU138" s="278" t="s">
        <v>85</v>
      </c>
      <c r="AV138" s="14" t="s">
        <v>85</v>
      </c>
      <c r="AW138" s="14" t="s">
        <v>32</v>
      </c>
      <c r="AX138" s="14" t="s">
        <v>76</v>
      </c>
      <c r="AY138" s="278" t="s">
        <v>142</v>
      </c>
    </row>
    <row r="139" s="14" customFormat="1">
      <c r="A139" s="14"/>
      <c r="B139" s="268"/>
      <c r="C139" s="269"/>
      <c r="D139" s="259" t="s">
        <v>152</v>
      </c>
      <c r="E139" s="270" t="s">
        <v>1</v>
      </c>
      <c r="F139" s="271" t="s">
        <v>450</v>
      </c>
      <c r="G139" s="269"/>
      <c r="H139" s="272">
        <v>0.98999999999999999</v>
      </c>
      <c r="I139" s="273"/>
      <c r="J139" s="269"/>
      <c r="K139" s="269"/>
      <c r="L139" s="274"/>
      <c r="M139" s="275"/>
      <c r="N139" s="276"/>
      <c r="O139" s="276"/>
      <c r="P139" s="276"/>
      <c r="Q139" s="276"/>
      <c r="R139" s="276"/>
      <c r="S139" s="276"/>
      <c r="T139" s="27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78" t="s">
        <v>152</v>
      </c>
      <c r="AU139" s="278" t="s">
        <v>85</v>
      </c>
      <c r="AV139" s="14" t="s">
        <v>85</v>
      </c>
      <c r="AW139" s="14" t="s">
        <v>32</v>
      </c>
      <c r="AX139" s="14" t="s">
        <v>76</v>
      </c>
      <c r="AY139" s="278" t="s">
        <v>142</v>
      </c>
    </row>
    <row r="140" s="15" customFormat="1">
      <c r="A140" s="15"/>
      <c r="B140" s="279"/>
      <c r="C140" s="280"/>
      <c r="D140" s="259" t="s">
        <v>152</v>
      </c>
      <c r="E140" s="281" t="s">
        <v>1</v>
      </c>
      <c r="F140" s="282" t="s">
        <v>173</v>
      </c>
      <c r="G140" s="280"/>
      <c r="H140" s="283">
        <v>1.9079999999999999</v>
      </c>
      <c r="I140" s="284"/>
      <c r="J140" s="280"/>
      <c r="K140" s="280"/>
      <c r="L140" s="285"/>
      <c r="M140" s="286"/>
      <c r="N140" s="287"/>
      <c r="O140" s="287"/>
      <c r="P140" s="287"/>
      <c r="Q140" s="287"/>
      <c r="R140" s="287"/>
      <c r="S140" s="287"/>
      <c r="T140" s="28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89" t="s">
        <v>152</v>
      </c>
      <c r="AU140" s="289" t="s">
        <v>85</v>
      </c>
      <c r="AV140" s="15" t="s">
        <v>150</v>
      </c>
      <c r="AW140" s="15" t="s">
        <v>32</v>
      </c>
      <c r="AX140" s="15" t="s">
        <v>83</v>
      </c>
      <c r="AY140" s="289" t="s">
        <v>142</v>
      </c>
    </row>
    <row r="141" s="2" customFormat="1" ht="21.75" customHeight="1">
      <c r="A141" s="38"/>
      <c r="B141" s="39"/>
      <c r="C141" s="244" t="s">
        <v>85</v>
      </c>
      <c r="D141" s="244" t="s">
        <v>145</v>
      </c>
      <c r="E141" s="245" t="s">
        <v>451</v>
      </c>
      <c r="F141" s="246" t="s">
        <v>452</v>
      </c>
      <c r="G141" s="247" t="s">
        <v>158</v>
      </c>
      <c r="H141" s="248">
        <v>237.77199999999999</v>
      </c>
      <c r="I141" s="249"/>
      <c r="J141" s="250">
        <f>ROUND(I141*H141,2)</f>
        <v>0</v>
      </c>
      <c r="K141" s="246" t="s">
        <v>149</v>
      </c>
      <c r="L141" s="44"/>
      <c r="M141" s="251" t="s">
        <v>1</v>
      </c>
      <c r="N141" s="252" t="s">
        <v>41</v>
      </c>
      <c r="O141" s="91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5" t="s">
        <v>150</v>
      </c>
      <c r="AT141" s="255" t="s">
        <v>145</v>
      </c>
      <c r="AU141" s="255" t="s">
        <v>85</v>
      </c>
      <c r="AY141" s="17" t="s">
        <v>142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7" t="s">
        <v>83</v>
      </c>
      <c r="BK141" s="256">
        <f>ROUND(I141*H141,2)</f>
        <v>0</v>
      </c>
      <c r="BL141" s="17" t="s">
        <v>150</v>
      </c>
      <c r="BM141" s="255" t="s">
        <v>453</v>
      </c>
    </row>
    <row r="142" s="14" customFormat="1">
      <c r="A142" s="14"/>
      <c r="B142" s="268"/>
      <c r="C142" s="269"/>
      <c r="D142" s="259" t="s">
        <v>152</v>
      </c>
      <c r="E142" s="270" t="s">
        <v>1</v>
      </c>
      <c r="F142" s="271" t="s">
        <v>454</v>
      </c>
      <c r="G142" s="269"/>
      <c r="H142" s="272">
        <v>206.91</v>
      </c>
      <c r="I142" s="273"/>
      <c r="J142" s="269"/>
      <c r="K142" s="269"/>
      <c r="L142" s="274"/>
      <c r="M142" s="275"/>
      <c r="N142" s="276"/>
      <c r="O142" s="276"/>
      <c r="P142" s="276"/>
      <c r="Q142" s="276"/>
      <c r="R142" s="276"/>
      <c r="S142" s="276"/>
      <c r="T142" s="27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8" t="s">
        <v>152</v>
      </c>
      <c r="AU142" s="278" t="s">
        <v>85</v>
      </c>
      <c r="AV142" s="14" t="s">
        <v>85</v>
      </c>
      <c r="AW142" s="14" t="s">
        <v>32</v>
      </c>
      <c r="AX142" s="14" t="s">
        <v>76</v>
      </c>
      <c r="AY142" s="278" t="s">
        <v>142</v>
      </c>
    </row>
    <row r="143" s="14" customFormat="1">
      <c r="A143" s="14"/>
      <c r="B143" s="268"/>
      <c r="C143" s="269"/>
      <c r="D143" s="259" t="s">
        <v>152</v>
      </c>
      <c r="E143" s="270" t="s">
        <v>1</v>
      </c>
      <c r="F143" s="271" t="s">
        <v>455</v>
      </c>
      <c r="G143" s="269"/>
      <c r="H143" s="272">
        <v>30.861999999999998</v>
      </c>
      <c r="I143" s="273"/>
      <c r="J143" s="269"/>
      <c r="K143" s="269"/>
      <c r="L143" s="274"/>
      <c r="M143" s="275"/>
      <c r="N143" s="276"/>
      <c r="O143" s="276"/>
      <c r="P143" s="276"/>
      <c r="Q143" s="276"/>
      <c r="R143" s="276"/>
      <c r="S143" s="276"/>
      <c r="T143" s="27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8" t="s">
        <v>152</v>
      </c>
      <c r="AU143" s="278" t="s">
        <v>85</v>
      </c>
      <c r="AV143" s="14" t="s">
        <v>85</v>
      </c>
      <c r="AW143" s="14" t="s">
        <v>32</v>
      </c>
      <c r="AX143" s="14" t="s">
        <v>76</v>
      </c>
      <c r="AY143" s="278" t="s">
        <v>142</v>
      </c>
    </row>
    <row r="144" s="15" customFormat="1">
      <c r="A144" s="15"/>
      <c r="B144" s="279"/>
      <c r="C144" s="280"/>
      <c r="D144" s="259" t="s">
        <v>152</v>
      </c>
      <c r="E144" s="281" t="s">
        <v>1</v>
      </c>
      <c r="F144" s="282" t="s">
        <v>173</v>
      </c>
      <c r="G144" s="280"/>
      <c r="H144" s="283">
        <v>237.77199999999999</v>
      </c>
      <c r="I144" s="284"/>
      <c r="J144" s="280"/>
      <c r="K144" s="280"/>
      <c r="L144" s="285"/>
      <c r="M144" s="286"/>
      <c r="N144" s="287"/>
      <c r="O144" s="287"/>
      <c r="P144" s="287"/>
      <c r="Q144" s="287"/>
      <c r="R144" s="287"/>
      <c r="S144" s="287"/>
      <c r="T144" s="28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89" t="s">
        <v>152</v>
      </c>
      <c r="AU144" s="289" t="s">
        <v>85</v>
      </c>
      <c r="AV144" s="15" t="s">
        <v>150</v>
      </c>
      <c r="AW144" s="15" t="s">
        <v>32</v>
      </c>
      <c r="AX144" s="15" t="s">
        <v>83</v>
      </c>
      <c r="AY144" s="289" t="s">
        <v>142</v>
      </c>
    </row>
    <row r="145" s="12" customFormat="1" ht="22.8" customHeight="1">
      <c r="A145" s="12"/>
      <c r="B145" s="228"/>
      <c r="C145" s="229"/>
      <c r="D145" s="230" t="s">
        <v>75</v>
      </c>
      <c r="E145" s="242" t="s">
        <v>213</v>
      </c>
      <c r="F145" s="242" t="s">
        <v>214</v>
      </c>
      <c r="G145" s="229"/>
      <c r="H145" s="229"/>
      <c r="I145" s="232"/>
      <c r="J145" s="243">
        <f>BK145</f>
        <v>0</v>
      </c>
      <c r="K145" s="229"/>
      <c r="L145" s="234"/>
      <c r="M145" s="235"/>
      <c r="N145" s="236"/>
      <c r="O145" s="236"/>
      <c r="P145" s="237">
        <f>SUM(P146:P157)</f>
        <v>0</v>
      </c>
      <c r="Q145" s="236"/>
      <c r="R145" s="237">
        <f>SUM(R146:R157)</f>
        <v>0</v>
      </c>
      <c r="S145" s="236"/>
      <c r="T145" s="238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9" t="s">
        <v>83</v>
      </c>
      <c r="AT145" s="240" t="s">
        <v>75</v>
      </c>
      <c r="AU145" s="240" t="s">
        <v>83</v>
      </c>
      <c r="AY145" s="239" t="s">
        <v>142</v>
      </c>
      <c r="BK145" s="241">
        <f>SUM(BK146:BK157)</f>
        <v>0</v>
      </c>
    </row>
    <row r="146" s="2" customFormat="1" ht="21.75" customHeight="1">
      <c r="A146" s="38"/>
      <c r="B146" s="39"/>
      <c r="C146" s="244" t="s">
        <v>143</v>
      </c>
      <c r="D146" s="244" t="s">
        <v>145</v>
      </c>
      <c r="E146" s="245" t="s">
        <v>456</v>
      </c>
      <c r="F146" s="246" t="s">
        <v>457</v>
      </c>
      <c r="G146" s="247" t="s">
        <v>158</v>
      </c>
      <c r="H146" s="248">
        <v>61400</v>
      </c>
      <c r="I146" s="249"/>
      <c r="J146" s="250">
        <f>ROUND(I146*H146,2)</f>
        <v>0</v>
      </c>
      <c r="K146" s="246" t="s">
        <v>149</v>
      </c>
      <c r="L146" s="44"/>
      <c r="M146" s="251" t="s">
        <v>1</v>
      </c>
      <c r="N146" s="252" t="s">
        <v>41</v>
      </c>
      <c r="O146" s="91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5" t="s">
        <v>150</v>
      </c>
      <c r="AT146" s="255" t="s">
        <v>145</v>
      </c>
      <c r="AU146" s="255" t="s">
        <v>85</v>
      </c>
      <c r="AY146" s="17" t="s">
        <v>142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7" t="s">
        <v>83</v>
      </c>
      <c r="BK146" s="256">
        <f>ROUND(I146*H146,2)</f>
        <v>0</v>
      </c>
      <c r="BL146" s="17" t="s">
        <v>150</v>
      </c>
      <c r="BM146" s="255" t="s">
        <v>458</v>
      </c>
    </row>
    <row r="147" s="14" customFormat="1">
      <c r="A147" s="14"/>
      <c r="B147" s="268"/>
      <c r="C147" s="269"/>
      <c r="D147" s="259" t="s">
        <v>152</v>
      </c>
      <c r="E147" s="270" t="s">
        <v>1</v>
      </c>
      <c r="F147" s="271" t="s">
        <v>459</v>
      </c>
      <c r="G147" s="269"/>
      <c r="H147" s="272">
        <v>61400</v>
      </c>
      <c r="I147" s="273"/>
      <c r="J147" s="269"/>
      <c r="K147" s="269"/>
      <c r="L147" s="274"/>
      <c r="M147" s="275"/>
      <c r="N147" s="276"/>
      <c r="O147" s="276"/>
      <c r="P147" s="276"/>
      <c r="Q147" s="276"/>
      <c r="R147" s="276"/>
      <c r="S147" s="276"/>
      <c r="T147" s="27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8" t="s">
        <v>152</v>
      </c>
      <c r="AU147" s="278" t="s">
        <v>85</v>
      </c>
      <c r="AV147" s="14" t="s">
        <v>85</v>
      </c>
      <c r="AW147" s="14" t="s">
        <v>32</v>
      </c>
      <c r="AX147" s="14" t="s">
        <v>83</v>
      </c>
      <c r="AY147" s="278" t="s">
        <v>142</v>
      </c>
    </row>
    <row r="148" s="2" customFormat="1" ht="16.5" customHeight="1">
      <c r="A148" s="38"/>
      <c r="B148" s="39"/>
      <c r="C148" s="244" t="s">
        <v>150</v>
      </c>
      <c r="D148" s="244" t="s">
        <v>145</v>
      </c>
      <c r="E148" s="245" t="s">
        <v>460</v>
      </c>
      <c r="F148" s="246" t="s">
        <v>461</v>
      </c>
      <c r="G148" s="247" t="s">
        <v>158</v>
      </c>
      <c r="H148" s="248">
        <v>1535</v>
      </c>
      <c r="I148" s="249"/>
      <c r="J148" s="250">
        <f>ROUND(I148*H148,2)</f>
        <v>0</v>
      </c>
      <c r="K148" s="246" t="s">
        <v>149</v>
      </c>
      <c r="L148" s="44"/>
      <c r="M148" s="251" t="s">
        <v>1</v>
      </c>
      <c r="N148" s="252" t="s">
        <v>41</v>
      </c>
      <c r="O148" s="91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5" t="s">
        <v>150</v>
      </c>
      <c r="AT148" s="255" t="s">
        <v>145</v>
      </c>
      <c r="AU148" s="255" t="s">
        <v>85</v>
      </c>
      <c r="AY148" s="17" t="s">
        <v>142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7" t="s">
        <v>83</v>
      </c>
      <c r="BK148" s="256">
        <f>ROUND(I148*H148,2)</f>
        <v>0</v>
      </c>
      <c r="BL148" s="17" t="s">
        <v>150</v>
      </c>
      <c r="BM148" s="255" t="s">
        <v>462</v>
      </c>
    </row>
    <row r="149" s="14" customFormat="1">
      <c r="A149" s="14"/>
      <c r="B149" s="268"/>
      <c r="C149" s="269"/>
      <c r="D149" s="259" t="s">
        <v>152</v>
      </c>
      <c r="E149" s="270" t="s">
        <v>1</v>
      </c>
      <c r="F149" s="271" t="s">
        <v>218</v>
      </c>
      <c r="G149" s="269"/>
      <c r="H149" s="272">
        <v>465.5</v>
      </c>
      <c r="I149" s="273"/>
      <c r="J149" s="269"/>
      <c r="K149" s="269"/>
      <c r="L149" s="274"/>
      <c r="M149" s="275"/>
      <c r="N149" s="276"/>
      <c r="O149" s="276"/>
      <c r="P149" s="276"/>
      <c r="Q149" s="276"/>
      <c r="R149" s="276"/>
      <c r="S149" s="276"/>
      <c r="T149" s="277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8" t="s">
        <v>152</v>
      </c>
      <c r="AU149" s="278" t="s">
        <v>85</v>
      </c>
      <c r="AV149" s="14" t="s">
        <v>85</v>
      </c>
      <c r="AW149" s="14" t="s">
        <v>32</v>
      </c>
      <c r="AX149" s="14" t="s">
        <v>76</v>
      </c>
      <c r="AY149" s="278" t="s">
        <v>142</v>
      </c>
    </row>
    <row r="150" s="14" customFormat="1">
      <c r="A150" s="14"/>
      <c r="B150" s="268"/>
      <c r="C150" s="269"/>
      <c r="D150" s="259" t="s">
        <v>152</v>
      </c>
      <c r="E150" s="270" t="s">
        <v>1</v>
      </c>
      <c r="F150" s="271" t="s">
        <v>219</v>
      </c>
      <c r="G150" s="269"/>
      <c r="H150" s="272">
        <v>635.5</v>
      </c>
      <c r="I150" s="273"/>
      <c r="J150" s="269"/>
      <c r="K150" s="269"/>
      <c r="L150" s="274"/>
      <c r="M150" s="275"/>
      <c r="N150" s="276"/>
      <c r="O150" s="276"/>
      <c r="P150" s="276"/>
      <c r="Q150" s="276"/>
      <c r="R150" s="276"/>
      <c r="S150" s="276"/>
      <c r="T150" s="27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8" t="s">
        <v>152</v>
      </c>
      <c r="AU150" s="278" t="s">
        <v>85</v>
      </c>
      <c r="AV150" s="14" t="s">
        <v>85</v>
      </c>
      <c r="AW150" s="14" t="s">
        <v>32</v>
      </c>
      <c r="AX150" s="14" t="s">
        <v>76</v>
      </c>
      <c r="AY150" s="278" t="s">
        <v>142</v>
      </c>
    </row>
    <row r="151" s="14" customFormat="1">
      <c r="A151" s="14"/>
      <c r="B151" s="268"/>
      <c r="C151" s="269"/>
      <c r="D151" s="259" t="s">
        <v>152</v>
      </c>
      <c r="E151" s="270" t="s">
        <v>1</v>
      </c>
      <c r="F151" s="271" t="s">
        <v>220</v>
      </c>
      <c r="G151" s="269"/>
      <c r="H151" s="272">
        <v>434</v>
      </c>
      <c r="I151" s="273"/>
      <c r="J151" s="269"/>
      <c r="K151" s="269"/>
      <c r="L151" s="274"/>
      <c r="M151" s="275"/>
      <c r="N151" s="276"/>
      <c r="O151" s="276"/>
      <c r="P151" s="276"/>
      <c r="Q151" s="276"/>
      <c r="R151" s="276"/>
      <c r="S151" s="276"/>
      <c r="T151" s="27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8" t="s">
        <v>152</v>
      </c>
      <c r="AU151" s="278" t="s">
        <v>85</v>
      </c>
      <c r="AV151" s="14" t="s">
        <v>85</v>
      </c>
      <c r="AW151" s="14" t="s">
        <v>32</v>
      </c>
      <c r="AX151" s="14" t="s">
        <v>76</v>
      </c>
      <c r="AY151" s="278" t="s">
        <v>142</v>
      </c>
    </row>
    <row r="152" s="15" customFormat="1">
      <c r="A152" s="15"/>
      <c r="B152" s="279"/>
      <c r="C152" s="280"/>
      <c r="D152" s="259" t="s">
        <v>152</v>
      </c>
      <c r="E152" s="281" t="s">
        <v>441</v>
      </c>
      <c r="F152" s="282" t="s">
        <v>173</v>
      </c>
      <c r="G152" s="280"/>
      <c r="H152" s="283">
        <v>1535</v>
      </c>
      <c r="I152" s="284"/>
      <c r="J152" s="280"/>
      <c r="K152" s="280"/>
      <c r="L152" s="285"/>
      <c r="M152" s="286"/>
      <c r="N152" s="287"/>
      <c r="O152" s="287"/>
      <c r="P152" s="287"/>
      <c r="Q152" s="287"/>
      <c r="R152" s="287"/>
      <c r="S152" s="287"/>
      <c r="T152" s="28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9" t="s">
        <v>152</v>
      </c>
      <c r="AU152" s="289" t="s">
        <v>85</v>
      </c>
      <c r="AV152" s="15" t="s">
        <v>150</v>
      </c>
      <c r="AW152" s="15" t="s">
        <v>32</v>
      </c>
      <c r="AX152" s="15" t="s">
        <v>83</v>
      </c>
      <c r="AY152" s="289" t="s">
        <v>142</v>
      </c>
    </row>
    <row r="153" s="2" customFormat="1" ht="16.5" customHeight="1">
      <c r="A153" s="38"/>
      <c r="B153" s="39"/>
      <c r="C153" s="244" t="s">
        <v>200</v>
      </c>
      <c r="D153" s="244" t="s">
        <v>145</v>
      </c>
      <c r="E153" s="245" t="s">
        <v>463</v>
      </c>
      <c r="F153" s="246" t="s">
        <v>464</v>
      </c>
      <c r="G153" s="247" t="s">
        <v>158</v>
      </c>
      <c r="H153" s="248">
        <v>61400</v>
      </c>
      <c r="I153" s="249"/>
      <c r="J153" s="250">
        <f>ROUND(I153*H153,2)</f>
        <v>0</v>
      </c>
      <c r="K153" s="246" t="s">
        <v>149</v>
      </c>
      <c r="L153" s="44"/>
      <c r="M153" s="251" t="s">
        <v>1</v>
      </c>
      <c r="N153" s="252" t="s">
        <v>41</v>
      </c>
      <c r="O153" s="91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5" t="s">
        <v>150</v>
      </c>
      <c r="AT153" s="255" t="s">
        <v>145</v>
      </c>
      <c r="AU153" s="255" t="s">
        <v>85</v>
      </c>
      <c r="AY153" s="17" t="s">
        <v>142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7" t="s">
        <v>83</v>
      </c>
      <c r="BK153" s="256">
        <f>ROUND(I153*H153,2)</f>
        <v>0</v>
      </c>
      <c r="BL153" s="17" t="s">
        <v>150</v>
      </c>
      <c r="BM153" s="255" t="s">
        <v>465</v>
      </c>
    </row>
    <row r="154" s="14" customFormat="1">
      <c r="A154" s="14"/>
      <c r="B154" s="268"/>
      <c r="C154" s="269"/>
      <c r="D154" s="259" t="s">
        <v>152</v>
      </c>
      <c r="E154" s="270" t="s">
        <v>1</v>
      </c>
      <c r="F154" s="271" t="s">
        <v>459</v>
      </c>
      <c r="G154" s="269"/>
      <c r="H154" s="272">
        <v>61400</v>
      </c>
      <c r="I154" s="273"/>
      <c r="J154" s="269"/>
      <c r="K154" s="269"/>
      <c r="L154" s="274"/>
      <c r="M154" s="275"/>
      <c r="N154" s="276"/>
      <c r="O154" s="276"/>
      <c r="P154" s="276"/>
      <c r="Q154" s="276"/>
      <c r="R154" s="276"/>
      <c r="S154" s="276"/>
      <c r="T154" s="27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8" t="s">
        <v>152</v>
      </c>
      <c r="AU154" s="278" t="s">
        <v>85</v>
      </c>
      <c r="AV154" s="14" t="s">
        <v>85</v>
      </c>
      <c r="AW154" s="14" t="s">
        <v>32</v>
      </c>
      <c r="AX154" s="14" t="s">
        <v>83</v>
      </c>
      <c r="AY154" s="278" t="s">
        <v>142</v>
      </c>
    </row>
    <row r="155" s="2" customFormat="1" ht="16.5" customHeight="1">
      <c r="A155" s="38"/>
      <c r="B155" s="39"/>
      <c r="C155" s="244" t="s">
        <v>154</v>
      </c>
      <c r="D155" s="244" t="s">
        <v>145</v>
      </c>
      <c r="E155" s="245" t="s">
        <v>466</v>
      </c>
      <c r="F155" s="246" t="s">
        <v>467</v>
      </c>
      <c r="G155" s="247" t="s">
        <v>158</v>
      </c>
      <c r="H155" s="248">
        <v>1535</v>
      </c>
      <c r="I155" s="249"/>
      <c r="J155" s="250">
        <f>ROUND(I155*H155,2)</f>
        <v>0</v>
      </c>
      <c r="K155" s="246" t="s">
        <v>149</v>
      </c>
      <c r="L155" s="44"/>
      <c r="M155" s="251" t="s">
        <v>1</v>
      </c>
      <c r="N155" s="252" t="s">
        <v>41</v>
      </c>
      <c r="O155" s="91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5" t="s">
        <v>150</v>
      </c>
      <c r="AT155" s="255" t="s">
        <v>145</v>
      </c>
      <c r="AU155" s="255" t="s">
        <v>85</v>
      </c>
      <c r="AY155" s="17" t="s">
        <v>142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7" t="s">
        <v>83</v>
      </c>
      <c r="BK155" s="256">
        <f>ROUND(I155*H155,2)</f>
        <v>0</v>
      </c>
      <c r="BL155" s="17" t="s">
        <v>150</v>
      </c>
      <c r="BM155" s="255" t="s">
        <v>468</v>
      </c>
    </row>
    <row r="156" s="14" customFormat="1">
      <c r="A156" s="14"/>
      <c r="B156" s="268"/>
      <c r="C156" s="269"/>
      <c r="D156" s="259" t="s">
        <v>152</v>
      </c>
      <c r="E156" s="270" t="s">
        <v>1</v>
      </c>
      <c r="F156" s="271" t="s">
        <v>441</v>
      </c>
      <c r="G156" s="269"/>
      <c r="H156" s="272">
        <v>1535</v>
      </c>
      <c r="I156" s="273"/>
      <c r="J156" s="269"/>
      <c r="K156" s="269"/>
      <c r="L156" s="274"/>
      <c r="M156" s="275"/>
      <c r="N156" s="276"/>
      <c r="O156" s="276"/>
      <c r="P156" s="276"/>
      <c r="Q156" s="276"/>
      <c r="R156" s="276"/>
      <c r="S156" s="276"/>
      <c r="T156" s="27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8" t="s">
        <v>152</v>
      </c>
      <c r="AU156" s="278" t="s">
        <v>85</v>
      </c>
      <c r="AV156" s="14" t="s">
        <v>85</v>
      </c>
      <c r="AW156" s="14" t="s">
        <v>32</v>
      </c>
      <c r="AX156" s="14" t="s">
        <v>83</v>
      </c>
      <c r="AY156" s="278" t="s">
        <v>142</v>
      </c>
    </row>
    <row r="157" s="2" customFormat="1" ht="21.75" customHeight="1">
      <c r="A157" s="38"/>
      <c r="B157" s="39"/>
      <c r="C157" s="244" t="s">
        <v>221</v>
      </c>
      <c r="D157" s="244" t="s">
        <v>145</v>
      </c>
      <c r="E157" s="245" t="s">
        <v>469</v>
      </c>
      <c r="F157" s="246" t="s">
        <v>470</v>
      </c>
      <c r="G157" s="247" t="s">
        <v>317</v>
      </c>
      <c r="H157" s="248">
        <v>20</v>
      </c>
      <c r="I157" s="249"/>
      <c r="J157" s="250">
        <f>ROUND(I157*H157,2)</f>
        <v>0</v>
      </c>
      <c r="K157" s="246" t="s">
        <v>1</v>
      </c>
      <c r="L157" s="44"/>
      <c r="M157" s="251" t="s">
        <v>1</v>
      </c>
      <c r="N157" s="252" t="s">
        <v>41</v>
      </c>
      <c r="O157" s="91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5" t="s">
        <v>150</v>
      </c>
      <c r="AT157" s="255" t="s">
        <v>145</v>
      </c>
      <c r="AU157" s="255" t="s">
        <v>85</v>
      </c>
      <c r="AY157" s="17" t="s">
        <v>142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7" t="s">
        <v>83</v>
      </c>
      <c r="BK157" s="256">
        <f>ROUND(I157*H157,2)</f>
        <v>0</v>
      </c>
      <c r="BL157" s="17" t="s">
        <v>150</v>
      </c>
      <c r="BM157" s="255" t="s">
        <v>471</v>
      </c>
    </row>
    <row r="158" s="12" customFormat="1" ht="22.8" customHeight="1">
      <c r="A158" s="12"/>
      <c r="B158" s="228"/>
      <c r="C158" s="229"/>
      <c r="D158" s="230" t="s">
        <v>75</v>
      </c>
      <c r="E158" s="242" t="s">
        <v>292</v>
      </c>
      <c r="F158" s="242" t="s">
        <v>293</v>
      </c>
      <c r="G158" s="229"/>
      <c r="H158" s="229"/>
      <c r="I158" s="232"/>
      <c r="J158" s="243">
        <f>BK158</f>
        <v>0</v>
      </c>
      <c r="K158" s="229"/>
      <c r="L158" s="234"/>
      <c r="M158" s="235"/>
      <c r="N158" s="236"/>
      <c r="O158" s="236"/>
      <c r="P158" s="237">
        <f>P159</f>
        <v>0</v>
      </c>
      <c r="Q158" s="236"/>
      <c r="R158" s="237">
        <f>R159</f>
        <v>0</v>
      </c>
      <c r="S158" s="236"/>
      <c r="T158" s="238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9" t="s">
        <v>83</v>
      </c>
      <c r="AT158" s="240" t="s">
        <v>75</v>
      </c>
      <c r="AU158" s="240" t="s">
        <v>83</v>
      </c>
      <c r="AY158" s="239" t="s">
        <v>142</v>
      </c>
      <c r="BK158" s="241">
        <f>BK159</f>
        <v>0</v>
      </c>
    </row>
    <row r="159" s="2" customFormat="1" ht="16.5" customHeight="1">
      <c r="A159" s="38"/>
      <c r="B159" s="39"/>
      <c r="C159" s="244" t="s">
        <v>225</v>
      </c>
      <c r="D159" s="244" t="s">
        <v>145</v>
      </c>
      <c r="E159" s="245" t="s">
        <v>295</v>
      </c>
      <c r="F159" s="246" t="s">
        <v>296</v>
      </c>
      <c r="G159" s="247" t="s">
        <v>281</v>
      </c>
      <c r="H159" s="248">
        <v>0.062</v>
      </c>
      <c r="I159" s="249"/>
      <c r="J159" s="250">
        <f>ROUND(I159*H159,2)</f>
        <v>0</v>
      </c>
      <c r="K159" s="246" t="s">
        <v>149</v>
      </c>
      <c r="L159" s="44"/>
      <c r="M159" s="251" t="s">
        <v>1</v>
      </c>
      <c r="N159" s="252" t="s">
        <v>41</v>
      </c>
      <c r="O159" s="91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5" t="s">
        <v>150</v>
      </c>
      <c r="AT159" s="255" t="s">
        <v>145</v>
      </c>
      <c r="AU159" s="255" t="s">
        <v>85</v>
      </c>
      <c r="AY159" s="17" t="s">
        <v>142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7" t="s">
        <v>83</v>
      </c>
      <c r="BK159" s="256">
        <f>ROUND(I159*H159,2)</f>
        <v>0</v>
      </c>
      <c r="BL159" s="17" t="s">
        <v>150</v>
      </c>
      <c r="BM159" s="255" t="s">
        <v>472</v>
      </c>
    </row>
    <row r="160" s="12" customFormat="1" ht="25.92" customHeight="1">
      <c r="A160" s="12"/>
      <c r="B160" s="228"/>
      <c r="C160" s="229"/>
      <c r="D160" s="230" t="s">
        <v>75</v>
      </c>
      <c r="E160" s="231" t="s">
        <v>298</v>
      </c>
      <c r="F160" s="231" t="s">
        <v>299</v>
      </c>
      <c r="G160" s="229"/>
      <c r="H160" s="229"/>
      <c r="I160" s="232"/>
      <c r="J160" s="233">
        <f>BK160</f>
        <v>0</v>
      </c>
      <c r="K160" s="229"/>
      <c r="L160" s="234"/>
      <c r="M160" s="235"/>
      <c r="N160" s="236"/>
      <c r="O160" s="236"/>
      <c r="P160" s="237">
        <f>P161+P172+P190+P198</f>
        <v>0</v>
      </c>
      <c r="Q160" s="236"/>
      <c r="R160" s="237">
        <f>R161+R172+R190+R198</f>
        <v>0.058699600000000005</v>
      </c>
      <c r="S160" s="236"/>
      <c r="T160" s="238">
        <f>T161+T172+T190+T198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9" t="s">
        <v>85</v>
      </c>
      <c r="AT160" s="240" t="s">
        <v>75</v>
      </c>
      <c r="AU160" s="240" t="s">
        <v>76</v>
      </c>
      <c r="AY160" s="239" t="s">
        <v>142</v>
      </c>
      <c r="BK160" s="241">
        <f>BK161+BK172+BK190+BK198</f>
        <v>0</v>
      </c>
    </row>
    <row r="161" s="12" customFormat="1" ht="22.8" customHeight="1">
      <c r="A161" s="12"/>
      <c r="B161" s="228"/>
      <c r="C161" s="229"/>
      <c r="D161" s="230" t="s">
        <v>75</v>
      </c>
      <c r="E161" s="242" t="s">
        <v>300</v>
      </c>
      <c r="F161" s="242" t="s">
        <v>301</v>
      </c>
      <c r="G161" s="229"/>
      <c r="H161" s="229"/>
      <c r="I161" s="232"/>
      <c r="J161" s="243">
        <f>BK161</f>
        <v>0</v>
      </c>
      <c r="K161" s="229"/>
      <c r="L161" s="234"/>
      <c r="M161" s="235"/>
      <c r="N161" s="236"/>
      <c r="O161" s="236"/>
      <c r="P161" s="237">
        <f>SUM(P162:P171)</f>
        <v>0</v>
      </c>
      <c r="Q161" s="236"/>
      <c r="R161" s="237">
        <f>SUM(R162:R171)</f>
        <v>0.018507599999999999</v>
      </c>
      <c r="S161" s="236"/>
      <c r="T161" s="238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9" t="s">
        <v>85</v>
      </c>
      <c r="AT161" s="240" t="s">
        <v>75</v>
      </c>
      <c r="AU161" s="240" t="s">
        <v>83</v>
      </c>
      <c r="AY161" s="239" t="s">
        <v>142</v>
      </c>
      <c r="BK161" s="241">
        <f>SUM(BK162:BK171)</f>
        <v>0</v>
      </c>
    </row>
    <row r="162" s="2" customFormat="1" ht="16.5" customHeight="1">
      <c r="A162" s="38"/>
      <c r="B162" s="39"/>
      <c r="C162" s="244" t="s">
        <v>213</v>
      </c>
      <c r="D162" s="244" t="s">
        <v>145</v>
      </c>
      <c r="E162" s="245" t="s">
        <v>303</v>
      </c>
      <c r="F162" s="246" t="s">
        <v>304</v>
      </c>
      <c r="G162" s="247" t="s">
        <v>176</v>
      </c>
      <c r="H162" s="248">
        <v>1.6000000000000001</v>
      </c>
      <c r="I162" s="249"/>
      <c r="J162" s="250">
        <f>ROUND(I162*H162,2)</f>
        <v>0</v>
      </c>
      <c r="K162" s="246" t="s">
        <v>1</v>
      </c>
      <c r="L162" s="44"/>
      <c r="M162" s="251" t="s">
        <v>1</v>
      </c>
      <c r="N162" s="252" t="s">
        <v>41</v>
      </c>
      <c r="O162" s="91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5" t="s">
        <v>294</v>
      </c>
      <c r="AT162" s="255" t="s">
        <v>145</v>
      </c>
      <c r="AU162" s="255" t="s">
        <v>85</v>
      </c>
      <c r="AY162" s="17" t="s">
        <v>142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7" t="s">
        <v>83</v>
      </c>
      <c r="BK162" s="256">
        <f>ROUND(I162*H162,2)</f>
        <v>0</v>
      </c>
      <c r="BL162" s="17" t="s">
        <v>294</v>
      </c>
      <c r="BM162" s="255" t="s">
        <v>473</v>
      </c>
    </row>
    <row r="163" s="2" customFormat="1">
      <c r="A163" s="38"/>
      <c r="B163" s="39"/>
      <c r="C163" s="40"/>
      <c r="D163" s="259" t="s">
        <v>270</v>
      </c>
      <c r="E163" s="40"/>
      <c r="F163" s="290" t="s">
        <v>306</v>
      </c>
      <c r="G163" s="40"/>
      <c r="H163" s="40"/>
      <c r="I163" s="155"/>
      <c r="J163" s="40"/>
      <c r="K163" s="40"/>
      <c r="L163" s="44"/>
      <c r="M163" s="291"/>
      <c r="N163" s="292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270</v>
      </c>
      <c r="AU163" s="17" t="s">
        <v>85</v>
      </c>
    </row>
    <row r="164" s="13" customFormat="1">
      <c r="A164" s="13"/>
      <c r="B164" s="257"/>
      <c r="C164" s="258"/>
      <c r="D164" s="259" t="s">
        <v>152</v>
      </c>
      <c r="E164" s="260" t="s">
        <v>1</v>
      </c>
      <c r="F164" s="261" t="s">
        <v>474</v>
      </c>
      <c r="G164" s="258"/>
      <c r="H164" s="260" t="s">
        <v>1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7" t="s">
        <v>152</v>
      </c>
      <c r="AU164" s="267" t="s">
        <v>85</v>
      </c>
      <c r="AV164" s="13" t="s">
        <v>83</v>
      </c>
      <c r="AW164" s="13" t="s">
        <v>32</v>
      </c>
      <c r="AX164" s="13" t="s">
        <v>76</v>
      </c>
      <c r="AY164" s="267" t="s">
        <v>142</v>
      </c>
    </row>
    <row r="165" s="14" customFormat="1">
      <c r="A165" s="14"/>
      <c r="B165" s="268"/>
      <c r="C165" s="269"/>
      <c r="D165" s="259" t="s">
        <v>152</v>
      </c>
      <c r="E165" s="270" t="s">
        <v>1</v>
      </c>
      <c r="F165" s="271" t="s">
        <v>475</v>
      </c>
      <c r="G165" s="269"/>
      <c r="H165" s="272">
        <v>1.6000000000000001</v>
      </c>
      <c r="I165" s="273"/>
      <c r="J165" s="269"/>
      <c r="K165" s="269"/>
      <c r="L165" s="274"/>
      <c r="M165" s="275"/>
      <c r="N165" s="276"/>
      <c r="O165" s="276"/>
      <c r="P165" s="276"/>
      <c r="Q165" s="276"/>
      <c r="R165" s="276"/>
      <c r="S165" s="276"/>
      <c r="T165" s="27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8" t="s">
        <v>152</v>
      </c>
      <c r="AU165" s="278" t="s">
        <v>85</v>
      </c>
      <c r="AV165" s="14" t="s">
        <v>85</v>
      </c>
      <c r="AW165" s="14" t="s">
        <v>32</v>
      </c>
      <c r="AX165" s="14" t="s">
        <v>83</v>
      </c>
      <c r="AY165" s="278" t="s">
        <v>142</v>
      </c>
    </row>
    <row r="166" s="2" customFormat="1" ht="21.75" customHeight="1">
      <c r="A166" s="38"/>
      <c r="B166" s="39"/>
      <c r="C166" s="244" t="s">
        <v>250</v>
      </c>
      <c r="D166" s="244" t="s">
        <v>145</v>
      </c>
      <c r="E166" s="245" t="s">
        <v>476</v>
      </c>
      <c r="F166" s="246" t="s">
        <v>477</v>
      </c>
      <c r="G166" s="247" t="s">
        <v>176</v>
      </c>
      <c r="H166" s="248">
        <v>6.3600000000000003</v>
      </c>
      <c r="I166" s="249"/>
      <c r="J166" s="250">
        <f>ROUND(I166*H166,2)</f>
        <v>0</v>
      </c>
      <c r="K166" s="246" t="s">
        <v>149</v>
      </c>
      <c r="L166" s="44"/>
      <c r="M166" s="251" t="s">
        <v>1</v>
      </c>
      <c r="N166" s="252" t="s">
        <v>41</v>
      </c>
      <c r="O166" s="91"/>
      <c r="P166" s="253">
        <f>O166*H166</f>
        <v>0</v>
      </c>
      <c r="Q166" s="253">
        <v>0.0029099999999999998</v>
      </c>
      <c r="R166" s="253">
        <f>Q166*H166</f>
        <v>0.018507599999999999</v>
      </c>
      <c r="S166" s="253">
        <v>0</v>
      </c>
      <c r="T166" s="25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5" t="s">
        <v>294</v>
      </c>
      <c r="AT166" s="255" t="s">
        <v>145</v>
      </c>
      <c r="AU166" s="255" t="s">
        <v>85</v>
      </c>
      <c r="AY166" s="17" t="s">
        <v>142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7" t="s">
        <v>83</v>
      </c>
      <c r="BK166" s="256">
        <f>ROUND(I166*H166,2)</f>
        <v>0</v>
      </c>
      <c r="BL166" s="17" t="s">
        <v>294</v>
      </c>
      <c r="BM166" s="255" t="s">
        <v>478</v>
      </c>
    </row>
    <row r="167" s="14" customFormat="1">
      <c r="A167" s="14"/>
      <c r="B167" s="268"/>
      <c r="C167" s="269"/>
      <c r="D167" s="259" t="s">
        <v>152</v>
      </c>
      <c r="E167" s="270" t="s">
        <v>1</v>
      </c>
      <c r="F167" s="271" t="s">
        <v>479</v>
      </c>
      <c r="G167" s="269"/>
      <c r="H167" s="272">
        <v>0.85999999999999999</v>
      </c>
      <c r="I167" s="273"/>
      <c r="J167" s="269"/>
      <c r="K167" s="269"/>
      <c r="L167" s="274"/>
      <c r="M167" s="275"/>
      <c r="N167" s="276"/>
      <c r="O167" s="276"/>
      <c r="P167" s="276"/>
      <c r="Q167" s="276"/>
      <c r="R167" s="276"/>
      <c r="S167" s="276"/>
      <c r="T167" s="27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8" t="s">
        <v>152</v>
      </c>
      <c r="AU167" s="278" t="s">
        <v>85</v>
      </c>
      <c r="AV167" s="14" t="s">
        <v>85</v>
      </c>
      <c r="AW167" s="14" t="s">
        <v>32</v>
      </c>
      <c r="AX167" s="14" t="s">
        <v>76</v>
      </c>
      <c r="AY167" s="278" t="s">
        <v>142</v>
      </c>
    </row>
    <row r="168" s="14" customFormat="1">
      <c r="A168" s="14"/>
      <c r="B168" s="268"/>
      <c r="C168" s="269"/>
      <c r="D168" s="259" t="s">
        <v>152</v>
      </c>
      <c r="E168" s="270" t="s">
        <v>1</v>
      </c>
      <c r="F168" s="271" t="s">
        <v>480</v>
      </c>
      <c r="G168" s="269"/>
      <c r="H168" s="272">
        <v>2.2000000000000002</v>
      </c>
      <c r="I168" s="273"/>
      <c r="J168" s="269"/>
      <c r="K168" s="269"/>
      <c r="L168" s="274"/>
      <c r="M168" s="275"/>
      <c r="N168" s="276"/>
      <c r="O168" s="276"/>
      <c r="P168" s="276"/>
      <c r="Q168" s="276"/>
      <c r="R168" s="276"/>
      <c r="S168" s="276"/>
      <c r="T168" s="27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8" t="s">
        <v>152</v>
      </c>
      <c r="AU168" s="278" t="s">
        <v>85</v>
      </c>
      <c r="AV168" s="14" t="s">
        <v>85</v>
      </c>
      <c r="AW168" s="14" t="s">
        <v>32</v>
      </c>
      <c r="AX168" s="14" t="s">
        <v>76</v>
      </c>
      <c r="AY168" s="278" t="s">
        <v>142</v>
      </c>
    </row>
    <row r="169" s="14" customFormat="1">
      <c r="A169" s="14"/>
      <c r="B169" s="268"/>
      <c r="C169" s="269"/>
      <c r="D169" s="259" t="s">
        <v>152</v>
      </c>
      <c r="E169" s="270" t="s">
        <v>1</v>
      </c>
      <c r="F169" s="271" t="s">
        <v>481</v>
      </c>
      <c r="G169" s="269"/>
      <c r="H169" s="272">
        <v>3.2999999999999998</v>
      </c>
      <c r="I169" s="273"/>
      <c r="J169" s="269"/>
      <c r="K169" s="269"/>
      <c r="L169" s="274"/>
      <c r="M169" s="275"/>
      <c r="N169" s="276"/>
      <c r="O169" s="276"/>
      <c r="P169" s="276"/>
      <c r="Q169" s="276"/>
      <c r="R169" s="276"/>
      <c r="S169" s="276"/>
      <c r="T169" s="27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8" t="s">
        <v>152</v>
      </c>
      <c r="AU169" s="278" t="s">
        <v>85</v>
      </c>
      <c r="AV169" s="14" t="s">
        <v>85</v>
      </c>
      <c r="AW169" s="14" t="s">
        <v>32</v>
      </c>
      <c r="AX169" s="14" t="s">
        <v>76</v>
      </c>
      <c r="AY169" s="278" t="s">
        <v>142</v>
      </c>
    </row>
    <row r="170" s="15" customFormat="1">
      <c r="A170" s="15"/>
      <c r="B170" s="279"/>
      <c r="C170" s="280"/>
      <c r="D170" s="259" t="s">
        <v>152</v>
      </c>
      <c r="E170" s="281" t="s">
        <v>1</v>
      </c>
      <c r="F170" s="282" t="s">
        <v>173</v>
      </c>
      <c r="G170" s="280"/>
      <c r="H170" s="283">
        <v>6.3600000000000003</v>
      </c>
      <c r="I170" s="284"/>
      <c r="J170" s="280"/>
      <c r="K170" s="280"/>
      <c r="L170" s="285"/>
      <c r="M170" s="286"/>
      <c r="N170" s="287"/>
      <c r="O170" s="287"/>
      <c r="P170" s="287"/>
      <c r="Q170" s="287"/>
      <c r="R170" s="287"/>
      <c r="S170" s="287"/>
      <c r="T170" s="28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9" t="s">
        <v>152</v>
      </c>
      <c r="AU170" s="289" t="s">
        <v>85</v>
      </c>
      <c r="AV170" s="15" t="s">
        <v>150</v>
      </c>
      <c r="AW170" s="15" t="s">
        <v>32</v>
      </c>
      <c r="AX170" s="15" t="s">
        <v>83</v>
      </c>
      <c r="AY170" s="289" t="s">
        <v>142</v>
      </c>
    </row>
    <row r="171" s="2" customFormat="1" ht="21.75" customHeight="1">
      <c r="A171" s="38"/>
      <c r="B171" s="39"/>
      <c r="C171" s="244" t="s">
        <v>261</v>
      </c>
      <c r="D171" s="244" t="s">
        <v>145</v>
      </c>
      <c r="E171" s="245" t="s">
        <v>308</v>
      </c>
      <c r="F171" s="246" t="s">
        <v>309</v>
      </c>
      <c r="G171" s="247" t="s">
        <v>310</v>
      </c>
      <c r="H171" s="293"/>
      <c r="I171" s="249"/>
      <c r="J171" s="250">
        <f>ROUND(I171*H171,2)</f>
        <v>0</v>
      </c>
      <c r="K171" s="246" t="s">
        <v>149</v>
      </c>
      <c r="L171" s="44"/>
      <c r="M171" s="251" t="s">
        <v>1</v>
      </c>
      <c r="N171" s="252" t="s">
        <v>41</v>
      </c>
      <c r="O171" s="91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5" t="s">
        <v>294</v>
      </c>
      <c r="AT171" s="255" t="s">
        <v>145</v>
      </c>
      <c r="AU171" s="255" t="s">
        <v>85</v>
      </c>
      <c r="AY171" s="17" t="s">
        <v>142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7" t="s">
        <v>83</v>
      </c>
      <c r="BK171" s="256">
        <f>ROUND(I171*H171,2)</f>
        <v>0</v>
      </c>
      <c r="BL171" s="17" t="s">
        <v>294</v>
      </c>
      <c r="BM171" s="255" t="s">
        <v>482</v>
      </c>
    </row>
    <row r="172" s="12" customFormat="1" ht="22.8" customHeight="1">
      <c r="A172" s="12"/>
      <c r="B172" s="228"/>
      <c r="C172" s="229"/>
      <c r="D172" s="230" t="s">
        <v>75</v>
      </c>
      <c r="E172" s="242" t="s">
        <v>312</v>
      </c>
      <c r="F172" s="242" t="s">
        <v>313</v>
      </c>
      <c r="G172" s="229"/>
      <c r="H172" s="229"/>
      <c r="I172" s="232"/>
      <c r="J172" s="243">
        <f>BK172</f>
        <v>0</v>
      </c>
      <c r="K172" s="229"/>
      <c r="L172" s="234"/>
      <c r="M172" s="235"/>
      <c r="N172" s="236"/>
      <c r="O172" s="236"/>
      <c r="P172" s="237">
        <f>SUM(P173:P189)</f>
        <v>0</v>
      </c>
      <c r="Q172" s="236"/>
      <c r="R172" s="237">
        <f>SUM(R173:R189)</f>
        <v>0</v>
      </c>
      <c r="S172" s="236"/>
      <c r="T172" s="238">
        <f>SUM(T173:T189)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9" t="s">
        <v>85</v>
      </c>
      <c r="AT172" s="240" t="s">
        <v>75</v>
      </c>
      <c r="AU172" s="240" t="s">
        <v>83</v>
      </c>
      <c r="AY172" s="239" t="s">
        <v>142</v>
      </c>
      <c r="BK172" s="241">
        <f>SUM(BK173:BK189)</f>
        <v>0</v>
      </c>
    </row>
    <row r="173" s="2" customFormat="1" ht="21.75" customHeight="1">
      <c r="A173" s="38"/>
      <c r="B173" s="39"/>
      <c r="C173" s="244" t="s">
        <v>266</v>
      </c>
      <c r="D173" s="244" t="s">
        <v>145</v>
      </c>
      <c r="E173" s="245" t="s">
        <v>315</v>
      </c>
      <c r="F173" s="246" t="s">
        <v>483</v>
      </c>
      <c r="G173" s="247" t="s">
        <v>317</v>
      </c>
      <c r="H173" s="248">
        <v>27</v>
      </c>
      <c r="I173" s="249"/>
      <c r="J173" s="250">
        <f>ROUND(I173*H173,2)</f>
        <v>0</v>
      </c>
      <c r="K173" s="246" t="s">
        <v>1</v>
      </c>
      <c r="L173" s="44"/>
      <c r="M173" s="251" t="s">
        <v>1</v>
      </c>
      <c r="N173" s="252" t="s">
        <v>41</v>
      </c>
      <c r="O173" s="91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5" t="s">
        <v>294</v>
      </c>
      <c r="AT173" s="255" t="s">
        <v>145</v>
      </c>
      <c r="AU173" s="255" t="s">
        <v>85</v>
      </c>
      <c r="AY173" s="17" t="s">
        <v>142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7" t="s">
        <v>83</v>
      </c>
      <c r="BK173" s="256">
        <f>ROUND(I173*H173,2)</f>
        <v>0</v>
      </c>
      <c r="BL173" s="17" t="s">
        <v>294</v>
      </c>
      <c r="BM173" s="255" t="s">
        <v>484</v>
      </c>
    </row>
    <row r="174" s="2" customFormat="1">
      <c r="A174" s="38"/>
      <c r="B174" s="39"/>
      <c r="C174" s="40"/>
      <c r="D174" s="259" t="s">
        <v>270</v>
      </c>
      <c r="E174" s="40"/>
      <c r="F174" s="290" t="s">
        <v>485</v>
      </c>
      <c r="G174" s="40"/>
      <c r="H174" s="40"/>
      <c r="I174" s="155"/>
      <c r="J174" s="40"/>
      <c r="K174" s="40"/>
      <c r="L174" s="44"/>
      <c r="M174" s="291"/>
      <c r="N174" s="292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270</v>
      </c>
      <c r="AU174" s="17" t="s">
        <v>85</v>
      </c>
    </row>
    <row r="175" s="2" customFormat="1" ht="21.75" customHeight="1">
      <c r="A175" s="38"/>
      <c r="B175" s="39"/>
      <c r="C175" s="244" t="s">
        <v>278</v>
      </c>
      <c r="D175" s="244" t="s">
        <v>145</v>
      </c>
      <c r="E175" s="245" t="s">
        <v>324</v>
      </c>
      <c r="F175" s="246" t="s">
        <v>486</v>
      </c>
      <c r="G175" s="247" t="s">
        <v>317</v>
      </c>
      <c r="H175" s="248">
        <v>28</v>
      </c>
      <c r="I175" s="249"/>
      <c r="J175" s="250">
        <f>ROUND(I175*H175,2)</f>
        <v>0</v>
      </c>
      <c r="K175" s="246" t="s">
        <v>1</v>
      </c>
      <c r="L175" s="44"/>
      <c r="M175" s="251" t="s">
        <v>1</v>
      </c>
      <c r="N175" s="252" t="s">
        <v>41</v>
      </c>
      <c r="O175" s="91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5" t="s">
        <v>294</v>
      </c>
      <c r="AT175" s="255" t="s">
        <v>145</v>
      </c>
      <c r="AU175" s="255" t="s">
        <v>85</v>
      </c>
      <c r="AY175" s="17" t="s">
        <v>142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7" t="s">
        <v>83</v>
      </c>
      <c r="BK175" s="256">
        <f>ROUND(I175*H175,2)</f>
        <v>0</v>
      </c>
      <c r="BL175" s="17" t="s">
        <v>294</v>
      </c>
      <c r="BM175" s="255" t="s">
        <v>487</v>
      </c>
    </row>
    <row r="176" s="2" customFormat="1">
      <c r="A176" s="38"/>
      <c r="B176" s="39"/>
      <c r="C176" s="40"/>
      <c r="D176" s="259" t="s">
        <v>270</v>
      </c>
      <c r="E176" s="40"/>
      <c r="F176" s="290" t="s">
        <v>485</v>
      </c>
      <c r="G176" s="40"/>
      <c r="H176" s="40"/>
      <c r="I176" s="155"/>
      <c r="J176" s="40"/>
      <c r="K176" s="40"/>
      <c r="L176" s="44"/>
      <c r="M176" s="291"/>
      <c r="N176" s="292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270</v>
      </c>
      <c r="AU176" s="17" t="s">
        <v>85</v>
      </c>
    </row>
    <row r="177" s="2" customFormat="1" ht="21.75" customHeight="1">
      <c r="A177" s="38"/>
      <c r="B177" s="39"/>
      <c r="C177" s="244" t="s">
        <v>283</v>
      </c>
      <c r="D177" s="244" t="s">
        <v>145</v>
      </c>
      <c r="E177" s="245" t="s">
        <v>332</v>
      </c>
      <c r="F177" s="246" t="s">
        <v>488</v>
      </c>
      <c r="G177" s="247" t="s">
        <v>317</v>
      </c>
      <c r="H177" s="248">
        <v>30</v>
      </c>
      <c r="I177" s="249"/>
      <c r="J177" s="250">
        <f>ROUND(I177*H177,2)</f>
        <v>0</v>
      </c>
      <c r="K177" s="246" t="s">
        <v>1</v>
      </c>
      <c r="L177" s="44"/>
      <c r="M177" s="251" t="s">
        <v>1</v>
      </c>
      <c r="N177" s="252" t="s">
        <v>41</v>
      </c>
      <c r="O177" s="91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5" t="s">
        <v>294</v>
      </c>
      <c r="AT177" s="255" t="s">
        <v>145</v>
      </c>
      <c r="AU177" s="255" t="s">
        <v>85</v>
      </c>
      <c r="AY177" s="17" t="s">
        <v>142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7" t="s">
        <v>83</v>
      </c>
      <c r="BK177" s="256">
        <f>ROUND(I177*H177,2)</f>
        <v>0</v>
      </c>
      <c r="BL177" s="17" t="s">
        <v>294</v>
      </c>
      <c r="BM177" s="255" t="s">
        <v>489</v>
      </c>
    </row>
    <row r="178" s="2" customFormat="1">
      <c r="A178" s="38"/>
      <c r="B178" s="39"/>
      <c r="C178" s="40"/>
      <c r="D178" s="259" t="s">
        <v>270</v>
      </c>
      <c r="E178" s="40"/>
      <c r="F178" s="290" t="s">
        <v>485</v>
      </c>
      <c r="G178" s="40"/>
      <c r="H178" s="40"/>
      <c r="I178" s="155"/>
      <c r="J178" s="40"/>
      <c r="K178" s="40"/>
      <c r="L178" s="44"/>
      <c r="M178" s="291"/>
      <c r="N178" s="292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270</v>
      </c>
      <c r="AU178" s="17" t="s">
        <v>85</v>
      </c>
    </row>
    <row r="179" s="2" customFormat="1" ht="21.75" customHeight="1">
      <c r="A179" s="38"/>
      <c r="B179" s="39"/>
      <c r="C179" s="244" t="s">
        <v>8</v>
      </c>
      <c r="D179" s="244" t="s">
        <v>145</v>
      </c>
      <c r="E179" s="245" t="s">
        <v>340</v>
      </c>
      <c r="F179" s="246" t="s">
        <v>490</v>
      </c>
      <c r="G179" s="247" t="s">
        <v>317</v>
      </c>
      <c r="H179" s="248">
        <v>6</v>
      </c>
      <c r="I179" s="249"/>
      <c r="J179" s="250">
        <f>ROUND(I179*H179,2)</f>
        <v>0</v>
      </c>
      <c r="K179" s="246" t="s">
        <v>1</v>
      </c>
      <c r="L179" s="44"/>
      <c r="M179" s="251" t="s">
        <v>1</v>
      </c>
      <c r="N179" s="252" t="s">
        <v>41</v>
      </c>
      <c r="O179" s="91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5" t="s">
        <v>294</v>
      </c>
      <c r="AT179" s="255" t="s">
        <v>145</v>
      </c>
      <c r="AU179" s="255" t="s">
        <v>85</v>
      </c>
      <c r="AY179" s="17" t="s">
        <v>142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7" t="s">
        <v>83</v>
      </c>
      <c r="BK179" s="256">
        <f>ROUND(I179*H179,2)</f>
        <v>0</v>
      </c>
      <c r="BL179" s="17" t="s">
        <v>294</v>
      </c>
      <c r="BM179" s="255" t="s">
        <v>491</v>
      </c>
    </row>
    <row r="180" s="2" customFormat="1">
      <c r="A180" s="38"/>
      <c r="B180" s="39"/>
      <c r="C180" s="40"/>
      <c r="D180" s="259" t="s">
        <v>270</v>
      </c>
      <c r="E180" s="40"/>
      <c r="F180" s="290" t="s">
        <v>485</v>
      </c>
      <c r="G180" s="40"/>
      <c r="H180" s="40"/>
      <c r="I180" s="155"/>
      <c r="J180" s="40"/>
      <c r="K180" s="40"/>
      <c r="L180" s="44"/>
      <c r="M180" s="291"/>
      <c r="N180" s="292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270</v>
      </c>
      <c r="AU180" s="17" t="s">
        <v>85</v>
      </c>
    </row>
    <row r="181" s="2" customFormat="1" ht="21.75" customHeight="1">
      <c r="A181" s="38"/>
      <c r="B181" s="39"/>
      <c r="C181" s="244" t="s">
        <v>294</v>
      </c>
      <c r="D181" s="244" t="s">
        <v>145</v>
      </c>
      <c r="E181" s="245" t="s">
        <v>492</v>
      </c>
      <c r="F181" s="246" t="s">
        <v>493</v>
      </c>
      <c r="G181" s="247" t="s">
        <v>317</v>
      </c>
      <c r="H181" s="248">
        <v>2</v>
      </c>
      <c r="I181" s="249"/>
      <c r="J181" s="250">
        <f>ROUND(I181*H181,2)</f>
        <v>0</v>
      </c>
      <c r="K181" s="246" t="s">
        <v>1</v>
      </c>
      <c r="L181" s="44"/>
      <c r="M181" s="251" t="s">
        <v>1</v>
      </c>
      <c r="N181" s="252" t="s">
        <v>41</v>
      </c>
      <c r="O181" s="91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5" t="s">
        <v>294</v>
      </c>
      <c r="AT181" s="255" t="s">
        <v>145</v>
      </c>
      <c r="AU181" s="255" t="s">
        <v>85</v>
      </c>
      <c r="AY181" s="17" t="s">
        <v>142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7" t="s">
        <v>83</v>
      </c>
      <c r="BK181" s="256">
        <f>ROUND(I181*H181,2)</f>
        <v>0</v>
      </c>
      <c r="BL181" s="17" t="s">
        <v>294</v>
      </c>
      <c r="BM181" s="255" t="s">
        <v>494</v>
      </c>
    </row>
    <row r="182" s="2" customFormat="1">
      <c r="A182" s="38"/>
      <c r="B182" s="39"/>
      <c r="C182" s="40"/>
      <c r="D182" s="259" t="s">
        <v>270</v>
      </c>
      <c r="E182" s="40"/>
      <c r="F182" s="290" t="s">
        <v>485</v>
      </c>
      <c r="G182" s="40"/>
      <c r="H182" s="40"/>
      <c r="I182" s="155"/>
      <c r="J182" s="40"/>
      <c r="K182" s="40"/>
      <c r="L182" s="44"/>
      <c r="M182" s="291"/>
      <c r="N182" s="292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270</v>
      </c>
      <c r="AU182" s="17" t="s">
        <v>85</v>
      </c>
    </row>
    <row r="183" s="2" customFormat="1" ht="21.75" customHeight="1">
      <c r="A183" s="38"/>
      <c r="B183" s="39"/>
      <c r="C183" s="244" t="s">
        <v>302</v>
      </c>
      <c r="D183" s="244" t="s">
        <v>145</v>
      </c>
      <c r="E183" s="245" t="s">
        <v>357</v>
      </c>
      <c r="F183" s="246" t="s">
        <v>495</v>
      </c>
      <c r="G183" s="247" t="s">
        <v>317</v>
      </c>
      <c r="H183" s="248">
        <v>1</v>
      </c>
      <c r="I183" s="249"/>
      <c r="J183" s="250">
        <f>ROUND(I183*H183,2)</f>
        <v>0</v>
      </c>
      <c r="K183" s="246" t="s">
        <v>1</v>
      </c>
      <c r="L183" s="44"/>
      <c r="M183" s="251" t="s">
        <v>1</v>
      </c>
      <c r="N183" s="252" t="s">
        <v>41</v>
      </c>
      <c r="O183" s="91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5" t="s">
        <v>294</v>
      </c>
      <c r="AT183" s="255" t="s">
        <v>145</v>
      </c>
      <c r="AU183" s="255" t="s">
        <v>85</v>
      </c>
      <c r="AY183" s="17" t="s">
        <v>142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7" t="s">
        <v>83</v>
      </c>
      <c r="BK183" s="256">
        <f>ROUND(I183*H183,2)</f>
        <v>0</v>
      </c>
      <c r="BL183" s="17" t="s">
        <v>294</v>
      </c>
      <c r="BM183" s="255" t="s">
        <v>496</v>
      </c>
    </row>
    <row r="184" s="2" customFormat="1">
      <c r="A184" s="38"/>
      <c r="B184" s="39"/>
      <c r="C184" s="40"/>
      <c r="D184" s="259" t="s">
        <v>270</v>
      </c>
      <c r="E184" s="40"/>
      <c r="F184" s="290" t="s">
        <v>485</v>
      </c>
      <c r="G184" s="40"/>
      <c r="H184" s="40"/>
      <c r="I184" s="155"/>
      <c r="J184" s="40"/>
      <c r="K184" s="40"/>
      <c r="L184" s="44"/>
      <c r="M184" s="291"/>
      <c r="N184" s="292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270</v>
      </c>
      <c r="AU184" s="17" t="s">
        <v>85</v>
      </c>
    </row>
    <row r="185" s="2" customFormat="1" ht="21.75" customHeight="1">
      <c r="A185" s="38"/>
      <c r="B185" s="39"/>
      <c r="C185" s="244" t="s">
        <v>307</v>
      </c>
      <c r="D185" s="244" t="s">
        <v>145</v>
      </c>
      <c r="E185" s="245" t="s">
        <v>497</v>
      </c>
      <c r="F185" s="246" t="s">
        <v>498</v>
      </c>
      <c r="G185" s="247" t="s">
        <v>317</v>
      </c>
      <c r="H185" s="248">
        <v>1</v>
      </c>
      <c r="I185" s="249"/>
      <c r="J185" s="250">
        <f>ROUND(I185*H185,2)</f>
        <v>0</v>
      </c>
      <c r="K185" s="246" t="s">
        <v>1</v>
      </c>
      <c r="L185" s="44"/>
      <c r="M185" s="251" t="s">
        <v>1</v>
      </c>
      <c r="N185" s="252" t="s">
        <v>41</v>
      </c>
      <c r="O185" s="91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5" t="s">
        <v>294</v>
      </c>
      <c r="AT185" s="255" t="s">
        <v>145</v>
      </c>
      <c r="AU185" s="255" t="s">
        <v>85</v>
      </c>
      <c r="AY185" s="17" t="s">
        <v>142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7" t="s">
        <v>83</v>
      </c>
      <c r="BK185" s="256">
        <f>ROUND(I185*H185,2)</f>
        <v>0</v>
      </c>
      <c r="BL185" s="17" t="s">
        <v>294</v>
      </c>
      <c r="BM185" s="255" t="s">
        <v>499</v>
      </c>
    </row>
    <row r="186" s="2" customFormat="1">
      <c r="A186" s="38"/>
      <c r="B186" s="39"/>
      <c r="C186" s="40"/>
      <c r="D186" s="259" t="s">
        <v>270</v>
      </c>
      <c r="E186" s="40"/>
      <c r="F186" s="290" t="s">
        <v>500</v>
      </c>
      <c r="G186" s="40"/>
      <c r="H186" s="40"/>
      <c r="I186" s="155"/>
      <c r="J186" s="40"/>
      <c r="K186" s="40"/>
      <c r="L186" s="44"/>
      <c r="M186" s="291"/>
      <c r="N186" s="292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270</v>
      </c>
      <c r="AU186" s="17" t="s">
        <v>85</v>
      </c>
    </row>
    <row r="187" s="2" customFormat="1" ht="21.75" customHeight="1">
      <c r="A187" s="38"/>
      <c r="B187" s="39"/>
      <c r="C187" s="244" t="s">
        <v>314</v>
      </c>
      <c r="D187" s="244" t="s">
        <v>145</v>
      </c>
      <c r="E187" s="245" t="s">
        <v>501</v>
      </c>
      <c r="F187" s="246" t="s">
        <v>502</v>
      </c>
      <c r="G187" s="247" t="s">
        <v>317</v>
      </c>
      <c r="H187" s="248">
        <v>2</v>
      </c>
      <c r="I187" s="249"/>
      <c r="J187" s="250">
        <f>ROUND(I187*H187,2)</f>
        <v>0</v>
      </c>
      <c r="K187" s="246" t="s">
        <v>1</v>
      </c>
      <c r="L187" s="44"/>
      <c r="M187" s="251" t="s">
        <v>1</v>
      </c>
      <c r="N187" s="252" t="s">
        <v>41</v>
      </c>
      <c r="O187" s="91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5" t="s">
        <v>294</v>
      </c>
      <c r="AT187" s="255" t="s">
        <v>145</v>
      </c>
      <c r="AU187" s="255" t="s">
        <v>85</v>
      </c>
      <c r="AY187" s="17" t="s">
        <v>142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7" t="s">
        <v>83</v>
      </c>
      <c r="BK187" s="256">
        <f>ROUND(I187*H187,2)</f>
        <v>0</v>
      </c>
      <c r="BL187" s="17" t="s">
        <v>294</v>
      </c>
      <c r="BM187" s="255" t="s">
        <v>503</v>
      </c>
    </row>
    <row r="188" s="2" customFormat="1">
      <c r="A188" s="38"/>
      <c r="B188" s="39"/>
      <c r="C188" s="40"/>
      <c r="D188" s="259" t="s">
        <v>270</v>
      </c>
      <c r="E188" s="40"/>
      <c r="F188" s="290" t="s">
        <v>500</v>
      </c>
      <c r="G188" s="40"/>
      <c r="H188" s="40"/>
      <c r="I188" s="155"/>
      <c r="J188" s="40"/>
      <c r="K188" s="40"/>
      <c r="L188" s="44"/>
      <c r="M188" s="291"/>
      <c r="N188" s="292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270</v>
      </c>
      <c r="AU188" s="17" t="s">
        <v>85</v>
      </c>
    </row>
    <row r="189" s="2" customFormat="1" ht="21.75" customHeight="1">
      <c r="A189" s="38"/>
      <c r="B189" s="39"/>
      <c r="C189" s="244" t="s">
        <v>275</v>
      </c>
      <c r="D189" s="244" t="s">
        <v>145</v>
      </c>
      <c r="E189" s="245" t="s">
        <v>376</v>
      </c>
      <c r="F189" s="246" t="s">
        <v>377</v>
      </c>
      <c r="G189" s="247" t="s">
        <v>310</v>
      </c>
      <c r="H189" s="293"/>
      <c r="I189" s="249"/>
      <c r="J189" s="250">
        <f>ROUND(I189*H189,2)</f>
        <v>0</v>
      </c>
      <c r="K189" s="246" t="s">
        <v>149</v>
      </c>
      <c r="L189" s="44"/>
      <c r="M189" s="251" t="s">
        <v>1</v>
      </c>
      <c r="N189" s="252" t="s">
        <v>41</v>
      </c>
      <c r="O189" s="91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5" t="s">
        <v>294</v>
      </c>
      <c r="AT189" s="255" t="s">
        <v>145</v>
      </c>
      <c r="AU189" s="255" t="s">
        <v>85</v>
      </c>
      <c r="AY189" s="17" t="s">
        <v>142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7" t="s">
        <v>83</v>
      </c>
      <c r="BK189" s="256">
        <f>ROUND(I189*H189,2)</f>
        <v>0</v>
      </c>
      <c r="BL189" s="17" t="s">
        <v>294</v>
      </c>
      <c r="BM189" s="255" t="s">
        <v>504</v>
      </c>
    </row>
    <row r="190" s="12" customFormat="1" ht="22.8" customHeight="1">
      <c r="A190" s="12"/>
      <c r="B190" s="228"/>
      <c r="C190" s="229"/>
      <c r="D190" s="230" t="s">
        <v>75</v>
      </c>
      <c r="E190" s="242" t="s">
        <v>379</v>
      </c>
      <c r="F190" s="242" t="s">
        <v>380</v>
      </c>
      <c r="G190" s="229"/>
      <c r="H190" s="229"/>
      <c r="I190" s="232"/>
      <c r="J190" s="243">
        <f>BK190</f>
        <v>0</v>
      </c>
      <c r="K190" s="229"/>
      <c r="L190" s="234"/>
      <c r="M190" s="235"/>
      <c r="N190" s="236"/>
      <c r="O190" s="236"/>
      <c r="P190" s="237">
        <f>SUM(P191:P197)</f>
        <v>0</v>
      </c>
      <c r="Q190" s="236"/>
      <c r="R190" s="237">
        <f>SUM(R191:R197)</f>
        <v>0</v>
      </c>
      <c r="S190" s="236"/>
      <c r="T190" s="238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9" t="s">
        <v>85</v>
      </c>
      <c r="AT190" s="240" t="s">
        <v>75</v>
      </c>
      <c r="AU190" s="240" t="s">
        <v>83</v>
      </c>
      <c r="AY190" s="239" t="s">
        <v>142</v>
      </c>
      <c r="BK190" s="241">
        <f>SUM(BK191:BK197)</f>
        <v>0</v>
      </c>
    </row>
    <row r="191" s="2" customFormat="1" ht="21.75" customHeight="1">
      <c r="A191" s="38"/>
      <c r="B191" s="39"/>
      <c r="C191" s="244" t="s">
        <v>7</v>
      </c>
      <c r="D191" s="244" t="s">
        <v>145</v>
      </c>
      <c r="E191" s="245" t="s">
        <v>505</v>
      </c>
      <c r="F191" s="246" t="s">
        <v>506</v>
      </c>
      <c r="G191" s="247" t="s">
        <v>317</v>
      </c>
      <c r="H191" s="248">
        <v>1</v>
      </c>
      <c r="I191" s="249"/>
      <c r="J191" s="250">
        <f>ROUND(I191*H191,2)</f>
        <v>0</v>
      </c>
      <c r="K191" s="246" t="s">
        <v>1</v>
      </c>
      <c r="L191" s="44"/>
      <c r="M191" s="251" t="s">
        <v>1</v>
      </c>
      <c r="N191" s="252" t="s">
        <v>41</v>
      </c>
      <c r="O191" s="91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5" t="s">
        <v>294</v>
      </c>
      <c r="AT191" s="255" t="s">
        <v>145</v>
      </c>
      <c r="AU191" s="255" t="s">
        <v>85</v>
      </c>
      <c r="AY191" s="17" t="s">
        <v>142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7" t="s">
        <v>83</v>
      </c>
      <c r="BK191" s="256">
        <f>ROUND(I191*H191,2)</f>
        <v>0</v>
      </c>
      <c r="BL191" s="17" t="s">
        <v>294</v>
      </c>
      <c r="BM191" s="255" t="s">
        <v>507</v>
      </c>
    </row>
    <row r="192" s="2" customFormat="1">
      <c r="A192" s="38"/>
      <c r="B192" s="39"/>
      <c r="C192" s="40"/>
      <c r="D192" s="259" t="s">
        <v>270</v>
      </c>
      <c r="E192" s="40"/>
      <c r="F192" s="290" t="s">
        <v>508</v>
      </c>
      <c r="G192" s="40"/>
      <c r="H192" s="40"/>
      <c r="I192" s="155"/>
      <c r="J192" s="40"/>
      <c r="K192" s="40"/>
      <c r="L192" s="44"/>
      <c r="M192" s="291"/>
      <c r="N192" s="292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270</v>
      </c>
      <c r="AU192" s="17" t="s">
        <v>85</v>
      </c>
    </row>
    <row r="193" s="2" customFormat="1" ht="21.75" customHeight="1">
      <c r="A193" s="38"/>
      <c r="B193" s="39"/>
      <c r="C193" s="244" t="s">
        <v>327</v>
      </c>
      <c r="D193" s="244" t="s">
        <v>145</v>
      </c>
      <c r="E193" s="245" t="s">
        <v>509</v>
      </c>
      <c r="F193" s="246" t="s">
        <v>510</v>
      </c>
      <c r="G193" s="247" t="s">
        <v>317</v>
      </c>
      <c r="H193" s="248">
        <v>2</v>
      </c>
      <c r="I193" s="249"/>
      <c r="J193" s="250">
        <f>ROUND(I193*H193,2)</f>
        <v>0</v>
      </c>
      <c r="K193" s="246" t="s">
        <v>1</v>
      </c>
      <c r="L193" s="44"/>
      <c r="M193" s="251" t="s">
        <v>1</v>
      </c>
      <c r="N193" s="252" t="s">
        <v>41</v>
      </c>
      <c r="O193" s="91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5" t="s">
        <v>294</v>
      </c>
      <c r="AT193" s="255" t="s">
        <v>145</v>
      </c>
      <c r="AU193" s="255" t="s">
        <v>85</v>
      </c>
      <c r="AY193" s="17" t="s">
        <v>142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7" t="s">
        <v>83</v>
      </c>
      <c r="BK193" s="256">
        <f>ROUND(I193*H193,2)</f>
        <v>0</v>
      </c>
      <c r="BL193" s="17" t="s">
        <v>294</v>
      </c>
      <c r="BM193" s="255" t="s">
        <v>511</v>
      </c>
    </row>
    <row r="194" s="2" customFormat="1">
      <c r="A194" s="38"/>
      <c r="B194" s="39"/>
      <c r="C194" s="40"/>
      <c r="D194" s="259" t="s">
        <v>270</v>
      </c>
      <c r="E194" s="40"/>
      <c r="F194" s="290" t="s">
        <v>508</v>
      </c>
      <c r="G194" s="40"/>
      <c r="H194" s="40"/>
      <c r="I194" s="155"/>
      <c r="J194" s="40"/>
      <c r="K194" s="40"/>
      <c r="L194" s="44"/>
      <c r="M194" s="291"/>
      <c r="N194" s="292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270</v>
      </c>
      <c r="AU194" s="17" t="s">
        <v>85</v>
      </c>
    </row>
    <row r="195" s="2" customFormat="1" ht="21.75" customHeight="1">
      <c r="A195" s="38"/>
      <c r="B195" s="39"/>
      <c r="C195" s="244" t="s">
        <v>331</v>
      </c>
      <c r="D195" s="244" t="s">
        <v>145</v>
      </c>
      <c r="E195" s="245" t="s">
        <v>512</v>
      </c>
      <c r="F195" s="246" t="s">
        <v>513</v>
      </c>
      <c r="G195" s="247" t="s">
        <v>317</v>
      </c>
      <c r="H195" s="248">
        <v>3</v>
      </c>
      <c r="I195" s="249"/>
      <c r="J195" s="250">
        <f>ROUND(I195*H195,2)</f>
        <v>0</v>
      </c>
      <c r="K195" s="246" t="s">
        <v>1</v>
      </c>
      <c r="L195" s="44"/>
      <c r="M195" s="251" t="s">
        <v>1</v>
      </c>
      <c r="N195" s="252" t="s">
        <v>41</v>
      </c>
      <c r="O195" s="91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5" t="s">
        <v>294</v>
      </c>
      <c r="AT195" s="255" t="s">
        <v>145</v>
      </c>
      <c r="AU195" s="255" t="s">
        <v>85</v>
      </c>
      <c r="AY195" s="17" t="s">
        <v>142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7" t="s">
        <v>83</v>
      </c>
      <c r="BK195" s="256">
        <f>ROUND(I195*H195,2)</f>
        <v>0</v>
      </c>
      <c r="BL195" s="17" t="s">
        <v>294</v>
      </c>
      <c r="BM195" s="255" t="s">
        <v>514</v>
      </c>
    </row>
    <row r="196" s="2" customFormat="1">
      <c r="A196" s="38"/>
      <c r="B196" s="39"/>
      <c r="C196" s="40"/>
      <c r="D196" s="259" t="s">
        <v>270</v>
      </c>
      <c r="E196" s="40"/>
      <c r="F196" s="290" t="s">
        <v>508</v>
      </c>
      <c r="G196" s="40"/>
      <c r="H196" s="40"/>
      <c r="I196" s="155"/>
      <c r="J196" s="40"/>
      <c r="K196" s="40"/>
      <c r="L196" s="44"/>
      <c r="M196" s="291"/>
      <c r="N196" s="292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270</v>
      </c>
      <c r="AU196" s="17" t="s">
        <v>85</v>
      </c>
    </row>
    <row r="197" s="2" customFormat="1" ht="21.75" customHeight="1">
      <c r="A197" s="38"/>
      <c r="B197" s="39"/>
      <c r="C197" s="244" t="s">
        <v>335</v>
      </c>
      <c r="D197" s="244" t="s">
        <v>145</v>
      </c>
      <c r="E197" s="245" t="s">
        <v>386</v>
      </c>
      <c r="F197" s="246" t="s">
        <v>387</v>
      </c>
      <c r="G197" s="247" t="s">
        <v>310</v>
      </c>
      <c r="H197" s="293"/>
      <c r="I197" s="249"/>
      <c r="J197" s="250">
        <f>ROUND(I197*H197,2)</f>
        <v>0</v>
      </c>
      <c r="K197" s="246" t="s">
        <v>149</v>
      </c>
      <c r="L197" s="44"/>
      <c r="M197" s="251" t="s">
        <v>1</v>
      </c>
      <c r="N197" s="252" t="s">
        <v>41</v>
      </c>
      <c r="O197" s="91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5" t="s">
        <v>294</v>
      </c>
      <c r="AT197" s="255" t="s">
        <v>145</v>
      </c>
      <c r="AU197" s="255" t="s">
        <v>85</v>
      </c>
      <c r="AY197" s="17" t="s">
        <v>142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7" t="s">
        <v>83</v>
      </c>
      <c r="BK197" s="256">
        <f>ROUND(I197*H197,2)</f>
        <v>0</v>
      </c>
      <c r="BL197" s="17" t="s">
        <v>294</v>
      </c>
      <c r="BM197" s="255" t="s">
        <v>515</v>
      </c>
    </row>
    <row r="198" s="12" customFormat="1" ht="22.8" customHeight="1">
      <c r="A198" s="12"/>
      <c r="B198" s="228"/>
      <c r="C198" s="229"/>
      <c r="D198" s="230" t="s">
        <v>75</v>
      </c>
      <c r="E198" s="242" t="s">
        <v>399</v>
      </c>
      <c r="F198" s="242" t="s">
        <v>400</v>
      </c>
      <c r="G198" s="229"/>
      <c r="H198" s="229"/>
      <c r="I198" s="232"/>
      <c r="J198" s="243">
        <f>BK198</f>
        <v>0</v>
      </c>
      <c r="K198" s="229"/>
      <c r="L198" s="234"/>
      <c r="M198" s="235"/>
      <c r="N198" s="236"/>
      <c r="O198" s="236"/>
      <c r="P198" s="237">
        <f>SUM(P199:P204)</f>
        <v>0</v>
      </c>
      <c r="Q198" s="236"/>
      <c r="R198" s="237">
        <f>SUM(R199:R204)</f>
        <v>0.040192000000000006</v>
      </c>
      <c r="S198" s="236"/>
      <c r="T198" s="238">
        <f>SUM(T199:T204)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9" t="s">
        <v>85</v>
      </c>
      <c r="AT198" s="240" t="s">
        <v>75</v>
      </c>
      <c r="AU198" s="240" t="s">
        <v>83</v>
      </c>
      <c r="AY198" s="239" t="s">
        <v>142</v>
      </c>
      <c r="BK198" s="241">
        <f>SUM(BK199:BK204)</f>
        <v>0</v>
      </c>
    </row>
    <row r="199" s="2" customFormat="1" ht="21.75" customHeight="1">
      <c r="A199" s="38"/>
      <c r="B199" s="39"/>
      <c r="C199" s="244" t="s">
        <v>339</v>
      </c>
      <c r="D199" s="244" t="s">
        <v>145</v>
      </c>
      <c r="E199" s="245" t="s">
        <v>402</v>
      </c>
      <c r="F199" s="246" t="s">
        <v>403</v>
      </c>
      <c r="G199" s="247" t="s">
        <v>158</v>
      </c>
      <c r="H199" s="248">
        <v>170.80000000000001</v>
      </c>
      <c r="I199" s="249"/>
      <c r="J199" s="250">
        <f>ROUND(I199*H199,2)</f>
        <v>0</v>
      </c>
      <c r="K199" s="246" t="s">
        <v>149</v>
      </c>
      <c r="L199" s="44"/>
      <c r="M199" s="251" t="s">
        <v>1</v>
      </c>
      <c r="N199" s="252" t="s">
        <v>41</v>
      </c>
      <c r="O199" s="91"/>
      <c r="P199" s="253">
        <f>O199*H199</f>
        <v>0</v>
      </c>
      <c r="Q199" s="253">
        <v>0.00020000000000000001</v>
      </c>
      <c r="R199" s="253">
        <f>Q199*H199</f>
        <v>0.034160000000000003</v>
      </c>
      <c r="S199" s="253">
        <v>0</v>
      </c>
      <c r="T199" s="25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5" t="s">
        <v>294</v>
      </c>
      <c r="AT199" s="255" t="s">
        <v>145</v>
      </c>
      <c r="AU199" s="255" t="s">
        <v>85</v>
      </c>
      <c r="AY199" s="17" t="s">
        <v>142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7" t="s">
        <v>83</v>
      </c>
      <c r="BK199" s="256">
        <f>ROUND(I199*H199,2)</f>
        <v>0</v>
      </c>
      <c r="BL199" s="17" t="s">
        <v>294</v>
      </c>
      <c r="BM199" s="255" t="s">
        <v>516</v>
      </c>
    </row>
    <row r="200" s="14" customFormat="1">
      <c r="A200" s="14"/>
      <c r="B200" s="268"/>
      <c r="C200" s="269"/>
      <c r="D200" s="259" t="s">
        <v>152</v>
      </c>
      <c r="E200" s="270" t="s">
        <v>1</v>
      </c>
      <c r="F200" s="271" t="s">
        <v>405</v>
      </c>
      <c r="G200" s="269"/>
      <c r="H200" s="272">
        <v>170.80000000000001</v>
      </c>
      <c r="I200" s="273"/>
      <c r="J200" s="269"/>
      <c r="K200" s="269"/>
      <c r="L200" s="274"/>
      <c r="M200" s="275"/>
      <c r="N200" s="276"/>
      <c r="O200" s="276"/>
      <c r="P200" s="276"/>
      <c r="Q200" s="276"/>
      <c r="R200" s="276"/>
      <c r="S200" s="276"/>
      <c r="T200" s="27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8" t="s">
        <v>152</v>
      </c>
      <c r="AU200" s="278" t="s">
        <v>85</v>
      </c>
      <c r="AV200" s="14" t="s">
        <v>85</v>
      </c>
      <c r="AW200" s="14" t="s">
        <v>32</v>
      </c>
      <c r="AX200" s="14" t="s">
        <v>83</v>
      </c>
      <c r="AY200" s="278" t="s">
        <v>142</v>
      </c>
    </row>
    <row r="201" s="2" customFormat="1" ht="21.75" customHeight="1">
      <c r="A201" s="38"/>
      <c r="B201" s="39"/>
      <c r="C201" s="244" t="s">
        <v>343</v>
      </c>
      <c r="D201" s="244" t="s">
        <v>145</v>
      </c>
      <c r="E201" s="245" t="s">
        <v>412</v>
      </c>
      <c r="F201" s="246" t="s">
        <v>413</v>
      </c>
      <c r="G201" s="247" t="s">
        <v>158</v>
      </c>
      <c r="H201" s="248">
        <v>20.800000000000001</v>
      </c>
      <c r="I201" s="249"/>
      <c r="J201" s="250">
        <f>ROUND(I201*H201,2)</f>
        <v>0</v>
      </c>
      <c r="K201" s="246" t="s">
        <v>149</v>
      </c>
      <c r="L201" s="44"/>
      <c r="M201" s="251" t="s">
        <v>1</v>
      </c>
      <c r="N201" s="252" t="s">
        <v>41</v>
      </c>
      <c r="O201" s="91"/>
      <c r="P201" s="253">
        <f>O201*H201</f>
        <v>0</v>
      </c>
      <c r="Q201" s="253">
        <v>0.00029</v>
      </c>
      <c r="R201" s="253">
        <f>Q201*H201</f>
        <v>0.006032</v>
      </c>
      <c r="S201" s="253">
        <v>0</v>
      </c>
      <c r="T201" s="25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5" t="s">
        <v>294</v>
      </c>
      <c r="AT201" s="255" t="s">
        <v>145</v>
      </c>
      <c r="AU201" s="255" t="s">
        <v>85</v>
      </c>
      <c r="AY201" s="17" t="s">
        <v>142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7" t="s">
        <v>83</v>
      </c>
      <c r="BK201" s="256">
        <f>ROUND(I201*H201,2)</f>
        <v>0</v>
      </c>
      <c r="BL201" s="17" t="s">
        <v>294</v>
      </c>
      <c r="BM201" s="255" t="s">
        <v>517</v>
      </c>
    </row>
    <row r="202" s="13" customFormat="1">
      <c r="A202" s="13"/>
      <c r="B202" s="257"/>
      <c r="C202" s="258"/>
      <c r="D202" s="259" t="s">
        <v>152</v>
      </c>
      <c r="E202" s="260" t="s">
        <v>1</v>
      </c>
      <c r="F202" s="261" t="s">
        <v>415</v>
      </c>
      <c r="G202" s="258"/>
      <c r="H202" s="260" t="s">
        <v>1</v>
      </c>
      <c r="I202" s="262"/>
      <c r="J202" s="258"/>
      <c r="K202" s="258"/>
      <c r="L202" s="263"/>
      <c r="M202" s="264"/>
      <c r="N202" s="265"/>
      <c r="O202" s="265"/>
      <c r="P202" s="265"/>
      <c r="Q202" s="265"/>
      <c r="R202" s="265"/>
      <c r="S202" s="265"/>
      <c r="T202" s="26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7" t="s">
        <v>152</v>
      </c>
      <c r="AU202" s="267" t="s">
        <v>85</v>
      </c>
      <c r="AV202" s="13" t="s">
        <v>83</v>
      </c>
      <c r="AW202" s="13" t="s">
        <v>32</v>
      </c>
      <c r="AX202" s="13" t="s">
        <v>76</v>
      </c>
      <c r="AY202" s="267" t="s">
        <v>142</v>
      </c>
    </row>
    <row r="203" s="14" customFormat="1">
      <c r="A203" s="14"/>
      <c r="B203" s="268"/>
      <c r="C203" s="269"/>
      <c r="D203" s="259" t="s">
        <v>152</v>
      </c>
      <c r="E203" s="270" t="s">
        <v>1</v>
      </c>
      <c r="F203" s="271" t="s">
        <v>518</v>
      </c>
      <c r="G203" s="269"/>
      <c r="H203" s="272">
        <v>20.800000000000001</v>
      </c>
      <c r="I203" s="273"/>
      <c r="J203" s="269"/>
      <c r="K203" s="269"/>
      <c r="L203" s="274"/>
      <c r="M203" s="275"/>
      <c r="N203" s="276"/>
      <c r="O203" s="276"/>
      <c r="P203" s="276"/>
      <c r="Q203" s="276"/>
      <c r="R203" s="276"/>
      <c r="S203" s="276"/>
      <c r="T203" s="27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8" t="s">
        <v>152</v>
      </c>
      <c r="AU203" s="278" t="s">
        <v>85</v>
      </c>
      <c r="AV203" s="14" t="s">
        <v>85</v>
      </c>
      <c r="AW203" s="14" t="s">
        <v>32</v>
      </c>
      <c r="AX203" s="14" t="s">
        <v>76</v>
      </c>
      <c r="AY203" s="278" t="s">
        <v>142</v>
      </c>
    </row>
    <row r="204" s="15" customFormat="1">
      <c r="A204" s="15"/>
      <c r="B204" s="279"/>
      <c r="C204" s="280"/>
      <c r="D204" s="259" t="s">
        <v>152</v>
      </c>
      <c r="E204" s="281" t="s">
        <v>96</v>
      </c>
      <c r="F204" s="282" t="s">
        <v>173</v>
      </c>
      <c r="G204" s="280"/>
      <c r="H204" s="283">
        <v>20.800000000000001</v>
      </c>
      <c r="I204" s="284"/>
      <c r="J204" s="280"/>
      <c r="K204" s="280"/>
      <c r="L204" s="285"/>
      <c r="M204" s="286"/>
      <c r="N204" s="287"/>
      <c r="O204" s="287"/>
      <c r="P204" s="287"/>
      <c r="Q204" s="287"/>
      <c r="R204" s="287"/>
      <c r="S204" s="287"/>
      <c r="T204" s="28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9" t="s">
        <v>152</v>
      </c>
      <c r="AU204" s="289" t="s">
        <v>85</v>
      </c>
      <c r="AV204" s="15" t="s">
        <v>150</v>
      </c>
      <c r="AW204" s="15" t="s">
        <v>32</v>
      </c>
      <c r="AX204" s="15" t="s">
        <v>83</v>
      </c>
      <c r="AY204" s="289" t="s">
        <v>142</v>
      </c>
    </row>
    <row r="205" s="12" customFormat="1" ht="25.92" customHeight="1">
      <c r="A205" s="12"/>
      <c r="B205" s="228"/>
      <c r="C205" s="229"/>
      <c r="D205" s="230" t="s">
        <v>75</v>
      </c>
      <c r="E205" s="231" t="s">
        <v>519</v>
      </c>
      <c r="F205" s="231" t="s">
        <v>520</v>
      </c>
      <c r="G205" s="229"/>
      <c r="H205" s="229"/>
      <c r="I205" s="232"/>
      <c r="J205" s="233">
        <f>BK205</f>
        <v>0</v>
      </c>
      <c r="K205" s="229"/>
      <c r="L205" s="234"/>
      <c r="M205" s="235"/>
      <c r="N205" s="236"/>
      <c r="O205" s="236"/>
      <c r="P205" s="237">
        <f>P206</f>
        <v>0</v>
      </c>
      <c r="Q205" s="236"/>
      <c r="R205" s="237">
        <f>R206</f>
        <v>0</v>
      </c>
      <c r="S205" s="236"/>
      <c r="T205" s="238">
        <f>T206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150</v>
      </c>
      <c r="AT205" s="240" t="s">
        <v>75</v>
      </c>
      <c r="AU205" s="240" t="s">
        <v>76</v>
      </c>
      <c r="AY205" s="239" t="s">
        <v>142</v>
      </c>
      <c r="BK205" s="241">
        <f>BK206</f>
        <v>0</v>
      </c>
    </row>
    <row r="206" s="2" customFormat="1" ht="16.5" customHeight="1">
      <c r="A206" s="38"/>
      <c r="B206" s="39"/>
      <c r="C206" s="244" t="s">
        <v>347</v>
      </c>
      <c r="D206" s="244" t="s">
        <v>145</v>
      </c>
      <c r="E206" s="245" t="s">
        <v>521</v>
      </c>
      <c r="F206" s="246" t="s">
        <v>522</v>
      </c>
      <c r="G206" s="247" t="s">
        <v>523</v>
      </c>
      <c r="H206" s="248">
        <v>50</v>
      </c>
      <c r="I206" s="249"/>
      <c r="J206" s="250">
        <f>ROUND(I206*H206,2)</f>
        <v>0</v>
      </c>
      <c r="K206" s="246" t="s">
        <v>1</v>
      </c>
      <c r="L206" s="44"/>
      <c r="M206" s="251" t="s">
        <v>1</v>
      </c>
      <c r="N206" s="252" t="s">
        <v>41</v>
      </c>
      <c r="O206" s="91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5" t="s">
        <v>524</v>
      </c>
      <c r="AT206" s="255" t="s">
        <v>145</v>
      </c>
      <c r="AU206" s="255" t="s">
        <v>83</v>
      </c>
      <c r="AY206" s="17" t="s">
        <v>142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7" t="s">
        <v>83</v>
      </c>
      <c r="BK206" s="256">
        <f>ROUND(I206*H206,2)</f>
        <v>0</v>
      </c>
      <c r="BL206" s="17" t="s">
        <v>524</v>
      </c>
      <c r="BM206" s="255" t="s">
        <v>525</v>
      </c>
    </row>
    <row r="207" s="12" customFormat="1" ht="25.92" customHeight="1">
      <c r="A207" s="12"/>
      <c r="B207" s="228"/>
      <c r="C207" s="229"/>
      <c r="D207" s="230" t="s">
        <v>75</v>
      </c>
      <c r="E207" s="231" t="s">
        <v>433</v>
      </c>
      <c r="F207" s="231" t="s">
        <v>434</v>
      </c>
      <c r="G207" s="229"/>
      <c r="H207" s="229"/>
      <c r="I207" s="232"/>
      <c r="J207" s="233">
        <f>BK207</f>
        <v>0</v>
      </c>
      <c r="K207" s="229"/>
      <c r="L207" s="234"/>
      <c r="M207" s="235"/>
      <c r="N207" s="236"/>
      <c r="O207" s="236"/>
      <c r="P207" s="237">
        <f>P208</f>
        <v>0</v>
      </c>
      <c r="Q207" s="236"/>
      <c r="R207" s="237">
        <f>R208</f>
        <v>0</v>
      </c>
      <c r="S207" s="236"/>
      <c r="T207" s="238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9" t="s">
        <v>200</v>
      </c>
      <c r="AT207" s="240" t="s">
        <v>75</v>
      </c>
      <c r="AU207" s="240" t="s">
        <v>76</v>
      </c>
      <c r="AY207" s="239" t="s">
        <v>142</v>
      </c>
      <c r="BK207" s="241">
        <f>BK208</f>
        <v>0</v>
      </c>
    </row>
    <row r="208" s="12" customFormat="1" ht="22.8" customHeight="1">
      <c r="A208" s="12"/>
      <c r="B208" s="228"/>
      <c r="C208" s="229"/>
      <c r="D208" s="230" t="s">
        <v>75</v>
      </c>
      <c r="E208" s="242" t="s">
        <v>526</v>
      </c>
      <c r="F208" s="242" t="s">
        <v>527</v>
      </c>
      <c r="G208" s="229"/>
      <c r="H208" s="229"/>
      <c r="I208" s="232"/>
      <c r="J208" s="243">
        <f>BK208</f>
        <v>0</v>
      </c>
      <c r="K208" s="229"/>
      <c r="L208" s="234"/>
      <c r="M208" s="235"/>
      <c r="N208" s="236"/>
      <c r="O208" s="236"/>
      <c r="P208" s="237">
        <f>SUM(P209:P210)</f>
        <v>0</v>
      </c>
      <c r="Q208" s="236"/>
      <c r="R208" s="237">
        <f>SUM(R209:R210)</f>
        <v>0</v>
      </c>
      <c r="S208" s="236"/>
      <c r="T208" s="238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39" t="s">
        <v>200</v>
      </c>
      <c r="AT208" s="240" t="s">
        <v>75</v>
      </c>
      <c r="AU208" s="240" t="s">
        <v>83</v>
      </c>
      <c r="AY208" s="239" t="s">
        <v>142</v>
      </c>
      <c r="BK208" s="241">
        <f>SUM(BK209:BK210)</f>
        <v>0</v>
      </c>
    </row>
    <row r="209" s="2" customFormat="1" ht="16.5" customHeight="1">
      <c r="A209" s="38"/>
      <c r="B209" s="39"/>
      <c r="C209" s="244" t="s">
        <v>351</v>
      </c>
      <c r="D209" s="244" t="s">
        <v>145</v>
      </c>
      <c r="E209" s="245" t="s">
        <v>528</v>
      </c>
      <c r="F209" s="246" t="s">
        <v>527</v>
      </c>
      <c r="G209" s="247" t="s">
        <v>426</v>
      </c>
      <c r="H209" s="248">
        <v>1</v>
      </c>
      <c r="I209" s="249"/>
      <c r="J209" s="250">
        <f>ROUND(I209*H209,2)</f>
        <v>0</v>
      </c>
      <c r="K209" s="246" t="s">
        <v>149</v>
      </c>
      <c r="L209" s="44"/>
      <c r="M209" s="251" t="s">
        <v>1</v>
      </c>
      <c r="N209" s="252" t="s">
        <v>41</v>
      </c>
      <c r="O209" s="91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5" t="s">
        <v>439</v>
      </c>
      <c r="AT209" s="255" t="s">
        <v>145</v>
      </c>
      <c r="AU209" s="255" t="s">
        <v>85</v>
      </c>
      <c r="AY209" s="17" t="s">
        <v>142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7" t="s">
        <v>83</v>
      </c>
      <c r="BK209" s="256">
        <f>ROUND(I209*H209,2)</f>
        <v>0</v>
      </c>
      <c r="BL209" s="17" t="s">
        <v>439</v>
      </c>
      <c r="BM209" s="255" t="s">
        <v>529</v>
      </c>
    </row>
    <row r="210" s="2" customFormat="1">
      <c r="A210" s="38"/>
      <c r="B210" s="39"/>
      <c r="C210" s="40"/>
      <c r="D210" s="259" t="s">
        <v>270</v>
      </c>
      <c r="E210" s="40"/>
      <c r="F210" s="290" t="s">
        <v>530</v>
      </c>
      <c r="G210" s="40"/>
      <c r="H210" s="40"/>
      <c r="I210" s="155"/>
      <c r="J210" s="40"/>
      <c r="K210" s="40"/>
      <c r="L210" s="44"/>
      <c r="M210" s="299"/>
      <c r="N210" s="300"/>
      <c r="O210" s="296"/>
      <c r="P210" s="296"/>
      <c r="Q210" s="296"/>
      <c r="R210" s="296"/>
      <c r="S210" s="296"/>
      <c r="T210" s="301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270</v>
      </c>
      <c r="AU210" s="17" t="s">
        <v>85</v>
      </c>
    </row>
    <row r="211" s="2" customFormat="1" ht="6.96" customHeight="1">
      <c r="A211" s="38"/>
      <c r="B211" s="66"/>
      <c r="C211" s="67"/>
      <c r="D211" s="67"/>
      <c r="E211" s="67"/>
      <c r="F211" s="67"/>
      <c r="G211" s="67"/>
      <c r="H211" s="67"/>
      <c r="I211" s="193"/>
      <c r="J211" s="67"/>
      <c r="K211" s="67"/>
      <c r="L211" s="44"/>
      <c r="M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</sheetData>
  <sheetProtection sheet="1" autoFilter="0" formatColumns="0" formatRows="0" objects="1" scenarios="1" spinCount="100000" saltValue="DqmcVtEg+5iHYdIxA7/WbVrJ7Gj9/WTEML9rkx7/L0Q9412KNBBEgb8iRq23rD0NtrZZZxwJvO/zSCljKemkXA==" hashValue="u18LlZobbo163jB+B5PFuialvDR9EFzLky+xQQ+9p+ya2KMlSkw0dgP6kvn6XOjBXR6y04dhlXAM1JRoUD11vg==" algorithmName="SHA-512" password="CC35"/>
  <autoFilter ref="C131:K2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0"/>
    </row>
    <row r="4" s="1" customFormat="1" ht="24.96" customHeight="1">
      <c r="B4" s="20"/>
      <c r="C4" s="151" t="s">
        <v>531</v>
      </c>
      <c r="H4" s="20"/>
    </row>
    <row r="5" s="1" customFormat="1" ht="12" customHeight="1">
      <c r="B5" s="20"/>
      <c r="C5" s="302" t="s">
        <v>13</v>
      </c>
      <c r="D5" s="161" t="s">
        <v>14</v>
      </c>
      <c r="E5" s="1"/>
      <c r="F5" s="1"/>
      <c r="H5" s="20"/>
    </row>
    <row r="6" s="1" customFormat="1" ht="36.96" customHeight="1">
      <c r="B6" s="20"/>
      <c r="C6" s="303" t="s">
        <v>16</v>
      </c>
      <c r="D6" s="304" t="s">
        <v>17</v>
      </c>
      <c r="E6" s="1"/>
      <c r="F6" s="1"/>
      <c r="H6" s="20"/>
    </row>
    <row r="7" s="1" customFormat="1" ht="16.5" customHeight="1">
      <c r="B7" s="20"/>
      <c r="C7" s="153" t="s">
        <v>22</v>
      </c>
      <c r="D7" s="158" t="str">
        <f>'Rekapitulace stavby'!AN8</f>
        <v>20. 1. 2020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16"/>
      <c r="B9" s="305"/>
      <c r="C9" s="306" t="s">
        <v>57</v>
      </c>
      <c r="D9" s="307" t="s">
        <v>58</v>
      </c>
      <c r="E9" s="307" t="s">
        <v>129</v>
      </c>
      <c r="F9" s="308" t="s">
        <v>532</v>
      </c>
      <c r="G9" s="216"/>
      <c r="H9" s="305"/>
    </row>
    <row r="10" s="2" customFormat="1" ht="26.4" customHeight="1">
      <c r="A10" s="38"/>
      <c r="B10" s="44"/>
      <c r="C10" s="309" t="s">
        <v>533</v>
      </c>
      <c r="D10" s="309" t="s">
        <v>88</v>
      </c>
      <c r="E10" s="38"/>
      <c r="F10" s="38"/>
      <c r="G10" s="38"/>
      <c r="H10" s="44"/>
    </row>
    <row r="11" s="2" customFormat="1" ht="16.8" customHeight="1">
      <c r="A11" s="38"/>
      <c r="B11" s="44"/>
      <c r="C11" s="310" t="s">
        <v>101</v>
      </c>
      <c r="D11" s="311" t="s">
        <v>1</v>
      </c>
      <c r="E11" s="312" t="s">
        <v>1</v>
      </c>
      <c r="F11" s="313">
        <v>1535</v>
      </c>
      <c r="G11" s="38"/>
      <c r="H11" s="44"/>
    </row>
    <row r="12" s="2" customFormat="1" ht="16.8" customHeight="1">
      <c r="A12" s="38"/>
      <c r="B12" s="44"/>
      <c r="C12" s="314" t="s">
        <v>1</v>
      </c>
      <c r="D12" s="314" t="s">
        <v>218</v>
      </c>
      <c r="E12" s="17" t="s">
        <v>1</v>
      </c>
      <c r="F12" s="315">
        <v>465.5</v>
      </c>
      <c r="G12" s="38"/>
      <c r="H12" s="44"/>
    </row>
    <row r="13" s="2" customFormat="1" ht="16.8" customHeight="1">
      <c r="A13" s="38"/>
      <c r="B13" s="44"/>
      <c r="C13" s="314" t="s">
        <v>1</v>
      </c>
      <c r="D13" s="314" t="s">
        <v>219</v>
      </c>
      <c r="E13" s="17" t="s">
        <v>1</v>
      </c>
      <c r="F13" s="315">
        <v>635.5</v>
      </c>
      <c r="G13" s="38"/>
      <c r="H13" s="44"/>
    </row>
    <row r="14" s="2" customFormat="1" ht="16.8" customHeight="1">
      <c r="A14" s="38"/>
      <c r="B14" s="44"/>
      <c r="C14" s="314" t="s">
        <v>1</v>
      </c>
      <c r="D14" s="314" t="s">
        <v>220</v>
      </c>
      <c r="E14" s="17" t="s">
        <v>1</v>
      </c>
      <c r="F14" s="315">
        <v>434</v>
      </c>
      <c r="G14" s="38"/>
      <c r="H14" s="44"/>
    </row>
    <row r="15" s="2" customFormat="1" ht="16.8" customHeight="1">
      <c r="A15" s="38"/>
      <c r="B15" s="44"/>
      <c r="C15" s="314" t="s">
        <v>101</v>
      </c>
      <c r="D15" s="314" t="s">
        <v>173</v>
      </c>
      <c r="E15" s="17" t="s">
        <v>1</v>
      </c>
      <c r="F15" s="315">
        <v>1535</v>
      </c>
      <c r="G15" s="38"/>
      <c r="H15" s="44"/>
    </row>
    <row r="16" s="2" customFormat="1" ht="16.8" customHeight="1">
      <c r="A16" s="38"/>
      <c r="B16" s="44"/>
      <c r="C16" s="316" t="s">
        <v>534</v>
      </c>
      <c r="D16" s="38"/>
      <c r="E16" s="38"/>
      <c r="F16" s="38"/>
      <c r="G16" s="38"/>
      <c r="H16" s="44"/>
    </row>
    <row r="17" s="2" customFormat="1">
      <c r="A17" s="38"/>
      <c r="B17" s="44"/>
      <c r="C17" s="314" t="s">
        <v>215</v>
      </c>
      <c r="D17" s="314" t="s">
        <v>216</v>
      </c>
      <c r="E17" s="17" t="s">
        <v>158</v>
      </c>
      <c r="F17" s="315">
        <v>1535</v>
      </c>
      <c r="G17" s="38"/>
      <c r="H17" s="44"/>
    </row>
    <row r="18" s="2" customFormat="1">
      <c r="A18" s="38"/>
      <c r="B18" s="44"/>
      <c r="C18" s="314" t="s">
        <v>222</v>
      </c>
      <c r="D18" s="314" t="s">
        <v>223</v>
      </c>
      <c r="E18" s="17" t="s">
        <v>158</v>
      </c>
      <c r="F18" s="315">
        <v>1535</v>
      </c>
      <c r="G18" s="38"/>
      <c r="H18" s="44"/>
    </row>
    <row r="19" s="2" customFormat="1" ht="16.8" customHeight="1">
      <c r="A19" s="38"/>
      <c r="B19" s="44"/>
      <c r="C19" s="310" t="s">
        <v>96</v>
      </c>
      <c r="D19" s="311" t="s">
        <v>1</v>
      </c>
      <c r="E19" s="312" t="s">
        <v>1</v>
      </c>
      <c r="F19" s="313">
        <v>844.5</v>
      </c>
      <c r="G19" s="38"/>
      <c r="H19" s="44"/>
    </row>
    <row r="20" s="2" customFormat="1" ht="16.8" customHeight="1">
      <c r="A20" s="38"/>
      <c r="B20" s="44"/>
      <c r="C20" s="314" t="s">
        <v>1</v>
      </c>
      <c r="D20" s="314" t="s">
        <v>415</v>
      </c>
      <c r="E20" s="17" t="s">
        <v>1</v>
      </c>
      <c r="F20" s="315">
        <v>0</v>
      </c>
      <c r="G20" s="38"/>
      <c r="H20" s="44"/>
    </row>
    <row r="21" s="2" customFormat="1" ht="16.8" customHeight="1">
      <c r="A21" s="38"/>
      <c r="B21" s="44"/>
      <c r="C21" s="314" t="s">
        <v>1</v>
      </c>
      <c r="D21" s="314" t="s">
        <v>416</v>
      </c>
      <c r="E21" s="17" t="s">
        <v>1</v>
      </c>
      <c r="F21" s="315">
        <v>243</v>
      </c>
      <c r="G21" s="38"/>
      <c r="H21" s="44"/>
    </row>
    <row r="22" s="2" customFormat="1" ht="16.8" customHeight="1">
      <c r="A22" s="38"/>
      <c r="B22" s="44"/>
      <c r="C22" s="314" t="s">
        <v>1</v>
      </c>
      <c r="D22" s="314" t="s">
        <v>417</v>
      </c>
      <c r="E22" s="17" t="s">
        <v>1</v>
      </c>
      <c r="F22" s="315">
        <v>252</v>
      </c>
      <c r="G22" s="38"/>
      <c r="H22" s="44"/>
    </row>
    <row r="23" s="2" customFormat="1" ht="16.8" customHeight="1">
      <c r="A23" s="38"/>
      <c r="B23" s="44"/>
      <c r="C23" s="314" t="s">
        <v>1</v>
      </c>
      <c r="D23" s="314" t="s">
        <v>418</v>
      </c>
      <c r="E23" s="17" t="s">
        <v>1</v>
      </c>
      <c r="F23" s="315">
        <v>270</v>
      </c>
      <c r="G23" s="38"/>
      <c r="H23" s="44"/>
    </row>
    <row r="24" s="2" customFormat="1" ht="16.8" customHeight="1">
      <c r="A24" s="38"/>
      <c r="B24" s="44"/>
      <c r="C24" s="314" t="s">
        <v>1</v>
      </c>
      <c r="D24" s="314" t="s">
        <v>419</v>
      </c>
      <c r="E24" s="17" t="s">
        <v>1</v>
      </c>
      <c r="F24" s="315">
        <v>54</v>
      </c>
      <c r="G24" s="38"/>
      <c r="H24" s="44"/>
    </row>
    <row r="25" s="2" customFormat="1" ht="16.8" customHeight="1">
      <c r="A25" s="38"/>
      <c r="B25" s="44"/>
      <c r="C25" s="314" t="s">
        <v>1</v>
      </c>
      <c r="D25" s="314" t="s">
        <v>420</v>
      </c>
      <c r="E25" s="17" t="s">
        <v>1</v>
      </c>
      <c r="F25" s="315">
        <v>18</v>
      </c>
      <c r="G25" s="38"/>
      <c r="H25" s="44"/>
    </row>
    <row r="26" s="2" customFormat="1" ht="16.8" customHeight="1">
      <c r="A26" s="38"/>
      <c r="B26" s="44"/>
      <c r="C26" s="314" t="s">
        <v>1</v>
      </c>
      <c r="D26" s="314" t="s">
        <v>421</v>
      </c>
      <c r="E26" s="17" t="s">
        <v>1</v>
      </c>
      <c r="F26" s="315">
        <v>7.5</v>
      </c>
      <c r="G26" s="38"/>
      <c r="H26" s="44"/>
    </row>
    <row r="27" s="2" customFormat="1" ht="16.8" customHeight="1">
      <c r="A27" s="38"/>
      <c r="B27" s="44"/>
      <c r="C27" s="314" t="s">
        <v>96</v>
      </c>
      <c r="D27" s="314" t="s">
        <v>173</v>
      </c>
      <c r="E27" s="17" t="s">
        <v>1</v>
      </c>
      <c r="F27" s="315">
        <v>844.5</v>
      </c>
      <c r="G27" s="38"/>
      <c r="H27" s="44"/>
    </row>
    <row r="28" s="2" customFormat="1" ht="16.8" customHeight="1">
      <c r="A28" s="38"/>
      <c r="B28" s="44"/>
      <c r="C28" s="316" t="s">
        <v>534</v>
      </c>
      <c r="D28" s="38"/>
      <c r="E28" s="38"/>
      <c r="F28" s="38"/>
      <c r="G28" s="38"/>
      <c r="H28" s="44"/>
    </row>
    <row r="29" s="2" customFormat="1" ht="16.8" customHeight="1">
      <c r="A29" s="38"/>
      <c r="B29" s="44"/>
      <c r="C29" s="314" t="s">
        <v>412</v>
      </c>
      <c r="D29" s="314" t="s">
        <v>413</v>
      </c>
      <c r="E29" s="17" t="s">
        <v>158</v>
      </c>
      <c r="F29" s="315">
        <v>844.5</v>
      </c>
      <c r="G29" s="38"/>
      <c r="H29" s="44"/>
    </row>
    <row r="30" s="2" customFormat="1" ht="16.8" customHeight="1">
      <c r="A30" s="38"/>
      <c r="B30" s="44"/>
      <c r="C30" s="314" t="s">
        <v>402</v>
      </c>
      <c r="D30" s="314" t="s">
        <v>403</v>
      </c>
      <c r="E30" s="17" t="s">
        <v>158</v>
      </c>
      <c r="F30" s="315">
        <v>994.5</v>
      </c>
      <c r="G30" s="38"/>
      <c r="H30" s="44"/>
    </row>
    <row r="31" s="2" customFormat="1" ht="16.8" customHeight="1">
      <c r="A31" s="38"/>
      <c r="B31" s="44"/>
      <c r="C31" s="310" t="s">
        <v>99</v>
      </c>
      <c r="D31" s="311" t="s">
        <v>1</v>
      </c>
      <c r="E31" s="312" t="s">
        <v>1</v>
      </c>
      <c r="F31" s="313">
        <v>150</v>
      </c>
      <c r="G31" s="38"/>
      <c r="H31" s="44"/>
    </row>
    <row r="32" s="2" customFormat="1" ht="16.8" customHeight="1">
      <c r="A32" s="38"/>
      <c r="B32" s="44"/>
      <c r="C32" s="314" t="s">
        <v>1</v>
      </c>
      <c r="D32" s="314" t="s">
        <v>410</v>
      </c>
      <c r="E32" s="17" t="s">
        <v>1</v>
      </c>
      <c r="F32" s="315">
        <v>0</v>
      </c>
      <c r="G32" s="38"/>
      <c r="H32" s="44"/>
    </row>
    <row r="33" s="2" customFormat="1" ht="16.8" customHeight="1">
      <c r="A33" s="38"/>
      <c r="B33" s="44"/>
      <c r="C33" s="314" t="s">
        <v>1</v>
      </c>
      <c r="D33" s="314" t="s">
        <v>100</v>
      </c>
      <c r="E33" s="17" t="s">
        <v>1</v>
      </c>
      <c r="F33" s="315">
        <v>150</v>
      </c>
      <c r="G33" s="38"/>
      <c r="H33" s="44"/>
    </row>
    <row r="34" s="2" customFormat="1" ht="16.8" customHeight="1">
      <c r="A34" s="38"/>
      <c r="B34" s="44"/>
      <c r="C34" s="314" t="s">
        <v>99</v>
      </c>
      <c r="D34" s="314" t="s">
        <v>173</v>
      </c>
      <c r="E34" s="17" t="s">
        <v>1</v>
      </c>
      <c r="F34" s="315">
        <v>150</v>
      </c>
      <c r="G34" s="38"/>
      <c r="H34" s="44"/>
    </row>
    <row r="35" s="2" customFormat="1" ht="16.8" customHeight="1">
      <c r="A35" s="38"/>
      <c r="B35" s="44"/>
      <c r="C35" s="316" t="s">
        <v>534</v>
      </c>
      <c r="D35" s="38"/>
      <c r="E35" s="38"/>
      <c r="F35" s="38"/>
      <c r="G35" s="38"/>
      <c r="H35" s="44"/>
    </row>
    <row r="36" s="2" customFormat="1">
      <c r="A36" s="38"/>
      <c r="B36" s="44"/>
      <c r="C36" s="314" t="s">
        <v>407</v>
      </c>
      <c r="D36" s="314" t="s">
        <v>408</v>
      </c>
      <c r="E36" s="17" t="s">
        <v>158</v>
      </c>
      <c r="F36" s="315">
        <v>150</v>
      </c>
      <c r="G36" s="38"/>
      <c r="H36" s="44"/>
    </row>
    <row r="37" s="2" customFormat="1" ht="16.8" customHeight="1">
      <c r="A37" s="38"/>
      <c r="B37" s="44"/>
      <c r="C37" s="314" t="s">
        <v>402</v>
      </c>
      <c r="D37" s="314" t="s">
        <v>403</v>
      </c>
      <c r="E37" s="17" t="s">
        <v>158</v>
      </c>
      <c r="F37" s="315">
        <v>994.5</v>
      </c>
      <c r="G37" s="38"/>
      <c r="H37" s="44"/>
    </row>
    <row r="38" s="2" customFormat="1" ht="16.8" customHeight="1">
      <c r="A38" s="38"/>
      <c r="B38" s="44"/>
      <c r="C38" s="310" t="s">
        <v>94</v>
      </c>
      <c r="D38" s="311" t="s">
        <v>1</v>
      </c>
      <c r="E38" s="312" t="s">
        <v>1</v>
      </c>
      <c r="F38" s="313">
        <v>55.942</v>
      </c>
      <c r="G38" s="38"/>
      <c r="H38" s="44"/>
    </row>
    <row r="39" s="2" customFormat="1" ht="16.8" customHeight="1">
      <c r="A39" s="38"/>
      <c r="B39" s="44"/>
      <c r="C39" s="314" t="s">
        <v>1</v>
      </c>
      <c r="D39" s="314" t="s">
        <v>193</v>
      </c>
      <c r="E39" s="17" t="s">
        <v>1</v>
      </c>
      <c r="F39" s="315">
        <v>14.85</v>
      </c>
      <c r="G39" s="38"/>
      <c r="H39" s="44"/>
    </row>
    <row r="40" s="2" customFormat="1" ht="16.8" customHeight="1">
      <c r="A40" s="38"/>
      <c r="B40" s="44"/>
      <c r="C40" s="314" t="s">
        <v>1</v>
      </c>
      <c r="D40" s="314" t="s">
        <v>194</v>
      </c>
      <c r="E40" s="17" t="s">
        <v>1</v>
      </c>
      <c r="F40" s="315">
        <v>16.52</v>
      </c>
      <c r="G40" s="38"/>
      <c r="H40" s="44"/>
    </row>
    <row r="41" s="2" customFormat="1" ht="16.8" customHeight="1">
      <c r="A41" s="38"/>
      <c r="B41" s="44"/>
      <c r="C41" s="314" t="s">
        <v>1</v>
      </c>
      <c r="D41" s="314" t="s">
        <v>195</v>
      </c>
      <c r="E41" s="17" t="s">
        <v>1</v>
      </c>
      <c r="F41" s="315">
        <v>15.6</v>
      </c>
      <c r="G41" s="38"/>
      <c r="H41" s="44"/>
    </row>
    <row r="42" s="2" customFormat="1" ht="16.8" customHeight="1">
      <c r="A42" s="38"/>
      <c r="B42" s="44"/>
      <c r="C42" s="314" t="s">
        <v>1</v>
      </c>
      <c r="D42" s="314" t="s">
        <v>196</v>
      </c>
      <c r="E42" s="17" t="s">
        <v>1</v>
      </c>
      <c r="F42" s="315">
        <v>3.1200000000000001</v>
      </c>
      <c r="G42" s="38"/>
      <c r="H42" s="44"/>
    </row>
    <row r="43" s="2" customFormat="1" ht="16.8" customHeight="1">
      <c r="A43" s="38"/>
      <c r="B43" s="44"/>
      <c r="C43" s="314" t="s">
        <v>1</v>
      </c>
      <c r="D43" s="314" t="s">
        <v>197</v>
      </c>
      <c r="E43" s="17" t="s">
        <v>1</v>
      </c>
      <c r="F43" s="315">
        <v>1.03</v>
      </c>
      <c r="G43" s="38"/>
      <c r="H43" s="44"/>
    </row>
    <row r="44" s="2" customFormat="1" ht="16.8" customHeight="1">
      <c r="A44" s="38"/>
      <c r="B44" s="44"/>
      <c r="C44" s="314" t="s">
        <v>1</v>
      </c>
      <c r="D44" s="314" t="s">
        <v>166</v>
      </c>
      <c r="E44" s="17" t="s">
        <v>1</v>
      </c>
      <c r="F44" s="315">
        <v>0.64000000000000001</v>
      </c>
      <c r="G44" s="38"/>
      <c r="H44" s="44"/>
    </row>
    <row r="45" s="2" customFormat="1" ht="16.8" customHeight="1">
      <c r="A45" s="38"/>
      <c r="B45" s="44"/>
      <c r="C45" s="314" t="s">
        <v>1</v>
      </c>
      <c r="D45" s="314" t="s">
        <v>198</v>
      </c>
      <c r="E45" s="17" t="s">
        <v>1</v>
      </c>
      <c r="F45" s="315">
        <v>3.6720000000000002</v>
      </c>
      <c r="G45" s="38"/>
      <c r="H45" s="44"/>
    </row>
    <row r="46" s="2" customFormat="1" ht="16.8" customHeight="1">
      <c r="A46" s="38"/>
      <c r="B46" s="44"/>
      <c r="C46" s="314" t="s">
        <v>1</v>
      </c>
      <c r="D46" s="314" t="s">
        <v>199</v>
      </c>
      <c r="E46" s="17" t="s">
        <v>1</v>
      </c>
      <c r="F46" s="315">
        <v>0.51000000000000001</v>
      </c>
      <c r="G46" s="38"/>
      <c r="H46" s="44"/>
    </row>
    <row r="47" s="2" customFormat="1" ht="16.8" customHeight="1">
      <c r="A47" s="38"/>
      <c r="B47" s="44"/>
      <c r="C47" s="314" t="s">
        <v>94</v>
      </c>
      <c r="D47" s="314" t="s">
        <v>173</v>
      </c>
      <c r="E47" s="17" t="s">
        <v>1</v>
      </c>
      <c r="F47" s="315">
        <v>55.942</v>
      </c>
      <c r="G47" s="38"/>
      <c r="H47" s="44"/>
    </row>
    <row r="48" s="2" customFormat="1" ht="16.8" customHeight="1">
      <c r="A48" s="38"/>
      <c r="B48" s="44"/>
      <c r="C48" s="316" t="s">
        <v>534</v>
      </c>
      <c r="D48" s="38"/>
      <c r="E48" s="38"/>
      <c r="F48" s="38"/>
      <c r="G48" s="38"/>
      <c r="H48" s="44"/>
    </row>
    <row r="49" s="2" customFormat="1" ht="16.8" customHeight="1">
      <c r="A49" s="38"/>
      <c r="B49" s="44"/>
      <c r="C49" s="314" t="s">
        <v>190</v>
      </c>
      <c r="D49" s="314" t="s">
        <v>191</v>
      </c>
      <c r="E49" s="17" t="s">
        <v>158</v>
      </c>
      <c r="F49" s="315">
        <v>55.942</v>
      </c>
      <c r="G49" s="38"/>
      <c r="H49" s="44"/>
    </row>
    <row r="50" s="2" customFormat="1" ht="16.8" customHeight="1">
      <c r="A50" s="38"/>
      <c r="B50" s="44"/>
      <c r="C50" s="314" t="s">
        <v>392</v>
      </c>
      <c r="D50" s="314" t="s">
        <v>393</v>
      </c>
      <c r="E50" s="17" t="s">
        <v>158</v>
      </c>
      <c r="F50" s="315">
        <v>55.942</v>
      </c>
      <c r="G50" s="38"/>
      <c r="H50" s="44"/>
    </row>
    <row r="51" s="2" customFormat="1" ht="16.8" customHeight="1">
      <c r="A51" s="38"/>
      <c r="B51" s="44"/>
      <c r="C51" s="314" t="s">
        <v>396</v>
      </c>
      <c r="D51" s="314" t="s">
        <v>397</v>
      </c>
      <c r="E51" s="17" t="s">
        <v>158</v>
      </c>
      <c r="F51" s="315">
        <v>55.942</v>
      </c>
      <c r="G51" s="38"/>
      <c r="H51" s="44"/>
    </row>
    <row r="52" s="2" customFormat="1" ht="26.4" customHeight="1">
      <c r="A52" s="38"/>
      <c r="B52" s="44"/>
      <c r="C52" s="309" t="s">
        <v>535</v>
      </c>
      <c r="D52" s="309" t="s">
        <v>92</v>
      </c>
      <c r="E52" s="38"/>
      <c r="F52" s="38"/>
      <c r="G52" s="38"/>
      <c r="H52" s="44"/>
    </row>
    <row r="53" s="2" customFormat="1" ht="16.8" customHeight="1">
      <c r="A53" s="38"/>
      <c r="B53" s="44"/>
      <c r="C53" s="310" t="s">
        <v>101</v>
      </c>
      <c r="D53" s="311" t="s">
        <v>1</v>
      </c>
      <c r="E53" s="312" t="s">
        <v>1</v>
      </c>
      <c r="F53" s="313">
        <v>1535</v>
      </c>
      <c r="G53" s="38"/>
      <c r="H53" s="44"/>
    </row>
    <row r="54" s="2" customFormat="1" ht="16.8" customHeight="1">
      <c r="A54" s="38"/>
      <c r="B54" s="44"/>
      <c r="C54" s="314" t="s">
        <v>1</v>
      </c>
      <c r="D54" s="314" t="s">
        <v>218</v>
      </c>
      <c r="E54" s="17" t="s">
        <v>1</v>
      </c>
      <c r="F54" s="315">
        <v>465.5</v>
      </c>
      <c r="G54" s="38"/>
      <c r="H54" s="44"/>
    </row>
    <row r="55" s="2" customFormat="1" ht="16.8" customHeight="1">
      <c r="A55" s="38"/>
      <c r="B55" s="44"/>
      <c r="C55" s="314" t="s">
        <v>1</v>
      </c>
      <c r="D55" s="314" t="s">
        <v>219</v>
      </c>
      <c r="E55" s="17" t="s">
        <v>1</v>
      </c>
      <c r="F55" s="315">
        <v>635.5</v>
      </c>
      <c r="G55" s="38"/>
      <c r="H55" s="44"/>
    </row>
    <row r="56" s="2" customFormat="1" ht="16.8" customHeight="1">
      <c r="A56" s="38"/>
      <c r="B56" s="44"/>
      <c r="C56" s="314" t="s">
        <v>1</v>
      </c>
      <c r="D56" s="314" t="s">
        <v>220</v>
      </c>
      <c r="E56" s="17" t="s">
        <v>1</v>
      </c>
      <c r="F56" s="315">
        <v>434</v>
      </c>
      <c r="G56" s="38"/>
      <c r="H56" s="44"/>
    </row>
    <row r="57" s="2" customFormat="1" ht="16.8" customHeight="1">
      <c r="A57" s="38"/>
      <c r="B57" s="44"/>
      <c r="C57" s="314" t="s">
        <v>101</v>
      </c>
      <c r="D57" s="314" t="s">
        <v>173</v>
      </c>
      <c r="E57" s="17" t="s">
        <v>1</v>
      </c>
      <c r="F57" s="315">
        <v>1535</v>
      </c>
      <c r="G57" s="38"/>
      <c r="H57" s="44"/>
    </row>
    <row r="58" s="2" customFormat="1" ht="16.8" customHeight="1">
      <c r="A58" s="38"/>
      <c r="B58" s="44"/>
      <c r="C58" s="310" t="s">
        <v>441</v>
      </c>
      <c r="D58" s="311" t="s">
        <v>1</v>
      </c>
      <c r="E58" s="312" t="s">
        <v>1</v>
      </c>
      <c r="F58" s="313">
        <v>1535</v>
      </c>
      <c r="G58" s="38"/>
      <c r="H58" s="44"/>
    </row>
    <row r="59" s="2" customFormat="1" ht="16.8" customHeight="1">
      <c r="A59" s="38"/>
      <c r="B59" s="44"/>
      <c r="C59" s="314" t="s">
        <v>1</v>
      </c>
      <c r="D59" s="314" t="s">
        <v>218</v>
      </c>
      <c r="E59" s="17" t="s">
        <v>1</v>
      </c>
      <c r="F59" s="315">
        <v>465.5</v>
      </c>
      <c r="G59" s="38"/>
      <c r="H59" s="44"/>
    </row>
    <row r="60" s="2" customFormat="1" ht="16.8" customHeight="1">
      <c r="A60" s="38"/>
      <c r="B60" s="44"/>
      <c r="C60" s="314" t="s">
        <v>1</v>
      </c>
      <c r="D60" s="314" t="s">
        <v>219</v>
      </c>
      <c r="E60" s="17" t="s">
        <v>1</v>
      </c>
      <c r="F60" s="315">
        <v>635.5</v>
      </c>
      <c r="G60" s="38"/>
      <c r="H60" s="44"/>
    </row>
    <row r="61" s="2" customFormat="1" ht="16.8" customHeight="1">
      <c r="A61" s="38"/>
      <c r="B61" s="44"/>
      <c r="C61" s="314" t="s">
        <v>1</v>
      </c>
      <c r="D61" s="314" t="s">
        <v>220</v>
      </c>
      <c r="E61" s="17" t="s">
        <v>1</v>
      </c>
      <c r="F61" s="315">
        <v>434</v>
      </c>
      <c r="G61" s="38"/>
      <c r="H61" s="44"/>
    </row>
    <row r="62" s="2" customFormat="1" ht="16.8" customHeight="1">
      <c r="A62" s="38"/>
      <c r="B62" s="44"/>
      <c r="C62" s="314" t="s">
        <v>441</v>
      </c>
      <c r="D62" s="314" t="s">
        <v>173</v>
      </c>
      <c r="E62" s="17" t="s">
        <v>1</v>
      </c>
      <c r="F62" s="315">
        <v>1535</v>
      </c>
      <c r="G62" s="38"/>
      <c r="H62" s="44"/>
    </row>
    <row r="63" s="2" customFormat="1" ht="16.8" customHeight="1">
      <c r="A63" s="38"/>
      <c r="B63" s="44"/>
      <c r="C63" s="316" t="s">
        <v>534</v>
      </c>
      <c r="D63" s="38"/>
      <c r="E63" s="38"/>
      <c r="F63" s="38"/>
      <c r="G63" s="38"/>
      <c r="H63" s="44"/>
    </row>
    <row r="64" s="2" customFormat="1" ht="16.8" customHeight="1">
      <c r="A64" s="38"/>
      <c r="B64" s="44"/>
      <c r="C64" s="314" t="s">
        <v>460</v>
      </c>
      <c r="D64" s="314" t="s">
        <v>461</v>
      </c>
      <c r="E64" s="17" t="s">
        <v>158</v>
      </c>
      <c r="F64" s="315">
        <v>1535</v>
      </c>
      <c r="G64" s="38"/>
      <c r="H64" s="44"/>
    </row>
    <row r="65" s="2" customFormat="1">
      <c r="A65" s="38"/>
      <c r="B65" s="44"/>
      <c r="C65" s="314" t="s">
        <v>456</v>
      </c>
      <c r="D65" s="314" t="s">
        <v>457</v>
      </c>
      <c r="E65" s="17" t="s">
        <v>158</v>
      </c>
      <c r="F65" s="315">
        <v>61400</v>
      </c>
      <c r="G65" s="38"/>
      <c r="H65" s="44"/>
    </row>
    <row r="66" s="2" customFormat="1" ht="16.8" customHeight="1">
      <c r="A66" s="38"/>
      <c r="B66" s="44"/>
      <c r="C66" s="314" t="s">
        <v>463</v>
      </c>
      <c r="D66" s="314" t="s">
        <v>464</v>
      </c>
      <c r="E66" s="17" t="s">
        <v>158</v>
      </c>
      <c r="F66" s="315">
        <v>61400</v>
      </c>
      <c r="G66" s="38"/>
      <c r="H66" s="44"/>
    </row>
    <row r="67" s="2" customFormat="1" ht="16.8" customHeight="1">
      <c r="A67" s="38"/>
      <c r="B67" s="44"/>
      <c r="C67" s="314" t="s">
        <v>466</v>
      </c>
      <c r="D67" s="314" t="s">
        <v>467</v>
      </c>
      <c r="E67" s="17" t="s">
        <v>158</v>
      </c>
      <c r="F67" s="315">
        <v>1535</v>
      </c>
      <c r="G67" s="38"/>
      <c r="H67" s="44"/>
    </row>
    <row r="68" s="2" customFormat="1" ht="16.8" customHeight="1">
      <c r="A68" s="38"/>
      <c r="B68" s="44"/>
      <c r="C68" s="310" t="s">
        <v>96</v>
      </c>
      <c r="D68" s="311" t="s">
        <v>1</v>
      </c>
      <c r="E68" s="312" t="s">
        <v>1</v>
      </c>
      <c r="F68" s="313">
        <v>20.800000000000001</v>
      </c>
      <c r="G68" s="38"/>
      <c r="H68" s="44"/>
    </row>
    <row r="69" s="2" customFormat="1" ht="16.8" customHeight="1">
      <c r="A69" s="38"/>
      <c r="B69" s="44"/>
      <c r="C69" s="314" t="s">
        <v>1</v>
      </c>
      <c r="D69" s="314" t="s">
        <v>415</v>
      </c>
      <c r="E69" s="17" t="s">
        <v>1</v>
      </c>
      <c r="F69" s="315">
        <v>0</v>
      </c>
      <c r="G69" s="38"/>
      <c r="H69" s="44"/>
    </row>
    <row r="70" s="2" customFormat="1" ht="16.8" customHeight="1">
      <c r="A70" s="38"/>
      <c r="B70" s="44"/>
      <c r="C70" s="314" t="s">
        <v>1</v>
      </c>
      <c r="D70" s="314" t="s">
        <v>518</v>
      </c>
      <c r="E70" s="17" t="s">
        <v>1</v>
      </c>
      <c r="F70" s="315">
        <v>20.800000000000001</v>
      </c>
      <c r="G70" s="38"/>
      <c r="H70" s="44"/>
    </row>
    <row r="71" s="2" customFormat="1" ht="16.8" customHeight="1">
      <c r="A71" s="38"/>
      <c r="B71" s="44"/>
      <c r="C71" s="314" t="s">
        <v>96</v>
      </c>
      <c r="D71" s="314" t="s">
        <v>173</v>
      </c>
      <c r="E71" s="17" t="s">
        <v>1</v>
      </c>
      <c r="F71" s="315">
        <v>20.800000000000001</v>
      </c>
      <c r="G71" s="38"/>
      <c r="H71" s="44"/>
    </row>
    <row r="72" s="2" customFormat="1" ht="16.8" customHeight="1">
      <c r="A72" s="38"/>
      <c r="B72" s="44"/>
      <c r="C72" s="316" t="s">
        <v>534</v>
      </c>
      <c r="D72" s="38"/>
      <c r="E72" s="38"/>
      <c r="F72" s="38"/>
      <c r="G72" s="38"/>
      <c r="H72" s="44"/>
    </row>
    <row r="73" s="2" customFormat="1" ht="16.8" customHeight="1">
      <c r="A73" s="38"/>
      <c r="B73" s="44"/>
      <c r="C73" s="314" t="s">
        <v>412</v>
      </c>
      <c r="D73" s="314" t="s">
        <v>413</v>
      </c>
      <c r="E73" s="17" t="s">
        <v>158</v>
      </c>
      <c r="F73" s="315">
        <v>20.800000000000001</v>
      </c>
      <c r="G73" s="38"/>
      <c r="H73" s="44"/>
    </row>
    <row r="74" s="2" customFormat="1" ht="16.8" customHeight="1">
      <c r="A74" s="38"/>
      <c r="B74" s="44"/>
      <c r="C74" s="314" t="s">
        <v>402</v>
      </c>
      <c r="D74" s="314" t="s">
        <v>403</v>
      </c>
      <c r="E74" s="17" t="s">
        <v>158</v>
      </c>
      <c r="F74" s="315">
        <v>170.80000000000001</v>
      </c>
      <c r="G74" s="38"/>
      <c r="H74" s="44"/>
    </row>
    <row r="75" s="2" customFormat="1" ht="16.8" customHeight="1">
      <c r="A75" s="38"/>
      <c r="B75" s="44"/>
      <c r="C75" s="310" t="s">
        <v>99</v>
      </c>
      <c r="D75" s="311" t="s">
        <v>1</v>
      </c>
      <c r="E75" s="312" t="s">
        <v>1</v>
      </c>
      <c r="F75" s="313">
        <v>150</v>
      </c>
      <c r="G75" s="38"/>
      <c r="H75" s="44"/>
    </row>
    <row r="76" s="2" customFormat="1" ht="16.8" customHeight="1">
      <c r="A76" s="38"/>
      <c r="B76" s="44"/>
      <c r="C76" s="316" t="s">
        <v>534</v>
      </c>
      <c r="D76" s="38"/>
      <c r="E76" s="38"/>
      <c r="F76" s="38"/>
      <c r="G76" s="38"/>
      <c r="H76" s="44"/>
    </row>
    <row r="77" s="2" customFormat="1" ht="16.8" customHeight="1">
      <c r="A77" s="38"/>
      <c r="B77" s="44"/>
      <c r="C77" s="314" t="s">
        <v>402</v>
      </c>
      <c r="D77" s="314" t="s">
        <v>403</v>
      </c>
      <c r="E77" s="17" t="s">
        <v>158</v>
      </c>
      <c r="F77" s="315">
        <v>170.80000000000001</v>
      </c>
      <c r="G77" s="38"/>
      <c r="H77" s="44"/>
    </row>
    <row r="78" s="2" customFormat="1" ht="7.44" customHeight="1">
      <c r="A78" s="38"/>
      <c r="B78" s="191"/>
      <c r="C78" s="192"/>
      <c r="D78" s="192"/>
      <c r="E78" s="192"/>
      <c r="F78" s="192"/>
      <c r="G78" s="192"/>
      <c r="H78" s="44"/>
    </row>
    <row r="79" s="2" customFormat="1">
      <c r="A79" s="38"/>
      <c r="B79" s="38"/>
      <c r="C79" s="38"/>
      <c r="D79" s="38"/>
      <c r="E79" s="38"/>
      <c r="F79" s="38"/>
      <c r="G79" s="38"/>
      <c r="H79" s="38"/>
    </row>
  </sheetData>
  <sheetProtection sheet="1" formatColumns="0" formatRows="0" objects="1" scenarios="1" spinCount="100000" saltValue="ehTJWQyzFt999Yefbk7Q2vaC6vHxPk4s2HoUHMOBXozBKREvvz9+otvE+u8vxdcC2IF+K81VIquFdU6874o/ZA==" hashValue="eTG7YrGLfmgHfIHGFdZahXvsOJwrhfyhi2vsK2Y+EfNKfe+kCdfCrILciuA0YB2ETAdyvefDOBYh2kNs5dIuu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Kasperova</dc:creator>
  <cp:lastModifiedBy>Lenka Kasperova</cp:lastModifiedBy>
  <dcterms:created xsi:type="dcterms:W3CDTF">2020-01-23T14:10:00Z</dcterms:created>
  <dcterms:modified xsi:type="dcterms:W3CDTF">2020-01-23T14:10:05Z</dcterms:modified>
</cp:coreProperties>
</file>