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200" windowHeight="11385" firstSheet="2" activeTab="7"/>
  </bookViews>
  <sheets>
    <sheet name="Rekapitulace stavby" sheetId="1" r:id="rId1"/>
    <sheet name="01 - A - Hlavní budova a ..." sheetId="2" r:id="rId2"/>
    <sheet name="01211 - Silnoproud" sheetId="3" r:id="rId3"/>
    <sheet name="01212 - Slaboproudé rozvody" sheetId="4" r:id="rId4"/>
    <sheet name="01240 - Vzduchotechnika" sheetId="5" r:id="rId5"/>
    <sheet name="01730 - Vytápění" sheetId="6" r:id="rId6"/>
    <sheet name="01720 - Zdravotní technika" sheetId="7" r:id="rId7"/>
    <sheet name="Pokyny pro vyplnění" sheetId="9" r:id="rId8"/>
  </sheets>
  <definedNames>
    <definedName name="_xlnm._FilterDatabase" localSheetId="1" hidden="1">'01 - A - Hlavní budova a ...'!$C$115:$K$1187</definedName>
    <definedName name="_xlnm._FilterDatabase" localSheetId="2" hidden="1">'01211 - Silnoproud'!$C$95:$K$235</definedName>
    <definedName name="_xlnm._FilterDatabase" localSheetId="3" hidden="1">'01212 - Slaboproudé rozvody'!$C$89:$K$174</definedName>
    <definedName name="_xlnm._FilterDatabase" localSheetId="4" hidden="1">'01240 - Vzduchotechnika'!$C$90:$K$155</definedName>
    <definedName name="_xlnm._FilterDatabase" localSheetId="6" hidden="1">'01720 - Zdravotní technika'!$C$94:$K$225</definedName>
    <definedName name="_xlnm._FilterDatabase" localSheetId="5" hidden="1">'01730 - Vytápění'!$C$95:$K$190</definedName>
    <definedName name="_xlnm.Print_Area" localSheetId="1">'01 - A - Hlavní budova a ...'!$C$4:$J$39,'01 - A - Hlavní budova a ...'!$C$45:$J$97,'01 - A - Hlavní budova a ...'!$C$103:$K$1187</definedName>
    <definedName name="_xlnm.Print_Area" localSheetId="2">'01211 - Silnoproud'!$C$4:$J$41,'01211 - Silnoproud'!$C$47:$J$75,'01211 - Silnoproud'!$C$81:$K$235</definedName>
    <definedName name="_xlnm.Print_Area" localSheetId="3">'01212 - Slaboproudé rozvody'!$C$4:$J$41,'01212 - Slaboproudé rozvody'!$C$47:$J$69,'01212 - Slaboproudé rozvody'!$C$75:$K$174</definedName>
    <definedName name="_xlnm.Print_Area" localSheetId="4">'01240 - Vzduchotechnika'!$C$4:$J$41,'01240 - Vzduchotechnika'!$C$47:$J$70,'01240 - Vzduchotechnika'!$C$76:$K$155</definedName>
    <definedName name="_xlnm.Print_Area" localSheetId="6">'01720 - Zdravotní technika'!$C$4:$J$41,'01720 - Zdravotní technika'!$C$47:$J$74,'01720 - Zdravotní technika'!$C$80:$K$225</definedName>
    <definedName name="_xlnm.Print_Area" localSheetId="5">'01730 - Vytápění'!$C$4:$J$41,'01730 - Vytápění'!$C$47:$J$75,'01730 - Vytápění'!$C$81:$K$190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1">'01 - A - Hlavní budova a ...'!$115:$115</definedName>
    <definedName name="_xlnm.Print_Titles" localSheetId="2">'01211 - Silnoproud'!$95:$95</definedName>
    <definedName name="_xlnm.Print_Titles" localSheetId="3">'01212 - Slaboproudé rozvody'!$89:$89</definedName>
    <definedName name="_xlnm.Print_Titles" localSheetId="4">'01240 - Vzduchotechnika'!$90:$90</definedName>
    <definedName name="_xlnm.Print_Titles" localSheetId="5">'01730 - Vytápění'!$95:$95</definedName>
    <definedName name="_xlnm.Print_Titles" localSheetId="6">'01720 - Zdravotní technika'!$94:$94</definedName>
  </definedNames>
  <calcPr calcId="152511"/>
</workbook>
</file>

<file path=xl/sharedStrings.xml><?xml version="1.0" encoding="utf-8"?>
<sst xmlns="http://schemas.openxmlformats.org/spreadsheetml/2006/main" count="20505" uniqueCount="3844">
  <si>
    <t>Export Komplet</t>
  </si>
  <si>
    <t>VZ</t>
  </si>
  <si>
    <t>2.0</t>
  </si>
  <si>
    <t>ZAMOK</t>
  </si>
  <si>
    <t>False</t>
  </si>
  <si>
    <t>{aa3bcdbe-6a1c-4a3f-a058-73b62aab51f8}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</si>
  <si>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</si>
  <si>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</si>
  <si>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</si>
  <si>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</si>
  <si>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</si>
  <si>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</si>
  <si>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</si>
  <si>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</si>
  <si>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1707/2020/3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</si>
  <si>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</si>
  <si>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</si>
  <si>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Technicko - přírodovědné centrum Améba Trutnov, ZŠ Trutnov,V Domcích 488</t>
  </si>
  <si>
    <t>KSO:</t>
  </si>
  <si>
    <t>801 32</t>
  </si>
  <si>
    <t>CC-CZ:</t>
  </si>
  <si>
    <t/>
  </si>
  <si>
    <t>Místo:</t>
  </si>
  <si>
    <t xml:space="preserve"> </t>
  </si>
  <si>
    <t>Datum:</t>
  </si>
  <si>
    <t>16. 10. 2020</t>
  </si>
  <si>
    <t>Zadavatel:</t>
  </si>
  <si>
    <t>IČ:</t>
  </si>
  <si>
    <t>Základní škola, Trutnov, V Domcích 488</t>
  </si>
  <si>
    <t>DIČ:</t>
  </si>
  <si>
    <t>Uchazeč:</t>
  </si>
  <si>
    <t>Vyplň údaj</t>
  </si>
  <si>
    <t>0,1</t>
  </si>
  <si>
    <t>Projektant:</t>
  </si>
  <si>
    <t>Ing. J.Chaloupský, Trutnov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</si>
  <si>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</si>
  <si>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</si>
  <si>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</si>
  <si>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</si>
  <si>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</si>
  <si>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</si>
  <si>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</si>
  <si>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</si>
  <si>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</si>
  <si>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</si>
  <si>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</si>
  <si>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</si>
  <si>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</si>
  <si>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</si>
  <si>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</si>
  <si>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</si>
  <si>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</si>
  <si>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</si>
  <si>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</si>
  <si>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</si>
  <si>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</si>
  <si>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</si>
  <si>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</si>
  <si>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</si>
  <si>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</si>
  <si>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</si>
  <si>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</si>
  <si>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</si>
  <si>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</si>
  <si>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</si>
  <si>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</si>
  <si>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</si>
  <si>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</si>
  <si>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</si>
  <si>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</si>
  <si>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</si>
  <si>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</si>
  <si>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</si>
  <si>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</si>
  <si>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</si>
  <si>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</si>
  <si>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</si>
  <si>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</si>
  <si>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</si>
  <si>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A - Hlavní budova a venkovní učebna - vrchní stavba</t>
  </si>
  <si>
    <t>STA</t>
  </si>
  <si>
    <t>1</t>
  </si>
  <si>
    <t>{32c75d3c-91b2-4fd0-b961-90e240cd1fc1}</t>
  </si>
  <si>
    <t>2</t>
  </si>
  <si>
    <t>/</t>
  </si>
  <si>
    <t>Soupis</t>
  </si>
  <si>
    <t>###NOINSERT###</t>
  </si>
  <si>
    <t>01211</t>
  </si>
  <si>
    <t>Silnoproud</t>
  </si>
  <si>
    <t>{ff11c8c9-7200-4a5c-b76d-a572b73a6e75}</t>
  </si>
  <si>
    <t>01212</t>
  </si>
  <si>
    <t>Slaboproudé rozvody</t>
  </si>
  <si>
    <t>{70136206-9573-48ad-9bf9-1e413dda1e87}</t>
  </si>
  <si>
    <t>01240</t>
  </si>
  <si>
    <t>Vzduchotechnika</t>
  </si>
  <si>
    <t>{7883ebf8-6b17-4d43-95b4-ef613c4f3931}</t>
  </si>
  <si>
    <t>01730</t>
  </si>
  <si>
    <t>Vytápění</t>
  </si>
  <si>
    <t>{735d9ca7-5621-4536-a90f-d30edd845ea5}</t>
  </si>
  <si>
    <t>01720</t>
  </si>
  <si>
    <t>Zdravotní technika</t>
  </si>
  <si>
    <t>{74c14f7f-89a1-4f2f-8a97-ba461490e4fe}</t>
  </si>
  <si>
    <t>leš</t>
  </si>
  <si>
    <t>462,43</t>
  </si>
  <si>
    <t>omSTsa</t>
  </si>
  <si>
    <t>543,688</t>
  </si>
  <si>
    <t>KRYCÍ LIST SOUPISU PRACÍ</t>
  </si>
  <si>
    <t>sklSP2</t>
  </si>
  <si>
    <t>230,71</t>
  </si>
  <si>
    <t>sklSP1</t>
  </si>
  <si>
    <t>16,27</t>
  </si>
  <si>
    <t>KerObkl</t>
  </si>
  <si>
    <t>32,39</t>
  </si>
  <si>
    <t>ornice</t>
  </si>
  <si>
    <t>240</t>
  </si>
  <si>
    <t>Objekt:</t>
  </si>
  <si>
    <t>jámy3</t>
  </si>
  <si>
    <t>141,625</t>
  </si>
  <si>
    <t>01 - A - Hlavní budova a venkovní učebna - vrchní stavba</t>
  </si>
  <si>
    <t>jámy4</t>
  </si>
  <si>
    <t>33</t>
  </si>
  <si>
    <t>zemZak</t>
  </si>
  <si>
    <t>166,854</t>
  </si>
  <si>
    <t>bedZO</t>
  </si>
  <si>
    <t>23,619</t>
  </si>
  <si>
    <t>bedZR1</t>
  </si>
  <si>
    <t>24,931</t>
  </si>
  <si>
    <t>bedZR2</t>
  </si>
  <si>
    <t>27,622</t>
  </si>
  <si>
    <t>zemPoVýk</t>
  </si>
  <si>
    <t>45,703</t>
  </si>
  <si>
    <t>plOM3</t>
  </si>
  <si>
    <t>127,923</t>
  </si>
  <si>
    <t>zemR08</t>
  </si>
  <si>
    <t>0,594</t>
  </si>
  <si>
    <t>zemOdv</t>
  </si>
  <si>
    <t>203,448</t>
  </si>
  <si>
    <t>SDKpodhl</t>
  </si>
  <si>
    <t>62,57</t>
  </si>
  <si>
    <t>vsak</t>
  </si>
  <si>
    <t>24</t>
  </si>
  <si>
    <t>omPOsa</t>
  </si>
  <si>
    <t>35,53</t>
  </si>
  <si>
    <t>omTR</t>
  </si>
  <si>
    <t>29,787</t>
  </si>
  <si>
    <t>lištRoh</t>
  </si>
  <si>
    <t>26,25</t>
  </si>
  <si>
    <t>lištOkap</t>
  </si>
  <si>
    <t>48,52</t>
  </si>
  <si>
    <t>lištOken</t>
  </si>
  <si>
    <t>64,54</t>
  </si>
  <si>
    <t>omSTšt</t>
  </si>
  <si>
    <t>53,73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</si>
  <si>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</si>
  <si>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</si>
  <si>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</si>
  <si>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</si>
  <si>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</si>
  <si>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</si>
  <si>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</si>
  <si>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</si>
  <si>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</si>
  <si>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</si>
  <si>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</si>
  <si>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</si>
  <si>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</si>
  <si>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</si>
  <si>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</si>
  <si>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</si>
  <si>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</si>
  <si>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</si>
  <si>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</si>
  <si>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</si>
  <si>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</si>
  <si>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</si>
  <si>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</si>
  <si>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</si>
  <si>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</si>
  <si>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</si>
  <si>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</si>
  <si>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</si>
  <si>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</si>
  <si>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</si>
  <si>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</si>
  <si>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</si>
  <si>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</si>
  <si>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</si>
  <si>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</si>
  <si>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</si>
  <si>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</si>
  <si>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</si>
  <si>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</si>
  <si>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</si>
  <si>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</si>
  <si>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</si>
  <si>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</si>
  <si>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</si>
  <si>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</si>
  <si>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</si>
  <si>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</si>
  <si>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</si>
  <si>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</si>
  <si>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</si>
  <si>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</si>
  <si>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</si>
  <si>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</si>
  <si>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</si>
  <si>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</si>
  <si>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</si>
  <si>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</si>
  <si>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</si>
  <si>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</si>
  <si>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13115110R0</t>
  </si>
  <si>
    <t>Hloubení nezapažených jam a zářezů strojně (mechanismem přemístěným jeřábem) s urovnáním dna do předepsaného profilu a spádu v hornině třídy těžitelnosti I skupiny 1 a 2</t>
  </si>
  <si>
    <t>m3</t>
  </si>
  <si>
    <t>4</t>
  </si>
  <si>
    <t>414376340</t>
  </si>
  <si>
    <t>VV</t>
  </si>
  <si>
    <t>ornice*0,5</t>
  </si>
  <si>
    <t>13125110R0</t>
  </si>
  <si>
    <t>Hloubení nezapažených jam a zářezů strojně (mechanismem přemístěným jeřábem) s urovnáním dna do předepsaného profilu a spádu v hornině třídy těžitelnosti I skupiny 3</t>
  </si>
  <si>
    <t>1213640201</t>
  </si>
  <si>
    <t>960*0,25</t>
  </si>
  <si>
    <t>Mezisoučet</t>
  </si>
  <si>
    <t>3</t>
  </si>
  <si>
    <t>"odkop výkopů :" 24+12+110*0,5</t>
  </si>
  <si>
    <t>"vsakovací jámy:" 4,5*4,5*2,5</t>
  </si>
  <si>
    <t>ornice*0,5+jámy3</t>
  </si>
  <si>
    <t>13135110R0</t>
  </si>
  <si>
    <t xml:space="preserve">Hloubení nezapažených jam a zářezů strojně (mechanismem přemístěným jeřábem) s urovnáním dna do předepsaného profilu a spádu v hornině třídy těžitelnosti II skupiny 4 </t>
  </si>
  <si>
    <t>979502958</t>
  </si>
  <si>
    <t>110*0,3</t>
  </si>
  <si>
    <t>132212111</t>
  </si>
  <si>
    <t>Hloubení rýh šířky do 800 mm ručně zapažených i nezapažených, s urovnáním dna do předepsaného profilu a spádu v hornině třídy těžitelnosti I skupiny 3 soudržných</t>
  </si>
  <si>
    <t>CS ÚRS 2020 02</t>
  </si>
  <si>
    <t>1495232365</t>
  </si>
  <si>
    <t>"stávající schod - pro obnovu:" 0,3*(0,8-0,25)*(1,8+1,8)</t>
  </si>
  <si>
    <t>5</t>
  </si>
  <si>
    <t>132212212</t>
  </si>
  <si>
    <t>Hloubení rýh šířky přes 800 do 2 000 mm ručně zapažených i nezapažených, s urovnáním dna do předepsaného profilu a spádu v hornině třídy těžitelnosti I skupiny 3 nesoudržných</t>
  </si>
  <si>
    <t>-1258699065</t>
  </si>
  <si>
    <t xml:space="preserve">"ruční dokop u objektů :" </t>
  </si>
  <si>
    <t>(0,68*3*2,75)/2</t>
  </si>
  <si>
    <t>6</t>
  </si>
  <si>
    <t>13225125R0</t>
  </si>
  <si>
    <t>Hloubení nezapažených rýh šířky přes 800 do 2 000 mm strojně (mechanismem přemístěným jeřábem) s urovnáním dna do předepsaného profilu a spádu v hornině třídy těžitelnosti I skupiny 3</t>
  </si>
  <si>
    <t>-406446714</t>
  </si>
  <si>
    <t>"plocha * hloubka:"</t>
  </si>
  <si>
    <t>8,23*1+0,5*1,5+0,5*2+0,5*2,5</t>
  </si>
  <si>
    <t>16,16*1</t>
  </si>
  <si>
    <t>4,08*1+0,45*1,5*2+0,68*2*2+0,68*2,75*2</t>
  </si>
  <si>
    <t>(49,86+0,7+1,28+2,89+4,31)*1,16+(1,4+0,95*3+0,31*4)*1,66+(0,3+3,69+0,9+1,44)*2,16</t>
  </si>
  <si>
    <t>(0,3+0,36)*2,66+(2,55)*3,16+(1,44)*3,41</t>
  </si>
  <si>
    <t>"HH-0,6:"(2,7+2,47)*3,4</t>
  </si>
  <si>
    <t>0,68*4,41+1,</t>
  </si>
  <si>
    <t>"rozšíření pro bednění :" (bedZO+bedZR1+bedZR2)*0,6</t>
  </si>
  <si>
    <t>"hornina 4+5tř:" -17,308-3,04</t>
  </si>
  <si>
    <t>Součet</t>
  </si>
  <si>
    <t>7</t>
  </si>
  <si>
    <t>132311401</t>
  </si>
  <si>
    <t>Hloubená vykopávka pod základy ručně s přehozením výkopku na vzdálenost 3 m nebo s naložením na dopravní prostředek v hornině třídy těžitelnosti II skupiny 4</t>
  </si>
  <si>
    <t>41601420</t>
  </si>
  <si>
    <t>8</t>
  </si>
  <si>
    <t>132312212</t>
  </si>
  <si>
    <t>Hloubení rýh šířky přes 800 do 2 000 mm ručně zapažených i nezapažených, s urovnáním dna do předepsaného profilu a spádu v hornině třídy těžitelnosti II skupiny 4 nesoudržných</t>
  </si>
  <si>
    <t>2051498139</t>
  </si>
  <si>
    <t>(2,55+0,45*2)*1,5+2,47*1,75+1,44*1,75+(0,68*2)*2+(0,68*3)*2,75</t>
  </si>
  <si>
    <t>-3,04</t>
  </si>
  <si>
    <t>9</t>
  </si>
  <si>
    <t>132412212</t>
  </si>
  <si>
    <t>Hloubení rýh šířky přes 800 do 2 000 mm ručně zapažených i nezapažených, s urovnáním dna do předepsaného profilu a spádu v hornině třídy těžitelnosti II skupiny 5 nesoudržných</t>
  </si>
  <si>
    <t>-193487700</t>
  </si>
  <si>
    <t>10</t>
  </si>
  <si>
    <t>16225110R0</t>
  </si>
  <si>
    <t>Vodorovné přemístění výkopku nebo sypaniny po suchu malým dopravním prostředkem (mechanismem přemístěným jeřábem), bez naložení výkopku, avšak se složením bez rozhrnutí z horniny třídy těžitelnosti I skupiny 1 až 3 na vzdálenost do 20 m</t>
  </si>
  <si>
    <t>919277573</t>
  </si>
  <si>
    <t>"ornice- uložení na deponii:" ornice+jámy3</t>
  </si>
  <si>
    <t>11</t>
  </si>
  <si>
    <t>16715110R0</t>
  </si>
  <si>
    <t>Nakládání přebytečného výkopu do kontejnerů a přesun jeřábem před stáv. objekt (viz POV)</t>
  </si>
  <si>
    <t>1435397624</t>
  </si>
  <si>
    <t>zemZak+12+zemR08+vsak</t>
  </si>
  <si>
    <t>12</t>
  </si>
  <si>
    <t>16275111R0</t>
  </si>
  <si>
    <t>Vodorovné přemístění výkopku uloženého v kontejneru, se složením bez rozhrnutí z horniny skupiny 1 až 4 na místo skládky (místo skládky zajišťuje zhotovitel)</t>
  </si>
  <si>
    <t>-2030172833</t>
  </si>
  <si>
    <t>13</t>
  </si>
  <si>
    <t>1712012R1</t>
  </si>
  <si>
    <t>Poplatek za skládku - kamenitá zemina</t>
  </si>
  <si>
    <t>-83470242</t>
  </si>
  <si>
    <t>14</t>
  </si>
  <si>
    <t>171251201</t>
  </si>
  <si>
    <t>Uložení sypaniny na skládky nebo meziskládky bez hutnění s upravením uložené sypaniny do předepsaného tvaru</t>
  </si>
  <si>
    <t>-1201621813</t>
  </si>
  <si>
    <t>174151101</t>
  </si>
  <si>
    <t>Zásyp sypaninou z jakékoliv horniny strojně s uložením výkopku ve vrstvách se zhutněním jam, šachet, rýh nebo kolem objektů v těchto vykopávkách</t>
  </si>
  <si>
    <t>1261801442</t>
  </si>
  <si>
    <t>"kamenivo vsaku:" 4*4*1,5</t>
  </si>
  <si>
    <t>16</t>
  </si>
  <si>
    <t>M</t>
  </si>
  <si>
    <t>58343920</t>
  </si>
  <si>
    <t>kamenivo drcené hrubé frakce 16/22</t>
  </si>
  <si>
    <t>t</t>
  </si>
  <si>
    <t>984818086</t>
  </si>
  <si>
    <t>24*2 'Přepočtené koeficientem množství</t>
  </si>
  <si>
    <t>17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</si>
  <si>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</si>
  <si>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</si>
  <si>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-1381172456</t>
  </si>
  <si>
    <t>"zemina z pomocných odkopů zpět:" jámy3+jámy4-12+zemPoVýk-vsak</t>
  </si>
  <si>
    <t>18</t>
  </si>
  <si>
    <t>10321101</t>
  </si>
  <si>
    <t>zahradní substrát pro výsadbu VL (nákup+dovoz na stavbu)</t>
  </si>
  <si>
    <t>1246110997</t>
  </si>
  <si>
    <t>"Dodávka pro subdodavatele zahradních úprav:"39,8+55,204</t>
  </si>
  <si>
    <t>19</t>
  </si>
  <si>
    <t>10321102</t>
  </si>
  <si>
    <t>Příplatek k ceně zahradního substrátu za ztíženou dopravu na místo realizace ( naložení substrátu do přepravního kontejneru, dopravy jeřábem na místo realizace, vyložení z kontejneru na hromady)</t>
  </si>
  <si>
    <t>-265284003</t>
  </si>
  <si>
    <t>20</t>
  </si>
  <si>
    <t>184813211</t>
  </si>
  <si>
    <t>Ochranné oplocení kořenové zóny stromu v rovině nebo na svahu do 1:5, výšky do 1500 mm</t>
  </si>
  <si>
    <t>m</t>
  </si>
  <si>
    <t>-1555409630</t>
  </si>
  <si>
    <t>184813251</t>
  </si>
  <si>
    <t>Odstranění ochranného oplocení kořenové zóny stromu v rovině nebo na svahu do 1:5, výšky do 1500 mm</t>
  </si>
  <si>
    <t>1254392155</t>
  </si>
  <si>
    <t>Zakládání</t>
  </si>
  <si>
    <t>22</t>
  </si>
  <si>
    <t>211971110</t>
  </si>
  <si>
    <t>Zřízení opláštění výplně z geotextilie odvodňovacích žeber nebo trativodů v rýze nebo zářezu se stěnami šikmými o sklonu do 1:2</t>
  </si>
  <si>
    <t>m2</t>
  </si>
  <si>
    <t>-1870805425</t>
  </si>
  <si>
    <t>"obalení drenáží:" 35</t>
  </si>
  <si>
    <t>"drenážní jáma:" 4*4*2+1,5*16</t>
  </si>
  <si>
    <t>23</t>
  </si>
  <si>
    <t>69311060</t>
  </si>
  <si>
    <t>geotextilie netkaná separační, ochranná, filtrační, drenážní PP 200g/m2</t>
  </si>
  <si>
    <t>-2046931934</t>
  </si>
  <si>
    <t>91*1,15 'Přepočtené koeficientem množství</t>
  </si>
  <si>
    <t>212752111</t>
  </si>
  <si>
    <t>Trativody z drenážních trubek pro liniové stavby a komunikace se zřízením štěrkového lože pod trubky a s jejich obsypem v otevřeném výkopu trubka korugovaná sendvičová PE-HD SN 4 perforace 220° DN 100</t>
  </si>
  <si>
    <t>764874371</t>
  </si>
  <si>
    <t>"výměra viz legenda prvků 1NP:" 35</t>
  </si>
  <si>
    <t>25</t>
  </si>
  <si>
    <t>271532213</t>
  </si>
  <si>
    <t>Podsyp pod základové konstrukce se zhutněním a urovnáním povrchu z kameniva hrubého, frakce 8 - 16 mm</t>
  </si>
  <si>
    <t>-483737350</t>
  </si>
  <si>
    <t>278*0,25</t>
  </si>
  <si>
    <t>"odpočet pasů:"(-(49,86+0,7+1,28+2,89+4,31)-(1,4+0,95*3+0,31*4)-(0,3+3,69+0,9+1,44)-(2,55+1,44+2,7+2,47))*0,25</t>
  </si>
  <si>
    <t>"schodiště:" 0,2*3*2</t>
  </si>
  <si>
    <t>26</t>
  </si>
  <si>
    <t>27235312R1</t>
  </si>
  <si>
    <t>Bednění kotevních otvorů a prostupů v ŽB konstrukcích včetně polohového zajištění a odbednění, popř. ztraceného bednění z pletiva apod. průřezu přes 0,05 do 0,1m2, hl. do 0,50 m</t>
  </si>
  <si>
    <t>kus</t>
  </si>
  <si>
    <t>513537803</t>
  </si>
  <si>
    <t>"otvory v trámu 1:" 4</t>
  </si>
  <si>
    <t>"otvory v trámu 2:" 2</t>
  </si>
  <si>
    <t>"výdech VZT:" 2*3</t>
  </si>
  <si>
    <t>"sokl pod altánem" 3</t>
  </si>
  <si>
    <t>"prostupy řemesel:" 3+(4+2)+1</t>
  </si>
  <si>
    <t>27</t>
  </si>
  <si>
    <t>273321511</t>
  </si>
  <si>
    <t>Základy z betonu železového (bez výztuže) desky z betonu bez zvláštních nároků na prostředí tř. C 25/30</t>
  </si>
  <si>
    <t>18451843</t>
  </si>
  <si>
    <t>"základová deska:" 0,15*278*1,035</t>
  </si>
  <si>
    <t>28</t>
  </si>
  <si>
    <t>273351121</t>
  </si>
  <si>
    <t>Bednění základů desek zřízení</t>
  </si>
  <si>
    <t>-780387784</t>
  </si>
  <si>
    <t>"deska viz bed.pásů:"0</t>
  </si>
  <si>
    <t>"deska - šachta:" 0,2* 0,175*2</t>
  </si>
  <si>
    <t>0,2*(4,05*2+3,35*2)</t>
  </si>
  <si>
    <t>"schodiště:" 2,25*2</t>
  </si>
  <si>
    <t>29</t>
  </si>
  <si>
    <t>273351122</t>
  </si>
  <si>
    <t>Bednění základů desek odstranění</t>
  </si>
  <si>
    <t>-311333599</t>
  </si>
  <si>
    <t>30</t>
  </si>
  <si>
    <t>273362021</t>
  </si>
  <si>
    <t>Výztuž základů desek ze svařovaných sítí z drátů typu KARI</t>
  </si>
  <si>
    <t>883826203</t>
  </si>
  <si>
    <t>"dle tabulky vč. D12c/11:" 1,98</t>
  </si>
  <si>
    <t>"dle tabulky vč. D12c/12:" 1,98</t>
  </si>
  <si>
    <t>31</t>
  </si>
  <si>
    <t>27431381R1</t>
  </si>
  <si>
    <t>Základy z betonu prostého pasy betonu kamenem neprokládaného tř. C 25/30 XC2 XA1</t>
  </si>
  <si>
    <t>-1861100814</t>
  </si>
  <si>
    <t>0,68*4,41</t>
  </si>
  <si>
    <t>"základ pod schodištěm:" 1,5</t>
  </si>
  <si>
    <t>"odpočet úskoku základu po vnějším obvodu:"</t>
  </si>
  <si>
    <t>-(0,26*0,2)*(0,8+10,17+12,585+5,58+4,645)</t>
  </si>
  <si>
    <t>-(0,26*0,35)*4,59</t>
  </si>
  <si>
    <t>-(0,26*0,2)*10,4</t>
  </si>
  <si>
    <t>"žb patky:" -6,9</t>
  </si>
  <si>
    <t>32</t>
  </si>
  <si>
    <t>274322511</t>
  </si>
  <si>
    <t>Základy z betonu železového (bez výztuže) pasy z betonu se zvýšenými nároky na prostředí tř. C 25/30</t>
  </si>
  <si>
    <t>1729072665</t>
  </si>
  <si>
    <t>6,9</t>
  </si>
  <si>
    <t>274352241</t>
  </si>
  <si>
    <t>Bednění základů pasů kruhové nebo obloukové poloměru přes 4 m zřízení</t>
  </si>
  <si>
    <t>686520103</t>
  </si>
  <si>
    <t>"deska:" 0,2*48,52</t>
  </si>
  <si>
    <t>34</t>
  </si>
  <si>
    <t>274352242</t>
  </si>
  <si>
    <t>Bednění základů pasů kruhové nebo obloukové poloměru přes 4 m odstranění</t>
  </si>
  <si>
    <t>-1771691458</t>
  </si>
  <si>
    <t>35</t>
  </si>
  <si>
    <t>279352241</t>
  </si>
  <si>
    <t>Bednění základových zdí kruhové nebo obloukové oboustranné za každou stranu poloměru přes 4 m zřízení</t>
  </si>
  <si>
    <t>-1684244677</t>
  </si>
  <si>
    <t xml:space="preserve">"šalování vrchu základů:" </t>
  </si>
  <si>
    <t>0,3*25+0,25*2+0,5*2+0,9</t>
  </si>
  <si>
    <t>"vnitřní objekt:" 0,3*(6,25*2+4,365*2+6,14*2+4,25*2+0,93*4)</t>
  </si>
  <si>
    <t>"úskok základu po vnějším obvodu:"</t>
  </si>
  <si>
    <t>0,26*2*(0,8+10,17+12,585+5,58+4,645)</t>
  </si>
  <si>
    <t>0,26*2*4,59</t>
  </si>
  <si>
    <t>0,26*2*10,4</t>
  </si>
  <si>
    <t>36</t>
  </si>
  <si>
    <t>279352242</t>
  </si>
  <si>
    <t>Bednění základových zdí kruhové nebo obloukové oboustranné za každou stranu poloměru přes 4 m odstranění</t>
  </si>
  <si>
    <t>-13405252</t>
  </si>
  <si>
    <t>Svislé a kompletní konstrukce</t>
  </si>
  <si>
    <t>37</t>
  </si>
  <si>
    <t>310201112</t>
  </si>
  <si>
    <t>Příplatek za zaoblení zděného zdiva o vnitřním poloměru půdorysu přes 5 do 15 m</t>
  </si>
  <si>
    <t>-1487602271</t>
  </si>
  <si>
    <t>"1NP:"0,5*(49-0,9)*0,3</t>
  </si>
  <si>
    <t>(3,5*(7,1+5,3+6,7+4,8)-2,25*4)*0,25</t>
  </si>
  <si>
    <t>38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</si>
  <si>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</si>
  <si>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</si>
  <si>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1647234369</t>
  </si>
  <si>
    <t>39</t>
  </si>
  <si>
    <t>553100251</t>
  </si>
  <si>
    <t>Prostupová tvarovka DN 0,02-0,05m2</t>
  </si>
  <si>
    <t>-345414713</t>
  </si>
  <si>
    <t>40</t>
  </si>
  <si>
    <t>311101212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</si>
  <si>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</si>
  <si>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1191926172</t>
  </si>
  <si>
    <t>41</t>
  </si>
  <si>
    <t>553100252</t>
  </si>
  <si>
    <t>Prostupová tvarovka DN 0,05-0,10m2</t>
  </si>
  <si>
    <t>471464522</t>
  </si>
  <si>
    <t>42</t>
  </si>
  <si>
    <t>311236101</t>
  </si>
  <si>
    <t>Zdivo jednovrstvé zvukově izolační z cihel děrovaných spojených na pero a drážku na maltu cementovou M10, pevnost cihel do P15, tl. zdiva 190 mm</t>
  </si>
  <si>
    <t>-1631031769</t>
  </si>
  <si>
    <t>"nadezdívka na st.atiku:" 9,4*0,5</t>
  </si>
  <si>
    <t>"Zazdívky:" 2,4*(7,84+5,4)+2,4*2,4+2,8*(0,3+0,6)</t>
  </si>
  <si>
    <t>43</t>
  </si>
  <si>
    <t>311236111</t>
  </si>
  <si>
    <t>Zdivo jednovrstvé zvukově izolační z cihel děrovaných spojených na pero a drážku na maltu cementovou M10, pevnost cihel do P15, tl. zdiva 200 mm</t>
  </si>
  <si>
    <t>-1850840869</t>
  </si>
  <si>
    <t>"Zazdívky:" 2,4*(7,84+5,4)</t>
  </si>
  <si>
    <t>44</t>
  </si>
  <si>
    <t>311236301</t>
  </si>
  <si>
    <t>Zdivo jednovrstvé zvukově izolační z cihel děrovaných z broušených cihel na tenkovrstvou maltu, pevnost cihel do P15, tl. zdiva 190 mm</t>
  </si>
  <si>
    <t>375392917</t>
  </si>
  <si>
    <t>45</t>
  </si>
  <si>
    <t>311236321</t>
  </si>
  <si>
    <t>Zdivo jednovrstvé zvukově izolační z cihel děrovaných z broušených cihel na tenkovrstvou maltu, pevnost cihel do P15, tl. zdiva 250 mm</t>
  </si>
  <si>
    <t>-1514797472</t>
  </si>
  <si>
    <t>3,5*(7,175+3,8+3,8+2,615+5,821+1,6+4,5+8,6)-2,25*0,9*4</t>
  </si>
  <si>
    <t>3,5*(7,1+5,3+6,7+4,8)-2,25*4</t>
  </si>
  <si>
    <t>46</t>
  </si>
  <si>
    <t>311238650</t>
  </si>
  <si>
    <t>Zdivo jednovrstvé tepelně izolační z cihel děrovaných broušených s integrovanou izolací z hydrofobizované minerální vlny na tenkovrstvou maltu, součinitel prostupu tepla U přes 0,18 do 0,22, pevnost cihel P8, tl. zdiva 300 mm</t>
  </si>
  <si>
    <t>-1681283773</t>
  </si>
  <si>
    <t>"1NP:"0,5*(49-0,9)+3,5*2,65</t>
  </si>
  <si>
    <t>"2NP:" 3,35*(4,765+7,24+2,25)-2,45*(1,8+3,2+0,29)-2,95*(1,7+1)</t>
  </si>
  <si>
    <t>47</t>
  </si>
  <si>
    <t>31132251R1</t>
  </si>
  <si>
    <t>Nadzákladové zdi z betonu železového (bez výztuže) tř. C 25/30, XC2,XA1,XF1</t>
  </si>
  <si>
    <t>404978923</t>
  </si>
  <si>
    <t>"opěrné stěny SO3:"2,25*11,175*0,3</t>
  </si>
  <si>
    <t>"schodiště SO4:"1,85*(3,075+2,45+2,7)*0,25</t>
  </si>
  <si>
    <t>"SO02:" (1,7*2+2,75*(10,845+2,695+1,95)-1,25*2)*0,25+1,4*(4,1+1,7)*0,2</t>
  </si>
  <si>
    <t>48</t>
  </si>
  <si>
    <t>3113229R10</t>
  </si>
  <si>
    <t>Opracování a ošetření pracovní spáry ŽB konstrukcí</t>
  </si>
  <si>
    <t>1786909696</t>
  </si>
  <si>
    <t>"SO01 - sloupy:" 0,4*6+0,5*10</t>
  </si>
  <si>
    <t>"SO01- atika 2NP+výdech VZT:" 0,2*(4,72+7,24+2,2)+0,435*3</t>
  </si>
  <si>
    <t>"SO02 - sloupy:" 0,4*8</t>
  </si>
  <si>
    <t>"SO02" 0,25*(8,15+1,95+2)+0,2*(4,5+1,7)</t>
  </si>
  <si>
    <t>"SO 03:" 0,3*11,175</t>
  </si>
  <si>
    <t>"SO04:" (3,075+2,45*2,7)*0,25</t>
  </si>
  <si>
    <t>49</t>
  </si>
  <si>
    <t>311351121</t>
  </si>
  <si>
    <t>Bednění nadzákladových zdí nosných rovné oboustranné za každou stranu zřízení</t>
  </si>
  <si>
    <t>124206813</t>
  </si>
  <si>
    <t>"schodiště SO4:"1,85*(3,075*2+0,25+2,7*4)</t>
  </si>
  <si>
    <t>"SO02:" (1,7*2+2,75*(10,845+2,695+1,95)-1,25*2)*2+1,4*(4,1+1,7)*2+0,25*(1,7*2+2,75*2+1,25*2+2)</t>
  </si>
  <si>
    <t>50</t>
  </si>
  <si>
    <t>311351122</t>
  </si>
  <si>
    <t>Bednění nadzákladových zdí nosných rovné oboustranné za každou stranu odstranění</t>
  </si>
  <si>
    <t>-1368970808</t>
  </si>
  <si>
    <t>51</t>
  </si>
  <si>
    <t>311351611</t>
  </si>
  <si>
    <t>Bednění nadzákladových zdí nosných kruhové nebo obloukové oboustranné za každou stranu poloměru přes 4 m zřízení</t>
  </si>
  <si>
    <t>-2122558841</t>
  </si>
  <si>
    <t>"SO03:" (11,175+10,45+0,3*2)+2,25</t>
  </si>
  <si>
    <t>52</t>
  </si>
  <si>
    <t>311351612</t>
  </si>
  <si>
    <t>Bednění nadzákladových zdí nosných kruhové nebo obloukové oboustranné za každou stranu poloměru přes 4 m odstranění</t>
  </si>
  <si>
    <t>554173995</t>
  </si>
  <si>
    <t>53</t>
  </si>
  <si>
    <t>311351911</t>
  </si>
  <si>
    <t>Bednění nadzákladových zdí nosných Příplatek k cenám bednění za pohledový beton</t>
  </si>
  <si>
    <t>-1389873198</t>
  </si>
  <si>
    <t>54</t>
  </si>
  <si>
    <t>311361821</t>
  </si>
  <si>
    <t>Výztuž nadzákladových zdí nosných svislých nebo odkloněných od svislice, rovných nebo oblých z betonářské oceli 10 505 (R) nebo BSt 500</t>
  </si>
  <si>
    <t>-523538812</t>
  </si>
  <si>
    <t>"dle tabulky vč. D12c/21:" 1,97</t>
  </si>
  <si>
    <t>"dle tabulky vč. D12c/24:" 1,39</t>
  </si>
  <si>
    <t>"dle tabulky vč. D12c/24:" 0,79</t>
  </si>
  <si>
    <t>55</t>
  </si>
  <si>
    <t>312351212</t>
  </si>
  <si>
    <t>Ztracené bednění nadzákladových zdí ze štěpkocementových desek výplňových s mezerou tloušťky do 250 mm (pro uložení výztuže a zalití betonovou směsí) oboustranné (za výměru každé strany) z nezateplených desek tloušťky do 35 mm</t>
  </si>
  <si>
    <t>1933789995</t>
  </si>
  <si>
    <t>"Dutý půlkruh pod altánem:" 7+2,7</t>
  </si>
  <si>
    <t>56</t>
  </si>
  <si>
    <t>317168053</t>
  </si>
  <si>
    <t>Překlady keramické vysoké osazené do maltového lože, šířky překladu 70 mm výšky 238 mm, délky 1500 mm</t>
  </si>
  <si>
    <t>-883009189</t>
  </si>
  <si>
    <t>"P1:" 3*8</t>
  </si>
  <si>
    <t>57</t>
  </si>
  <si>
    <t>317941121</t>
  </si>
  <si>
    <t>Osazování ocelových válcovaných nosníků na zdivu I nebo IE nebo U nebo UE nebo L do č. 12 nebo výšky do 120 mm</t>
  </si>
  <si>
    <t>1694965083</t>
  </si>
  <si>
    <t>"P2 HEB 100:"20,4*( 2*2)*(2+1)*0,001</t>
  </si>
  <si>
    <t>58</t>
  </si>
  <si>
    <t>13010970</t>
  </si>
  <si>
    <t>ocel profilová HE-B 100 jakost 11 375</t>
  </si>
  <si>
    <t>-541812529</t>
  </si>
  <si>
    <t>0,245*1,08 'Přepočtené koeficientem množství</t>
  </si>
  <si>
    <t>59</t>
  </si>
  <si>
    <t>330321511</t>
  </si>
  <si>
    <t>Sloupy, pilíře, táhla, rámové stojky, vzpěry z betonu železového (bez výztuže) pohledového bez zvláštních nároků na vliv prostředí tř. C 25/30</t>
  </si>
  <si>
    <t>1218466642</t>
  </si>
  <si>
    <t>"obj SO01 :" 0,2*0,2*3,64*2+0,2*0,2*3,35+0,5*3,64*5</t>
  </si>
  <si>
    <t>"obj SO02:" 0,4*3*4</t>
  </si>
  <si>
    <t>60</t>
  </si>
  <si>
    <t>330321910</t>
  </si>
  <si>
    <t>Příplatek k betonu sloupů za hydoizolační přísadu v patě sloupu</t>
  </si>
  <si>
    <t>521119957</t>
  </si>
  <si>
    <t>61</t>
  </si>
  <si>
    <t>331351111</t>
  </si>
  <si>
    <t>Bednění hranatých sloupů a pilířů včetně vzepření průřezu pravoúhlého čtyřúhelníka výšky do 4 m, průřezu do 0,04 m2 zřízení</t>
  </si>
  <si>
    <t>1734091344</t>
  </si>
  <si>
    <t>0,8*3,64*3</t>
  </si>
  <si>
    <t>62</t>
  </si>
  <si>
    <t>331351112</t>
  </si>
  <si>
    <t>Bednění hranatých sloupů a pilířů včetně vzepření průřezu pravoúhlého čtyřúhelníka výšky do 4 m, průřezu do 0,04 m2 odstranění</t>
  </si>
  <si>
    <t>-645870901</t>
  </si>
  <si>
    <t>63</t>
  </si>
  <si>
    <t>331361821</t>
  </si>
  <si>
    <t>Výztuž sloupů, pilířů, rámových stojek, táhel nebo vzpěr hranatých svislých nebo šikmých (odkloněných) z betonářské oceli 10 505 (R) nebo BSt 500</t>
  </si>
  <si>
    <t>139571814</t>
  </si>
  <si>
    <t>"dle tabulky vč. D12c/13:" 1,21</t>
  </si>
  <si>
    <t>64</t>
  </si>
  <si>
    <t>332352105</t>
  </si>
  <si>
    <t>Bednění z papírových trubic sloupů z pohledového betonu svislých nebo šikmých kruhového průřezu, výšky do 4 m zřízení, průměru přes 250 do 300 mm</t>
  </si>
  <si>
    <t>1133264249</t>
  </si>
  <si>
    <t>"SO01:" 3,64*5</t>
  </si>
  <si>
    <t>"SO02:" 3*4</t>
  </si>
  <si>
    <t>65</t>
  </si>
  <si>
    <t>332352191</t>
  </si>
  <si>
    <t>Bednění z papírových trubic sloupů z pohledového betonu svislých nebo šikmých kruhového průřezu, výšky do 4 m odstranění, průměru do 600 mm</t>
  </si>
  <si>
    <t>306564761</t>
  </si>
  <si>
    <t>66</t>
  </si>
  <si>
    <t>342244221</t>
  </si>
  <si>
    <t>Příčky jednoduché z cihel děrovaných broušených, na tenkovrstvou maltu, pevnost cihel do P15, tl. příčky 140 mm</t>
  </si>
  <si>
    <t>-627939745</t>
  </si>
  <si>
    <t>"1NP:" 3,5*(2,15*2)</t>
  </si>
  <si>
    <t>"2NP:" 3,35*2</t>
  </si>
  <si>
    <t>"SO02:" 1,25*(3,77*2+1,5*2-2)</t>
  </si>
  <si>
    <t>67</t>
  </si>
  <si>
    <t>342291112</t>
  </si>
  <si>
    <t>Ukotvení příček polyuretanovou pěnou, tl. příčky přes 100 mm</t>
  </si>
  <si>
    <t>1286212006</t>
  </si>
  <si>
    <t>"SO01:" 2,15*2</t>
  </si>
  <si>
    <t>68</t>
  </si>
  <si>
    <t>342291121</t>
  </si>
  <si>
    <t>Ukotvení příček plochými kotvami, do konstrukce cihelné</t>
  </si>
  <si>
    <t>-1200573927</t>
  </si>
  <si>
    <t>"zazdívky:" 2,4*8</t>
  </si>
  <si>
    <t>69</t>
  </si>
  <si>
    <t>349235861</t>
  </si>
  <si>
    <t>Doplnění plošných fasádních prvků (s dodáním hmot) vyložených přes 80 do 150 mm</t>
  </si>
  <si>
    <t>-139960797</t>
  </si>
  <si>
    <t>"Stávající opěrná stěna:"1,5</t>
  </si>
  <si>
    <t>70</t>
  </si>
  <si>
    <t>380326231</t>
  </si>
  <si>
    <t>Kompletní konstrukce čistíren odpadních vod, nádrží, vodojemů, kanálů z betonu železového bez výztuže a bednění pro prostředí s mrazovými cykly tř. C 25/30, tl. přes 80 do 150 mm</t>
  </si>
  <si>
    <t>-1881377241</t>
  </si>
  <si>
    <t>"květináče:" 8,5+0,2</t>
  </si>
  <si>
    <t>"VZT:" 0,7*3</t>
  </si>
  <si>
    <t>"dutý půkkruh pod altánem:" 4,5</t>
  </si>
  <si>
    <t>71</t>
  </si>
  <si>
    <t>380356211</t>
  </si>
  <si>
    <t>Bednění kompletních konstrukcí čistíren odpadních vod, nádrží, vodojemů, kanálů konstrukcí omítaných z betonu prostého nebo železového ploch rovinných zřízení</t>
  </si>
  <si>
    <t>-1333542933</t>
  </si>
  <si>
    <t>"VZT:"((0,7*2+1,05*2)*1,5+(0,4*2+0,75*2)*1,33+0,4*0,75)*3</t>
  </si>
  <si>
    <t>72</t>
  </si>
  <si>
    <t>380356212</t>
  </si>
  <si>
    <t>Bednění kompletních konstrukcí čistíren odpadních vod, nádrží, vodojemů, kanálů konstrukcí omítaných z betonu prostého nebo železového ploch rovinných odstranění</t>
  </si>
  <si>
    <t>-207027759</t>
  </si>
  <si>
    <t>73</t>
  </si>
  <si>
    <t>380356241</t>
  </si>
  <si>
    <t>Bednění kompletních konstrukcí čistíren odpadních vod, nádrží, vodojemů, kanálů konstrukcí neomítaných z betonu prostého nebo železového ploch zaoblených zřízení</t>
  </si>
  <si>
    <t>-504651986</t>
  </si>
  <si>
    <t>"květináče:" 55,5+52+2</t>
  </si>
  <si>
    <t>"Dutý půlkruh pod altánem (vnitřní bednění viz ztracené bednění):" 13,5</t>
  </si>
  <si>
    <t>74</t>
  </si>
  <si>
    <t>380356242</t>
  </si>
  <si>
    <t>Bednění kompletních konstrukcí čistíren odpadních vod, nádrží, vodojemů, kanálů konstrukcí neomítaných z betonu prostého nebo železového ploch zaoblených odstranění</t>
  </si>
  <si>
    <t>-94521767</t>
  </si>
  <si>
    <t>75</t>
  </si>
  <si>
    <t>380361006</t>
  </si>
  <si>
    <t>Výztuž kompletních konstrukcí čistíren odpadních vod, nádrží, vodojemů, kanálů z oceli 10 505 (R) nebo BSt 500</t>
  </si>
  <si>
    <t>-699804892</t>
  </si>
  <si>
    <t>"Květináče - dle tabulky vč. D12c/27:"3,0</t>
  </si>
  <si>
    <t>76</t>
  </si>
  <si>
    <t>389381001</t>
  </si>
  <si>
    <t>Dobetonování prefabrikovaných konstrukcí (1. V ceně jsou započteny i náklady na bednění a podpěrnou konstrukci.)</t>
  </si>
  <si>
    <t>-641573896</t>
  </si>
  <si>
    <t>"obetonování překladů :" 0,25*2*2+0,2*2*1</t>
  </si>
  <si>
    <t>"pomocný betov v podlaze u šachty:" 0,15*0,38*(1,75+1,75)</t>
  </si>
  <si>
    <t>Vodorovné konstrukce</t>
  </si>
  <si>
    <t>77</t>
  </si>
  <si>
    <t>411321616</t>
  </si>
  <si>
    <t>Stropy z betonu železového (bez výztuže) stropů deskových, plochých střech, desek balkonových, desek hřibových stropů včetně hlavic hřibových sloupů tř. C 30/37</t>
  </si>
  <si>
    <t>1999247694</t>
  </si>
  <si>
    <t>"nad 1NP:" 73</t>
  </si>
  <si>
    <t>"nad 2NP:" 21,9*0,2</t>
  </si>
  <si>
    <t>"nad sklepem altánu:" 4,4*1,95*0,15</t>
  </si>
  <si>
    <t>78</t>
  </si>
  <si>
    <t>41132161R6</t>
  </si>
  <si>
    <t>Stropy z betonu železového (bez výztuže) stropů deskových, plochých střech, desek balkonových, desek hřibových stropů včetně hlavic hřibových sloupů tř. C 30/37 XC4, SF1</t>
  </si>
  <si>
    <t>404652858</t>
  </si>
  <si>
    <t>"nad altánem:" 38,5*0,25+0,1*0,1*15</t>
  </si>
  <si>
    <t>" pult altánu:" 0,65*7,9*0,15</t>
  </si>
  <si>
    <t>79</t>
  </si>
  <si>
    <t>411351011</t>
  </si>
  <si>
    <t>Bednění stropních konstrukcí - bez podpěrné konstrukce desek tloušťky stropní desky přes 5 do 25 cm zřízení</t>
  </si>
  <si>
    <t>776928096</t>
  </si>
  <si>
    <t>277+21,9</t>
  </si>
  <si>
    <t>8,58+0,15*12,7+38+0,35*25,4</t>
  </si>
  <si>
    <t>0,85*7,9</t>
  </si>
  <si>
    <t>0,25*(0,4*2+0,75*2)*3+0,75*1,75*2 +0,1*15</t>
  </si>
  <si>
    <t>80</t>
  </si>
  <si>
    <t>411351012</t>
  </si>
  <si>
    <t>Bednění stropních konstrukcí - bez podpěrné konstrukce desek tloušťky stropní desky přes 5 do 25 cm odstranění</t>
  </si>
  <si>
    <t>-1871365185</t>
  </si>
  <si>
    <t>81</t>
  </si>
  <si>
    <t>411354315</t>
  </si>
  <si>
    <t>Podpěrná konstrukce stropů - desek, kleneb a skořepin výška podepření do 4 m tloušťka stropu přes 25 do 35 cm zřízení</t>
  </si>
  <si>
    <t>941477841</t>
  </si>
  <si>
    <t>82</t>
  </si>
  <si>
    <t>411354316</t>
  </si>
  <si>
    <t>Podpěrná konstrukce stropů - desek, kleneb a skořepin výška podepření do 4 m tloušťka stropu přes 25 do 35 cm odstranění</t>
  </si>
  <si>
    <t>467079989</t>
  </si>
  <si>
    <t>83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</si>
  <si>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</si>
  <si>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</si>
  <si>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-1736745591</t>
  </si>
  <si>
    <t>"dle tabulky vč. D12c/15:" 0,95*1,1</t>
  </si>
  <si>
    <t>"dle tabulky vč. D12c/16:" (0,75+0,9)*1,1</t>
  </si>
  <si>
    <t>"dle tabulky vč. D12c/17:"2,37</t>
  </si>
  <si>
    <t>"dle tabulky vč. D12c/19:"(0,17+0,035+0,19)*1,1</t>
  </si>
  <si>
    <t>"dle tabulky vč. D12c/22:"0,345</t>
  </si>
  <si>
    <t>"dle tabulky vč. D12c/23:"0,88</t>
  </si>
  <si>
    <t>84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</si>
  <si>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</si>
  <si>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</si>
  <si>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515454778</t>
  </si>
  <si>
    <t>"dle tabulky vč. D12c/15:"3,9*1,1</t>
  </si>
  <si>
    <t>"dle tabulky vč. D12c/16:"3,5*1,1</t>
  </si>
  <si>
    <t>"dle tabulky vč. D12c/19:"0,38*1,1</t>
  </si>
  <si>
    <t>85</t>
  </si>
  <si>
    <t>417321515</t>
  </si>
  <si>
    <t>Ztužující pásy a věnce z betonu železového (bez výztuže) tř. C 25/30</t>
  </si>
  <si>
    <t>1824118098</t>
  </si>
  <si>
    <t>"věnec pod okny 1NP viz vč.D12c10:" 0,2*0,15*45</t>
  </si>
  <si>
    <t>86</t>
  </si>
  <si>
    <t>41735111R5</t>
  </si>
  <si>
    <t>Bednění bočnic ztužujících pásů a věnců včetně vzpěr zřízení - půdorysně zakřiveno</t>
  </si>
  <si>
    <t>1216586707</t>
  </si>
  <si>
    <t>"věnec pod okny 1NP viz vč.D12c10:" 2*0,2*45</t>
  </si>
  <si>
    <t>87</t>
  </si>
  <si>
    <t>417351116</t>
  </si>
  <si>
    <t>Bednění bočnic ztužujících pásů a věnců včetně vzpěr odstranění</t>
  </si>
  <si>
    <t>941713857</t>
  </si>
  <si>
    <t>88</t>
  </si>
  <si>
    <t>417361821</t>
  </si>
  <si>
    <t>Výztuž ztužujících pásů a věnců z betonářské oceli 10 505 (R) nebo BSt 500</t>
  </si>
  <si>
    <t>520695623</t>
  </si>
  <si>
    <t>"věnec pod okny 1NP viz vč.D12c10:"</t>
  </si>
  <si>
    <t>"R10+R8:" (165+35)*0,00108</t>
  </si>
  <si>
    <t>89</t>
  </si>
  <si>
    <t>9535114R2</t>
  </si>
  <si>
    <t>Nosný tepelně-izolační prvek pro přerušení tepelných mostů Isokorb XT typ AP (š=80mm,h=250mm,dl=250mm)</t>
  </si>
  <si>
    <t>-382491201</t>
  </si>
  <si>
    <t>"izolace XPS do sáry viz oddíl 713:"</t>
  </si>
  <si>
    <t>"nosník:" 68</t>
  </si>
  <si>
    <t>90</t>
  </si>
  <si>
    <t>413321616</t>
  </si>
  <si>
    <t>Nosníky z betonu železového (bez výztuže) včetně stěnových i jeřábových drah, volných trámů, průvlaků, rámových příčlí, ztužidel, konzol, vodorovných táhel apod., tyčových konstrukcí tř. C 30/37</t>
  </si>
  <si>
    <t>-708541528</t>
  </si>
  <si>
    <t>"atika 1NP:" 0,86*0,2*(38,3+10,4)</t>
  </si>
  <si>
    <t>"atika 2NP:" 0,7*0,2*(4,715+6,64+2,2)</t>
  </si>
  <si>
    <t>"trám T1:" 0,5*0,25*6,05</t>
  </si>
  <si>
    <t>"trám T2:" 0,5*0,25*2</t>
  </si>
  <si>
    <t>"trám T3:" 0,3*0,2*7,04</t>
  </si>
  <si>
    <t>91</t>
  </si>
  <si>
    <t>413351121</t>
  </si>
  <si>
    <t>Bednění nosníků a průvlaků - bez podpěrné konstrukce výška nosníku po spodní líc stropní desky přes 100 cm zřízení</t>
  </si>
  <si>
    <t>-1988943380</t>
  </si>
  <si>
    <t>"atika 2NP:" (0,7+0,2+0,5)*(4,715+6,64+2,2)</t>
  </si>
  <si>
    <t>"trám T1:" (0,5*2+0,25)*6,05</t>
  </si>
  <si>
    <t>"trám T2:" (0,5*2+0,25)*2</t>
  </si>
  <si>
    <t>"trám T3:" (0,3*2+0,2)*7,04</t>
  </si>
  <si>
    <t>92</t>
  </si>
  <si>
    <t>41335112R1</t>
  </si>
  <si>
    <t>Bednění nosníků a průvlaků - bez podpěrné konstrukce výška nosníku po spodní líc stropní desky přes 100 cm zřízení půdorysně zakřiveno</t>
  </si>
  <si>
    <t>885966552</t>
  </si>
  <si>
    <t>"atika 1NP:"(0,86+0,58+0,2)*(38,3+10,4)</t>
  </si>
  <si>
    <t>93</t>
  </si>
  <si>
    <t>413351122</t>
  </si>
  <si>
    <t>Bednění nosníků a průvlaků - bez podpěrné konstrukce výška nosníku po spodní líc stropní desky přes 100 cm odstranění</t>
  </si>
  <si>
    <t>857981119</t>
  </si>
  <si>
    <t>34,672+79,868</t>
  </si>
  <si>
    <t>94</t>
  </si>
  <si>
    <t>413352115</t>
  </si>
  <si>
    <t>Podpěrná konstrukce nosníků a průvlaků výšky podepření do 4 m výšky nosníku (po spodní hranu stropní desky) přes 100 cm zřízení</t>
  </si>
  <si>
    <t>-986633044</t>
  </si>
  <si>
    <t>95</t>
  </si>
  <si>
    <t>413352116</t>
  </si>
  <si>
    <t>Podpěrná konstrukce nosníků a průvlaků výšky podepření do 4 m výšky nosníku (po spodní hranu stropní desky) přes 100 cm odstranění</t>
  </si>
  <si>
    <t>843237182</t>
  </si>
  <si>
    <t>96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</si>
  <si>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</si>
  <si>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</si>
  <si>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-281326427</t>
  </si>
  <si>
    <t>"trám T1+T2 viz vč.D12c18:"0,42</t>
  </si>
  <si>
    <t>"trám T3 viz vč.D12c20:"0,21</t>
  </si>
  <si>
    <t>97</t>
  </si>
  <si>
    <t>430321616</t>
  </si>
  <si>
    <t>Schodišťové konstrukce a rampy z betonu železového (bez výztuže) stupně, schodnice, ramena, podesty s nosníky tř. C 30/37</t>
  </si>
  <si>
    <t>2060567740</t>
  </si>
  <si>
    <t>"stávající schod - pro obnovu:" 0,3*1,05*(1,8+1,8)</t>
  </si>
  <si>
    <t>"SO04:" 3*2*0,25+0,0225*2*9</t>
  </si>
  <si>
    <t>98</t>
  </si>
  <si>
    <t>430361821</t>
  </si>
  <si>
    <t>Výztuž schodišťových konstrukcí a ramp stupňů, schodnic, ramen, podest s nosníky z betonářské oceli 10 505 (R) nebo BSt 500</t>
  </si>
  <si>
    <t>1708564785</t>
  </si>
  <si>
    <t>" viz vč.D12c26:"0,29</t>
  </si>
  <si>
    <t>99</t>
  </si>
  <si>
    <t>434351141</t>
  </si>
  <si>
    <t>Bednění stupňů betonovaných na podstupňové desce nebo na terénu půdorysně přímočarých zřízení</t>
  </si>
  <si>
    <t>-411578692</t>
  </si>
  <si>
    <t>"stávající schod - pro obnovu:"(0,3+0,3)*(1,8+1,8)</t>
  </si>
  <si>
    <t>"SO04:" 0,45*2*9</t>
  </si>
  <si>
    <t>100</t>
  </si>
  <si>
    <t>434351142</t>
  </si>
  <si>
    <t>Bednění stupňů betonovaných na podstupňové desce nebo na terénu půdorysně přímočarých odstranění</t>
  </si>
  <si>
    <t>-1015924179</t>
  </si>
  <si>
    <t>Úpravy povrchů, podlahy a osazování výplní</t>
  </si>
  <si>
    <t>101</t>
  </si>
  <si>
    <t>611131121</t>
  </si>
  <si>
    <t>Podkladní a spojovací vrstva vnitřních omítaných ploch penetrace akrylát-silikonová nanášená ručně stropů</t>
  </si>
  <si>
    <t>2108971250</t>
  </si>
  <si>
    <t>102</t>
  </si>
  <si>
    <t>611341121</t>
  </si>
  <si>
    <t>Omítka sádrová nebo vápenosádrová vnitřních ploch nanášená ručně jednovrstvá, tloušťky do 10 mm hladká vodorovných konstrukcí stropů rovných</t>
  </si>
  <si>
    <t>-988935405</t>
  </si>
  <si>
    <t>"mč 105+108:" 7,68+8,63</t>
  </si>
  <si>
    <t>"mč201+202:" 16,5+2,72</t>
  </si>
  <si>
    <t>103</t>
  </si>
  <si>
    <t>612131121</t>
  </si>
  <si>
    <t>Podkladní a spojovací vrstva vnitřních omítaných ploch penetrace akrylát-silikonová nanášená ručně stěn</t>
  </si>
  <si>
    <t>-586509549</t>
  </si>
  <si>
    <t>104</t>
  </si>
  <si>
    <t>612135101</t>
  </si>
  <si>
    <t>Hrubá výplň rýh maltou jakékoli šířky rýhy ve stěnách</t>
  </si>
  <si>
    <t>-1045616373</t>
  </si>
  <si>
    <t>25*0,15+32,8*0,1</t>
  </si>
  <si>
    <t>105</t>
  </si>
  <si>
    <t>612142001</t>
  </si>
  <si>
    <t>Potažení vnitřních ploch pletivem v ploše nebo pruzích, na plném podkladu sklovláknitým vtlačením do tmelu stěn</t>
  </si>
  <si>
    <t>488927047</t>
  </si>
  <si>
    <t>"po sekání ve zdivu (po řemeslech):"32,6</t>
  </si>
  <si>
    <t>106</t>
  </si>
  <si>
    <t>612321141</t>
  </si>
  <si>
    <t>Omítka vápenocementová vnitřních ploch nanášená ručně dvouvrstvá, tloušťky jádrové omítky do 10 mm a tloušťky štuku do 3 mm štuková svislých konstrukcí stěn</t>
  </si>
  <si>
    <t>323821030</t>
  </si>
  <si>
    <t>"Zazdívky - vyrovnání k st.tl.zdiva:" 2,4*(7,8+5,4+2,4+0,6*2)</t>
  </si>
  <si>
    <t>"altán:" 1,5*(3,77*2+1,2*2)-1,2*2+0,2*(1,25*2+2)</t>
  </si>
  <si>
    <t>107</t>
  </si>
  <si>
    <t>612321191</t>
  </si>
  <si>
    <t>Omítka vápenocementová vnitřních ploch nanášená ručně Příplatek k cenám za každých dalších i započatých 5 mm tloušťky omítky přes 10 mm stěn</t>
  </si>
  <si>
    <t>-2103583372</t>
  </si>
  <si>
    <t>omSTšt*2</t>
  </si>
  <si>
    <t>108</t>
  </si>
  <si>
    <t>612341121</t>
  </si>
  <si>
    <t>Omítka sádrová nebo vápenosádrová vnitřních ploch nanášená ručně jednovrstvá, tloušťky do 10 mm hladká svislých konstrukcí stěn</t>
  </si>
  <si>
    <t>1110731755</t>
  </si>
  <si>
    <t>0,6*(7,45+18,4+7+1,65+10,5)</t>
  </si>
  <si>
    <t>3*(4,89+7,175+1,1+7,1)+3*(6,725+3,8+2,2+3,11)+3*(2,3+3,55+1,6+1,85)</t>
  </si>
  <si>
    <t>3*(7,45+1,1+6,7+5,79)</t>
  </si>
  <si>
    <t>3*(2,15*8+2,15+1,7+4,3+3+4,85+3,35+2,15+1,7)</t>
  </si>
  <si>
    <t>3*(6,67+2,5+3,8+2,6+8,49+5+4,5+1,2+1,5+0,6+3,8+3,4+1,6)</t>
  </si>
  <si>
    <t>-1,6*16-1,3*2*2+0,15*5,3*2</t>
  </si>
  <si>
    <t>3,05*(6,64*2+2*2+4,465*2+0,25*2)</t>
  </si>
  <si>
    <t>-2*(0,8+1,15)+0,15*5,5*2-2*1,3+0,15*5,3+0,25*1,75*4</t>
  </si>
  <si>
    <t>"+ navýšení - stěny bez podhledu:" 0,3*(2,3+3,55+1,6+1,85+4,3*2,15*2+3)</t>
  </si>
  <si>
    <t>omSTsa*0,2</t>
  </si>
  <si>
    <t>109</t>
  </si>
  <si>
    <t>612341191</t>
  </si>
  <si>
    <t>Omítka sádrová nebo vápenosádrová vnitřních ploch nanášená ručně Příplatek k cenám za každých dalších i započatých 5 mm tloušťky omítky přes 10 mm stěn</t>
  </si>
  <si>
    <t>1829854387</t>
  </si>
  <si>
    <t>(omSTsa*0,2)*2</t>
  </si>
  <si>
    <t>110</t>
  </si>
  <si>
    <t>612341321</t>
  </si>
  <si>
    <t>Omítka sádrová nebo vápenosádrová vnitřních ploch nanášená strojně jednovrstvá, tloušťky do 10 mm hladká svislých konstrukcí stěn</t>
  </si>
  <si>
    <t>477234650</t>
  </si>
  <si>
    <t>omSTsa*0,8</t>
  </si>
  <si>
    <t>111</t>
  </si>
  <si>
    <t>612341391</t>
  </si>
  <si>
    <t>Omítka sádrová nebo vápenosádrová vnitřních ploch nanášená strojně Příplatek k cenám za každých dalších i započatých 5 mm tloušťky omítky přes 10 mm stěn</t>
  </si>
  <si>
    <t>1787723749</t>
  </si>
  <si>
    <t>(omSTsa*0,8)*2</t>
  </si>
  <si>
    <t>112</t>
  </si>
  <si>
    <t>613131121</t>
  </si>
  <si>
    <t>Podkladní a spojovací vrstva vnitřních omítaných ploch penetrace akrylát-silikonová nanášená ručně pilířů nebo sloupů</t>
  </si>
  <si>
    <t>-1794935635</t>
  </si>
  <si>
    <t>113</t>
  </si>
  <si>
    <t>613341121</t>
  </si>
  <si>
    <t>Omítka sádrová nebo vápenosádrová vnitřních ploch nanášená ručně jednovrstvá, tloušťky do 10 mm hladká svislých konstrukcí pilířů nebo sloupů</t>
  </si>
  <si>
    <t>297586971</t>
  </si>
  <si>
    <t>"sloupy:" 0,95*3*5+0,8*3*3</t>
  </si>
  <si>
    <t>"trám T1+T2"0,25*3*(5,4+1,5)</t>
  </si>
  <si>
    <t>"trám T3:" 0,3*(6,64+2,4+1,5)</t>
  </si>
  <si>
    <t>114</t>
  </si>
  <si>
    <t>619991001</t>
  </si>
  <si>
    <t>Zakrytí vnitřních ploch před znečištěním včetně pozdějšího odkrytí podlah fólií přilepenou lepící páskou</t>
  </si>
  <si>
    <t>1265658777</t>
  </si>
  <si>
    <t>"u zazdívek - stávající objekt:" 1,5*4+2,5*5,4+2,5*10+2,5*3+1,5*3</t>
  </si>
  <si>
    <t>115</t>
  </si>
  <si>
    <t>619995001</t>
  </si>
  <si>
    <t>Začištění omítek (s dodáním hmot) kolem oken, dveří, podlah, obkladů apod.</t>
  </si>
  <si>
    <t>1293545214</t>
  </si>
  <si>
    <t>"kolem dveří D3 z stáv.budovy:" 1,3+2*2</t>
  </si>
  <si>
    <t>116</t>
  </si>
  <si>
    <t>621211021</t>
  </si>
  <si>
    <t>Montáž kontaktního zateplení lepením a mechanickým kotvením z polystyrenových desek nebo z kombinovaných desek na vnější podhledy, tloušťky desek přes 80 do 120 mm</t>
  </si>
  <si>
    <t>790484539</t>
  </si>
  <si>
    <t>"alt.položka - pracnost atiky:"</t>
  </si>
  <si>
    <t>"atika 2NP:" 0,8*(4,765+7,24+2,25)</t>
  </si>
  <si>
    <t>"sloup:" 2,45*0,2*2</t>
  </si>
  <si>
    <t>117</t>
  </si>
  <si>
    <t>28375938</t>
  </si>
  <si>
    <t>deska EPS 70 fasádní λ=0,039 tl 100mm</t>
  </si>
  <si>
    <t>2138393594</t>
  </si>
  <si>
    <t>12,384*1,02 'Přepočtené koeficientem množství</t>
  </si>
  <si>
    <t>118</t>
  </si>
  <si>
    <t>622111001</t>
  </si>
  <si>
    <t>Ubroušení výstupků betonu po odbednění neomítaných vnějších ploch ze spár bednicích desek do roviny povrchu stěn</t>
  </si>
  <si>
    <t>-1852128641</t>
  </si>
  <si>
    <t xml:space="preserve">"SO01-květináče čelo+vrch:"55,5+14,5 </t>
  </si>
  <si>
    <t>"SO01-dutý půlkruh:"7,9*(0,4+0,1)+4,6</t>
  </si>
  <si>
    <t>"SO03:" 2,1*(11,175+10,45+0,3*2)</t>
  </si>
  <si>
    <t>"SO04 - čela stupňů:" 0,15*2*9</t>
  </si>
  <si>
    <t>119</t>
  </si>
  <si>
    <t>622131121</t>
  </si>
  <si>
    <t>Podkladní a spojovací vrstva vnějších omítaných ploch penetrace akrylát-silikonová nanášená ručně stěn</t>
  </si>
  <si>
    <t>-1146288494</t>
  </si>
  <si>
    <t>120</t>
  </si>
  <si>
    <t>622142001</t>
  </si>
  <si>
    <t>Potažení vnějších ploch pletivem v ploše nebo pruzích, na plném podkladu sklovláknitým vtlačením do tmelu stěn</t>
  </si>
  <si>
    <t>455378535</t>
  </si>
  <si>
    <t>"překlenutí různých materiálů - parapet 1NP:" 1*50</t>
  </si>
  <si>
    <t>121</t>
  </si>
  <si>
    <t>622212011</t>
  </si>
  <si>
    <t>Montáž kontaktního zateplení vnějšího ostění, nadpraží nebo parapetu lepením z polystyrenových desek nebo z kombinovaných desek hloubky špalet do 200 mm, tloušťky desek přes 40 do 80 mm</t>
  </si>
  <si>
    <t>869092720</t>
  </si>
  <si>
    <t>1,8+5,2+1+2,45*2</t>
  </si>
  <si>
    <t>122</t>
  </si>
  <si>
    <t>28375933</t>
  </si>
  <si>
    <t>deska EPS 70 fasádní λ=0,039 tl 50mm</t>
  </si>
  <si>
    <t>-1556978834</t>
  </si>
  <si>
    <t>12,9*0,2*1,1</t>
  </si>
  <si>
    <t>123</t>
  </si>
  <si>
    <t>622252002</t>
  </si>
  <si>
    <t>Montáž profilů kontaktního zateplení ostatních stěnových, dilatačních apod. lepených do tmelu</t>
  </si>
  <si>
    <t>1921444641</t>
  </si>
  <si>
    <t>"výdech VZT:" (1,25*4+0,3*8)*3</t>
  </si>
  <si>
    <t>"2NP:"0,8*2+2,45</t>
  </si>
  <si>
    <t>"Nadpraží oken 1NP:" 48,52</t>
  </si>
  <si>
    <t>"okenní 1NP:" 2,8*10+1,65+10,2</t>
  </si>
  <si>
    <t>"okenní 2NP:" 2,95*4+2,45*2+1+5,19+1,8</t>
  </si>
  <si>
    <t>124</t>
  </si>
  <si>
    <t>59051486</t>
  </si>
  <si>
    <t>profil rohový PVC 15x15mm s výztužnou tkaninou š 100mm pro ETICS</t>
  </si>
  <si>
    <t>833424356</t>
  </si>
  <si>
    <t>lištRoh*1,05</t>
  </si>
  <si>
    <t>125</t>
  </si>
  <si>
    <t>283422081</t>
  </si>
  <si>
    <t xml:space="preserve">profil okenní zakončovacípřipojovací </t>
  </si>
  <si>
    <t>-1944136201</t>
  </si>
  <si>
    <t>64,54*1,05 'Přepočtené koeficientem množství</t>
  </si>
  <si>
    <t>126</t>
  </si>
  <si>
    <t>590515162</t>
  </si>
  <si>
    <t>profil ukončovací 3mm se skrytou okapničkou</t>
  </si>
  <si>
    <t>-716453378</t>
  </si>
  <si>
    <t>48,52*1,05 'Přepočtené koeficientem množství</t>
  </si>
  <si>
    <t>127</t>
  </si>
  <si>
    <t>622541R01</t>
  </si>
  <si>
    <t>Omítka tenkovrstvá podhledů a sloupů plastovitá zrnitost 1mm, včetně penetrace podkladu , odstín přírodní beton (cca RAL7038) technické parametry omítky viz PD popis OM2</t>
  </si>
  <si>
    <t>772192445</t>
  </si>
  <si>
    <t>"SO02:"0,8*(2,8*2+1,7*2)+0,6*7,9</t>
  </si>
  <si>
    <t>38+0,3*25,4+15*0,1</t>
  </si>
  <si>
    <t>"oprava stávající opěrné stěny:" 8</t>
  </si>
  <si>
    <t>"oprava stávajícího přístřešku VZT:" 15</t>
  </si>
  <si>
    <t>128</t>
  </si>
  <si>
    <t>622541R02</t>
  </si>
  <si>
    <t>Omítka tenkovrstvá vnějších stěn plastovitá zrnitost 1mm, včetně penetrace podkladu , odstín přírodní beton (cca RAL7038) technické parametry omítky viz PD popis OM2</t>
  </si>
  <si>
    <t>1204956914</t>
  </si>
  <si>
    <t>"SO04:" 1,4*(2,8+2,4+0,25)+2,15*2+0,15*(3,1+0,25+2,7)</t>
  </si>
  <si>
    <t>"SO02:"1,7*(2*2+0,25*2)+2,75*8,15-2*1,3-0,0768*6-2,4+0,25*(3,05*2)</t>
  </si>
  <si>
    <t>7,9*(0,6+1)+0,25*1+0,15*0,6</t>
  </si>
  <si>
    <t>1,95*1+1,95*1,75/2+0,25*(1,7+1)+1*1,7</t>
  </si>
  <si>
    <t>129</t>
  </si>
  <si>
    <t>622541R12</t>
  </si>
  <si>
    <t>Omítka tenkovrstvá vnějších stěn plastovitá zrnitost 2mm, včetně penetrace podkladu , odstín oranžovohnědá/skořicová (cca RAL8023) technické parametry omítky viz PD popis OM1</t>
  </si>
  <si>
    <t>236598829</t>
  </si>
  <si>
    <t>"SO01:" 3,63*48,6+0,2*48,6+4,15*(4,765+7,24+2,25)</t>
  </si>
  <si>
    <t>-2,8*(7,4+18,9+7,16+1,65)+2,8*0,15*2-2,45*(1,8+3,2+0,29)+2,45*0,15*2-2,95*(1,7+1)+2,95*0,15*4</t>
  </si>
  <si>
    <t>"ostění:"  0,15*(48,52+2,8*4)+0,15*(2,95*4+1,45*2+1,8+5,19+1)</t>
  </si>
  <si>
    <t>130</t>
  </si>
  <si>
    <t>623142001</t>
  </si>
  <si>
    <t>Potažení vnějších ploch pletivem v ploše nebo pruzích, na plném podkladu sklovláknitým vtlačením do tmelu pilířů nebo sloupů</t>
  </si>
  <si>
    <t>1740891999</t>
  </si>
  <si>
    <t>"výdech VZD:" (1,25*(1,21*2+0,86*2))*3</t>
  </si>
  <si>
    <t>"sokl SO01:"plSM</t>
  </si>
  <si>
    <t>131</t>
  </si>
  <si>
    <t>623511111</t>
  </si>
  <si>
    <t>Omítka tenkovrstvá akrylátová vnějších ploch probarvená, včetně penetrace podkladu mozaiková střednězrnná pilířů nebo sloupů</t>
  </si>
  <si>
    <t>601017171</t>
  </si>
  <si>
    <t>"plocha SM SO01:" 48,6*0,8</t>
  </si>
  <si>
    <t>plSM</t>
  </si>
  <si>
    <t>132</t>
  </si>
  <si>
    <t>631311115</t>
  </si>
  <si>
    <t>Mazanina z betonu prostého bez zvýšených nároků na prostředí tl. přes 50 do 80 mm tř. C 20/25</t>
  </si>
  <si>
    <t>1731578504</t>
  </si>
  <si>
    <t>"vyrovnávací beton pod květináče:" 3+0,05</t>
  </si>
  <si>
    <t>"podkladní SP5:" 0,9*3,35*0,05</t>
  </si>
  <si>
    <t>133</t>
  </si>
  <si>
    <t>631311126</t>
  </si>
  <si>
    <t>Mazanina z betonu prostého bez zvýšených nároků na prostředí tl. přes 80 do 120 mm tř. C 25/30</t>
  </si>
  <si>
    <t>20592955</t>
  </si>
  <si>
    <t>"SO02:" (4,05*1,5+2*0,25)*0,1</t>
  </si>
  <si>
    <t>134</t>
  </si>
  <si>
    <t>631351101</t>
  </si>
  <si>
    <t>Bednění v podlahách rýh a hran zřízení</t>
  </si>
  <si>
    <t>5590302</t>
  </si>
  <si>
    <t>"šachta:" 0,25*(1,75+1,75)</t>
  </si>
  <si>
    <t>135</t>
  </si>
  <si>
    <t>631351102</t>
  </si>
  <si>
    <t>Bednění v podlahách rýh a hran odstranění</t>
  </si>
  <si>
    <t>-48826738</t>
  </si>
  <si>
    <t>136</t>
  </si>
  <si>
    <t>631362021</t>
  </si>
  <si>
    <t>Výztuž mazanin ze svařovaných sítí z drátů typu KARI</t>
  </si>
  <si>
    <t>1659960527</t>
  </si>
  <si>
    <t>"SO02..SP5 .. 6/100/100:" 4,45*(6,6*2)*0,0012</t>
  </si>
  <si>
    <t>137</t>
  </si>
  <si>
    <t>632451254</t>
  </si>
  <si>
    <t>Potěr cementový samonivelační litý tř. C 30, tl. přes 45 do 50 mm</t>
  </si>
  <si>
    <t>1819366042</t>
  </si>
  <si>
    <t>sklSP1+sklSP2</t>
  </si>
  <si>
    <t>138</t>
  </si>
  <si>
    <t>632451293</t>
  </si>
  <si>
    <t>Potěr cementový samonivelační litý Příplatek k cenám za každých dalších i započatých 5 mm tloušťky přes 50 mm tř. C 30</t>
  </si>
  <si>
    <t>1286321025</t>
  </si>
  <si>
    <t>(sklSP1+sklSP2)*2</t>
  </si>
  <si>
    <t>139</t>
  </si>
  <si>
    <t>63248111R2</t>
  </si>
  <si>
    <t>Vložka do potěru nebo mazaniny z pletiva FeZn oka 50x50x2mm</t>
  </si>
  <si>
    <t>-2054902191</t>
  </si>
  <si>
    <t>140</t>
  </si>
  <si>
    <t>634112113</t>
  </si>
  <si>
    <t>Obvodová dilatace mezi stěnou a mazaninou nebo potěrem podlahovým páskem z pěnového PE tl. do 10 mm, výšky 80 mm</t>
  </si>
  <si>
    <t>1590145683</t>
  </si>
  <si>
    <t>141</t>
  </si>
  <si>
    <t>634661111</t>
  </si>
  <si>
    <t>Výplň dilatačních spar mazanin silikonovým tmelem, šířka spáry do 5 mm</t>
  </si>
  <si>
    <t>1597947732</t>
  </si>
  <si>
    <t>142</t>
  </si>
  <si>
    <t>634911112</t>
  </si>
  <si>
    <t>Řezání dilatačních nebo smršťovacích spár v čerstvé betonové mazanině nebo potěru šířky do 5 mm, hloubky přes 10 do 20 mm</t>
  </si>
  <si>
    <t>-635350878</t>
  </si>
  <si>
    <t>1,5+5,5+6,25+8,1+5,4+10,25</t>
  </si>
  <si>
    <t>143</t>
  </si>
  <si>
    <t>5924560R91</t>
  </si>
  <si>
    <t>dlažba desková betonová 40x40x4cm , barva přírodní - pro pokládku na terče</t>
  </si>
  <si>
    <t>1232056031</t>
  </si>
  <si>
    <t>"samostatná dodávka pro subdodavatele zahradních úprav - doprava na stavbě je zahrnuta v tonáži HSV:" 185</t>
  </si>
  <si>
    <t>Trubní vedení</t>
  </si>
  <si>
    <t>144</t>
  </si>
  <si>
    <t>877260310</t>
  </si>
  <si>
    <t>Montáž tvarovek na kanalizačním plastovém potrubí z polypropylenu PP hladkého plnostěnného kolen DN 100</t>
  </si>
  <si>
    <t>913233628</t>
  </si>
  <si>
    <t>145</t>
  </si>
  <si>
    <t>286193R21</t>
  </si>
  <si>
    <t>koleno HD-PE  45° D 100mm - systémové k drenážím</t>
  </si>
  <si>
    <t>666253033</t>
  </si>
  <si>
    <t>146</t>
  </si>
  <si>
    <t>877260320</t>
  </si>
  <si>
    <t>Montáž tvarovek na kanalizačním plastovém potrubí z polypropylenu PP hladkého plnostěnného odboček DN 100</t>
  </si>
  <si>
    <t>141916718</t>
  </si>
  <si>
    <t>147</t>
  </si>
  <si>
    <t>286200114</t>
  </si>
  <si>
    <t>Tvarovky pro drenážní HD-PE- odbočka 90st DN 100/100</t>
  </si>
  <si>
    <t>-2113375435</t>
  </si>
  <si>
    <t>148</t>
  </si>
  <si>
    <t>89321512R1</t>
  </si>
  <si>
    <t>Šachtice domovní pro vodoměry nebo vodovodní uzávěry se stěnami z betonu s vyspravením nerovností, s vynecháním prostupů ve stěnách pro potrubí a jeho obetonováním, s dodáním a osazenímlitinového poklopu vel. 600x600 mm obestavěného prostoru do 0,75 m3</t>
  </si>
  <si>
    <t>332535578</t>
  </si>
  <si>
    <t>"šachta NŠ2 v 2NP:"1</t>
  </si>
  <si>
    <t>Ostatní konstrukce a práce, bourání</t>
  </si>
  <si>
    <t>149</t>
  </si>
  <si>
    <t>9319912R2</t>
  </si>
  <si>
    <t>Tmelení spar mezi konstrukcemi trvale pružným tmelem včetně vyčištění spar,spára šířky do 10 mm</t>
  </si>
  <si>
    <t>1863212969</t>
  </si>
  <si>
    <t>"obrazec v ŽB stěně viz pohled SO02:" 1,3*6+11,1</t>
  </si>
  <si>
    <t>150</t>
  </si>
  <si>
    <t>941111121</t>
  </si>
  <si>
    <t>Montáž lešení řadového trubkového lehkého pracovního s podlahami s provozním zatížením tř. 3 do 200 kg/m2 šířky tř. W09 přes 0,9 do 1,2 m, výšky do 10 m</t>
  </si>
  <si>
    <t>2101909923</t>
  </si>
  <si>
    <t>"altán:" 5*(10+2+1,2*2)</t>
  </si>
  <si>
    <t>"SO01" (50+1,2*10)*5+ 4,2*(4,8+7,3+2,25+1,2*4)</t>
  </si>
  <si>
    <t>151</t>
  </si>
  <si>
    <t>94111123R2</t>
  </si>
  <si>
    <t>Příplatek k lešení za pronájem po dobu použití</t>
  </si>
  <si>
    <t>2137059151</t>
  </si>
  <si>
    <t>152</t>
  </si>
  <si>
    <t>941111821</t>
  </si>
  <si>
    <t>Demontáž lešení řadového trubkového lehkého pracovního s podlahami s provozním zatížením tř. 3 do 200 kg/m2 šířky tř. W09 přes 0,9 do 1,2 m, výšky do 10 m</t>
  </si>
  <si>
    <t>153787166</t>
  </si>
  <si>
    <t>153</t>
  </si>
  <si>
    <t>949101111</t>
  </si>
  <si>
    <t>Lešení pomocné pracovní pro objekty pozemních staveb pro zatížení do 150 kg/m2, o výšce lešeňové podlahy do 1,9 m</t>
  </si>
  <si>
    <t>1465333559</t>
  </si>
  <si>
    <t>"opěrné stěny:" 1,2*(11,175*2+6,7+3,5+3)</t>
  </si>
  <si>
    <t>"objekt:" 244,58+55,73</t>
  </si>
  <si>
    <t>"stáv objekt -zazdívky:" 1,5*(5,4+5,4+3,5)</t>
  </si>
  <si>
    <t>154</t>
  </si>
  <si>
    <t>949101112</t>
  </si>
  <si>
    <t>Lešení pomocné pracovní pro objekty pozemních staveb pro zatížení do 150 kg/m2, o výšce lešeňové podlahy přes 1,9 do 3,5 m</t>
  </si>
  <si>
    <t>-1340012868</t>
  </si>
  <si>
    <t>"SO01 -altán:"40</t>
  </si>
  <si>
    <t>"SO02:"40</t>
  </si>
  <si>
    <t>155</t>
  </si>
  <si>
    <t>949311111</t>
  </si>
  <si>
    <t>Montáž lešení trubkového do šachet (výtahových, potrubních) o půdorysné ploše do 6 m2, výšky do 10 m</t>
  </si>
  <si>
    <t>-1225832540</t>
  </si>
  <si>
    <t>"výtah:" 7</t>
  </si>
  <si>
    <t>156</t>
  </si>
  <si>
    <t>94931121R1</t>
  </si>
  <si>
    <t>Příplatek k lešení trubkovému do šachet do 6 m2 v do 30 m zapronájem po dobu použití</t>
  </si>
  <si>
    <t>-1968582141</t>
  </si>
  <si>
    <t>157</t>
  </si>
  <si>
    <t>949311811</t>
  </si>
  <si>
    <t>Demontáž lešení trubkového do šachet (výtahových, potrubních) o půdorysné ploše do 6 m2, výšky do 10 m</t>
  </si>
  <si>
    <t>-1466510610</t>
  </si>
  <si>
    <t>158</t>
  </si>
  <si>
    <t>952901111</t>
  </si>
  <si>
    <t>Vyčištění budov nebo objektů před předáním do užívání budov bytové nebo občanské výstavby, světlé výšky podlaží do 4 m</t>
  </si>
  <si>
    <t>1911367543</t>
  </si>
  <si>
    <t>243,39+37,23+20*2</t>
  </si>
  <si>
    <t>159</t>
  </si>
  <si>
    <t>953312122</t>
  </si>
  <si>
    <t>Vložky svislé do dilatačních spár z polystyrenových desek extrudovaných včetně dodání a osazení, v jakémkoliv zdivu přes 10 do 20 mm</t>
  </si>
  <si>
    <t>-2072367640</t>
  </si>
  <si>
    <t>"základy:"1,66*(1,75+0,6*3)+2,16*0,6+1,91*3,15+2,75*0,9*3</t>
  </si>
  <si>
    <t>"strop:" 0,25*(9,4+9,1+9,5)</t>
  </si>
  <si>
    <t>160</t>
  </si>
  <si>
    <t>953312123</t>
  </si>
  <si>
    <t>Vložky svislé do dilatačních spár z polystyrenových desek extrudovaných včetně dodání a osazení, v jakémkoliv zdivu přes 20 do 30 mm</t>
  </si>
  <si>
    <t>817356251</t>
  </si>
  <si>
    <t>"strop:" 0,25*(9,4+9,5*2)</t>
  </si>
  <si>
    <t>"stěny:" 0,25*4,5*2+0,25*3,5*2</t>
  </si>
  <si>
    <t>161</t>
  </si>
  <si>
    <t>95396111R4</t>
  </si>
  <si>
    <t>Kotvy chemické s vyvrtáním otvoru do betonu, železobetonu nebo tvrdého kamene tmel, hloubka 250 mm vč.kotevní tyče z betonářské oceli D12 dl.0,5m</t>
  </si>
  <si>
    <t>-1796535528</t>
  </si>
  <si>
    <t>16+10+4+4</t>
  </si>
  <si>
    <t>162</t>
  </si>
  <si>
    <t>961044111</t>
  </si>
  <si>
    <t>Bourání základů z betonu prostého</t>
  </si>
  <si>
    <t>179565749</t>
  </si>
  <si>
    <t>"stávající schod - pro obnovu:" 0,3*0,5*(1,8+1,8)</t>
  </si>
  <si>
    <t>163</t>
  </si>
  <si>
    <t>962032230</t>
  </si>
  <si>
    <t>Bourání zdiva nadzákladového z cihel nebo tvárnic z cihel pálených nebo vápenopískových, na maltu vápennou nebo vápenocementovou, objemu do 1 m3</t>
  </si>
  <si>
    <t>-1566963778</t>
  </si>
  <si>
    <t>"stávající sokl ve 2NP - pro dveře:" 0,2*1,2*1,5+0,2*0,9*1,5</t>
  </si>
  <si>
    <t>164</t>
  </si>
  <si>
    <t>965042121</t>
  </si>
  <si>
    <t>Bourání mazanin betonových nebo z litého asfaltu tl. do 100 mm, plochy do 1 m2</t>
  </si>
  <si>
    <t>723007972</t>
  </si>
  <si>
    <t>"beton kolem vpusti viz D11b1:"</t>
  </si>
  <si>
    <t>0,1*(1,5*1,1-0,5*0,5*2)+0,1*(1,7*1-0,6*0,6)</t>
  </si>
  <si>
    <t>165</t>
  </si>
  <si>
    <t>966080103</t>
  </si>
  <si>
    <t>Bourání kontaktního zateplení včetně povrchové úpravy omítkou nebo nátěrem z polystyrénových desek, tloušťky přes 60 do 120 mm</t>
  </si>
  <si>
    <t>1669999395</t>
  </si>
  <si>
    <t>"viz výkres 1NP-demolice:"80+15</t>
  </si>
  <si>
    <t>166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</si>
  <si>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</si>
  <si>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</si>
  <si>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-1015803908</t>
  </si>
  <si>
    <t>"začištění po vybouraných parapetech:" 0,2*19,54</t>
  </si>
  <si>
    <t>167</t>
  </si>
  <si>
    <t>968082018</t>
  </si>
  <si>
    <t>Vybourání plastových rámů oken s křídly, dveřních zárubní, vrat rámu oken s křídly, plochy přes 4 m2</t>
  </si>
  <si>
    <t>116169110</t>
  </si>
  <si>
    <t>"1NP+2NP:" 2,4*(2,4*2+5,4+3,24)+2,4*(2,4+2,4)</t>
  </si>
  <si>
    <t>168</t>
  </si>
  <si>
    <t>968082022</t>
  </si>
  <si>
    <t>Vybourání plastových rámů oken s křídly, dveřních zárubní, vrat dveřních zárubní, plochy přes 2 do 4 m2</t>
  </si>
  <si>
    <t>774462645</t>
  </si>
  <si>
    <t>1,3*2</t>
  </si>
  <si>
    <t>169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</si>
  <si>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</si>
  <si>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</si>
  <si>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-116784246</t>
  </si>
  <si>
    <t>170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</si>
  <si>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</si>
  <si>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</si>
  <si>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-844010521</t>
  </si>
  <si>
    <t>"přípomoce -řemesla :"42</t>
  </si>
  <si>
    <t>171</t>
  </si>
  <si>
    <t>971042231</t>
  </si>
  <si>
    <t>Vybourání otvorů v betonových příčkách a zdech základových nebo nadzákladových plochy do 0,0225 m2, tl. do 150 mm</t>
  </si>
  <si>
    <t>1779775655</t>
  </si>
  <si>
    <t>"vstávajícím kanálu pro teplovodní přípojku:" 2</t>
  </si>
  <si>
    <t>172</t>
  </si>
  <si>
    <t>971042261</t>
  </si>
  <si>
    <t>Vybourání otvorů v betonových příčkách a zdech základových nebo nadzákladových plochy do 0,0225 m2, tl. do 600 mm</t>
  </si>
  <si>
    <t>-1792386940</t>
  </si>
  <si>
    <t>"prostup pro teplovodní přípojku:"2+2</t>
  </si>
  <si>
    <t>"pro vsak:"1</t>
  </si>
  <si>
    <t>173</t>
  </si>
  <si>
    <t>97303134R9</t>
  </si>
  <si>
    <t>Vysekání a úprava výklenků ve zdivu z cihel pro rozvaděče</t>
  </si>
  <si>
    <t>-577117177</t>
  </si>
  <si>
    <t>"rozvaděč:"2</t>
  </si>
  <si>
    <t>"hydrant:"1</t>
  </si>
  <si>
    <t>174</t>
  </si>
  <si>
    <t>974031153</t>
  </si>
  <si>
    <t>Vysekání rýh ve zdivu cihelném na maltu vápennou nebo vápenocementovou do hl. 100 mm a šířky do 100 mm</t>
  </si>
  <si>
    <t>1077543337</t>
  </si>
  <si>
    <t>175</t>
  </si>
  <si>
    <t>974031164</t>
  </si>
  <si>
    <t>Vysekání rýh ve zdivu cihelném na maltu vápennou nebo vápenocementovou do hl. 150 mm a šířky do 150 mm</t>
  </si>
  <si>
    <t>332397366</t>
  </si>
  <si>
    <t>"přípomoce -řemesla :"25</t>
  </si>
  <si>
    <t>176</t>
  </si>
  <si>
    <t>974042554</t>
  </si>
  <si>
    <t>Vysekání rýh v betonové nebo jiné monolitické dlažbě s betonovým podkladem do hl. 100 mm a šířky do 150 mm</t>
  </si>
  <si>
    <t>518351875</t>
  </si>
  <si>
    <t>"prah dveří:" 1,5</t>
  </si>
  <si>
    <t>177</t>
  </si>
  <si>
    <t>975011251</t>
  </si>
  <si>
    <t>Podpěrné dřevení při podezdívání základového zdiva při výšce vyzdívky do 2 m, při tl. zdiva 450 mm a délce podchycení přes 3 do 5 m</t>
  </si>
  <si>
    <t>-74819912</t>
  </si>
  <si>
    <t>10+2,5+5+5</t>
  </si>
  <si>
    <t>178</t>
  </si>
  <si>
    <t>978035117</t>
  </si>
  <si>
    <t>Odstranění tenkovrstvých omítek nebo štuku tloušťky do 2 mm obroušením, rozsahu přes 50 do 100%</t>
  </si>
  <si>
    <t>522369990</t>
  </si>
  <si>
    <t>"oprava stávající opěrné stěny:" 8-1,5</t>
  </si>
  <si>
    <t>179</t>
  </si>
  <si>
    <t>98556422R4</t>
  </si>
  <si>
    <t>Kotvičky pro výztuž stříkaného betonu z betonářské oceli do chemické malty, hloubky kotvení přes 200 do 500 mm, průměru přes 10 do 16 mm</t>
  </si>
  <si>
    <t>1075672216</t>
  </si>
  <si>
    <t>"propojení se stávajícími základy:" 16</t>
  </si>
  <si>
    <t>180</t>
  </si>
  <si>
    <t>990100100</t>
  </si>
  <si>
    <t xml:space="preserve">Odstranění stávající MIV (vel.0,6x2,4m), při demontáži je třeba počítat s přítomností azbestu - demontáž, bezpečnostní opatření, přesuny a odvoz vč.poplatku za uložení na skládce
</t>
  </si>
  <si>
    <t>-1383357953</t>
  </si>
  <si>
    <t>181</t>
  </si>
  <si>
    <t>999900R02</t>
  </si>
  <si>
    <t>D+M Přenosný hasící přístroj - práškový 113B</t>
  </si>
  <si>
    <t>1724617035</t>
  </si>
  <si>
    <t>182</t>
  </si>
  <si>
    <t>999900R03</t>
  </si>
  <si>
    <t>D+M Přenosný hasící přístroj - sněhový, hasící schopnost 70B</t>
  </si>
  <si>
    <t>1148989737</t>
  </si>
  <si>
    <t>183</t>
  </si>
  <si>
    <t>999900R10</t>
  </si>
  <si>
    <t>Bezpečnostní tabulky dle ČSN ISO 3864 umístěné dle ČSN 01 8013 (označení hlavních uzávěrů, směrů úniku)</t>
  </si>
  <si>
    <t>1583121812</t>
  </si>
  <si>
    <t>997</t>
  </si>
  <si>
    <t>Přesun sutě</t>
  </si>
  <si>
    <t>184</t>
  </si>
  <si>
    <t>99701300R1</t>
  </si>
  <si>
    <t xml:space="preserve">Dobourání rozrušeného betonu </t>
  </si>
  <si>
    <t>2088890738</t>
  </si>
  <si>
    <t>"beton nad vsakem:" 5*5*0,3</t>
  </si>
  <si>
    <t>185</t>
  </si>
  <si>
    <t>99701321R1</t>
  </si>
  <si>
    <t>Vnitrostaveništní doprava suti - ukládání do kontejnerů, přeprava jeřábem přes střechu v 5m a š. 12,5m (vč.poplatku za dopravu a pronájem autojeřábu)</t>
  </si>
  <si>
    <t>-1915008544</t>
  </si>
  <si>
    <t>186</t>
  </si>
  <si>
    <t>997013501</t>
  </si>
  <si>
    <t>Odvoz suti a vybouraných hmot na skládku nebo meziskládku se složením, na vzdálenost do 1 km</t>
  </si>
  <si>
    <t>CS ÚRS 2019 02</t>
  </si>
  <si>
    <t>388060447</t>
  </si>
  <si>
    <t>187</t>
  </si>
  <si>
    <t>9970135R0</t>
  </si>
  <si>
    <t xml:space="preserve">Příplatek k odvozu suti a vybouraných hmot za dopravu na místo skládky </t>
  </si>
  <si>
    <t>441146660</t>
  </si>
  <si>
    <t>188</t>
  </si>
  <si>
    <t>99701380R1</t>
  </si>
  <si>
    <t>Poplatek za uložení stavebního odpadu na skládce (skládkovné) z prostého betonu (odvozeno od technologie bourání zhotovitele)</t>
  </si>
  <si>
    <t>-1098789848</t>
  </si>
  <si>
    <t>998</t>
  </si>
  <si>
    <t>Přesun hmot</t>
  </si>
  <si>
    <t>189</t>
  </si>
  <si>
    <t>99801800R1</t>
  </si>
  <si>
    <t>Přesun hmot - překládání na vnějším staveništi, přesun jeřábem přes střechy stávající budovy, vnitřní přesuny - viz PD Situace POV</t>
  </si>
  <si>
    <t>118880033</t>
  </si>
  <si>
    <t>PSV</t>
  </si>
  <si>
    <t>Práce a dodávky PSV</t>
  </si>
  <si>
    <t>711</t>
  </si>
  <si>
    <t>Izolace proti vodě, vlhkosti a plynům</t>
  </si>
  <si>
    <t>190</t>
  </si>
  <si>
    <t>711111001</t>
  </si>
  <si>
    <t>Provedení izolace proti zemní vlhkosti natěradly a tmely za studena na ploše vodorovné V nátěrem penetračním</t>
  </si>
  <si>
    <t>97164525</t>
  </si>
  <si>
    <t>278</t>
  </si>
  <si>
    <t>"altán:"2*4,5*2</t>
  </si>
  <si>
    <t>191</t>
  </si>
  <si>
    <t>11163150</t>
  </si>
  <si>
    <t>lak penetrační asfaltový</t>
  </si>
  <si>
    <t>823346446</t>
  </si>
  <si>
    <t>296*0,0003 "Přepočtené koeficientem množství</t>
  </si>
  <si>
    <t>192</t>
  </si>
  <si>
    <t>711112001</t>
  </si>
  <si>
    <t>Provedení izolace proti zemní vlhkosti natěradly a tmely za studena na ploše svislé S nátěrem penetračním</t>
  </si>
  <si>
    <t>110369167</t>
  </si>
  <si>
    <t>193</t>
  </si>
  <si>
    <t>-1575387904</t>
  </si>
  <si>
    <t>48,571*0,00035 'Přepočtené koeficientem množství</t>
  </si>
  <si>
    <t>194</t>
  </si>
  <si>
    <t>711141559</t>
  </si>
  <si>
    <t>Provedení izolace proti zemní vlhkosti pásy přitavením NAIP na ploše vodorovné V</t>
  </si>
  <si>
    <t>-970444121</t>
  </si>
  <si>
    <t>195</t>
  </si>
  <si>
    <t>62853004</t>
  </si>
  <si>
    <t>pás asfaltový natavitelný modifikovaný SBS tl 4,0mm s vložkou ze skleněné tkaniny a spalitelnou PE fólií nebo jemnozrnným minerálním posypem na horním povrchu</t>
  </si>
  <si>
    <t>-802446620</t>
  </si>
  <si>
    <t>296*1,15 'Přepočtené koeficientem množství</t>
  </si>
  <si>
    <t>196</t>
  </si>
  <si>
    <t>-1792982892</t>
  </si>
  <si>
    <t>197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</si>
  <si>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</si>
  <si>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</si>
  <si>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-112103422</t>
  </si>
  <si>
    <t>278*1,15 'Přepočtené koeficientem množství</t>
  </si>
  <si>
    <t>198</t>
  </si>
  <si>
    <t>711142559</t>
  </si>
  <si>
    <t>Provedení izolace proti zemní vlhkosti pásy přitavením NAIP na ploše svislé S</t>
  </si>
  <si>
    <t>1060099816</t>
  </si>
  <si>
    <t>"sokl:" 0,6*50</t>
  </si>
  <si>
    <t>"altán:" 1,5*(4,05*2+1,5*2)+0,4*4,5</t>
  </si>
  <si>
    <t>199</t>
  </si>
  <si>
    <t>-1440670742</t>
  </si>
  <si>
    <t>48,45*1,2 'Přepočtené koeficientem množství</t>
  </si>
  <si>
    <t>200</t>
  </si>
  <si>
    <t>717479051</t>
  </si>
  <si>
    <t>201</t>
  </si>
  <si>
    <t>-724700433</t>
  </si>
  <si>
    <t>30*1,2 'Přepočtené koeficientem množství</t>
  </si>
  <si>
    <t>202</t>
  </si>
  <si>
    <t>711161112</t>
  </si>
  <si>
    <t>Izolace proti zemní vlhkosti a beztlakové vodě nopovými fóliemi na ploše vodorovné V vrstva ochranná, odvětrávací a drenážní výška nopku 8,0 mm, tl. fólie do 0,6 mm</t>
  </si>
  <si>
    <t>965183412</t>
  </si>
  <si>
    <t>"sokl 1NP:" 50*0,5</t>
  </si>
  <si>
    <t>203</t>
  </si>
  <si>
    <t>71116120R1</t>
  </si>
  <si>
    <t>Izolace proti zemní vlhkosti drenážním geokompozitem z HDPE s nakašírovanou filtrační geotextilií a hydroizolační fólií (tl.cca 4mm)</t>
  </si>
  <si>
    <t>300838785</t>
  </si>
  <si>
    <t>"květináče:" 150+5,5</t>
  </si>
  <si>
    <t>"SO02+SO04:" 2,5*1,95+1,7*4,5+1,85*(1,7+6,345+5,5+0,6)</t>
  </si>
  <si>
    <t>204</t>
  </si>
  <si>
    <t>71116120R2</t>
  </si>
  <si>
    <t>Zakončení geokompozitu u drenáží - oddělení filtrační textilie a překrytí drenáže</t>
  </si>
  <si>
    <t>-874748121</t>
  </si>
  <si>
    <t>"SO02+SO04:" 1,95+4,5+(1,7+6,345+5,5+0,6)</t>
  </si>
  <si>
    <t>205</t>
  </si>
  <si>
    <t>711161383</t>
  </si>
  <si>
    <t>Izolace proti zemní vlhkosti a beztlakové vodě nopovými fóliemi ostatní ukončení izolace lištou</t>
  </si>
  <si>
    <t>-1592164369</t>
  </si>
  <si>
    <t>"květináče:" 135+8</t>
  </si>
  <si>
    <t>"sokl 1NP:" 50</t>
  </si>
  <si>
    <t>206</t>
  </si>
  <si>
    <t>711161R01</t>
  </si>
  <si>
    <t>Zakončovací profil substrátu zelené střechy</t>
  </si>
  <si>
    <t>-1353008658</t>
  </si>
  <si>
    <t>"altán:" 9,5</t>
  </si>
  <si>
    <t>207</t>
  </si>
  <si>
    <t>711193121</t>
  </si>
  <si>
    <t>Izolace proti zemní vlhkosti ostatní těsnicí hmotou dvousložkovou na bázi cementu na ploše vodorovné V</t>
  </si>
  <si>
    <t>-1862368958</t>
  </si>
  <si>
    <t>"WC+úkl.místnost:" 4+3,99</t>
  </si>
  <si>
    <t>"vrch atiky se zábradlím :" 0,19*49</t>
  </si>
  <si>
    <t>"vrch OS03:" 0,3*11,175</t>
  </si>
  <si>
    <t>"stupně schodiště SO04:" 0,3*2*9</t>
  </si>
  <si>
    <t>208</t>
  </si>
  <si>
    <t>711193131</t>
  </si>
  <si>
    <t>Izolace proti zemní vlhkosti ostatní těsnicí hmotou dvousložkovou na bázi cementu na ploše svislé S</t>
  </si>
  <si>
    <t>972895770</t>
  </si>
  <si>
    <t>"WC+úkl.místnost:" 0,2*(2,15*4+2,15+0,9+2+0,9)</t>
  </si>
  <si>
    <t>209</t>
  </si>
  <si>
    <t>71149313R1</t>
  </si>
  <si>
    <t>Těsnící páska stěrkové izolace vč.tmelu</t>
  </si>
  <si>
    <t>-561883032</t>
  </si>
  <si>
    <t xml:space="preserve"> 0,2*8+(2,15*4+2,15+0,9+2+0,9)</t>
  </si>
  <si>
    <t>210</t>
  </si>
  <si>
    <t>711745567</t>
  </si>
  <si>
    <t>Provedení detailů pásy přitavením spojů obrácených nebo zpětných se zesílením rš 500 mm NAIP</t>
  </si>
  <si>
    <t>-1844760656</t>
  </si>
  <si>
    <t>"napojení na stáv.izolaci:"23</t>
  </si>
  <si>
    <t>211</t>
  </si>
  <si>
    <t>-1420189519</t>
  </si>
  <si>
    <t>23*0,5*1,2</t>
  </si>
  <si>
    <t>13,8*1,2 'Přepočtené koeficientem množství</t>
  </si>
  <si>
    <t>212</t>
  </si>
  <si>
    <t>711747067</t>
  </si>
  <si>
    <t>Provedení detailů pásy přitavením opracování trubních prostupů pod těsnící objímkou, průměru do 300 mm, NAIP</t>
  </si>
  <si>
    <t>1508562479</t>
  </si>
  <si>
    <t>"prostupy řemesel:" 7+7+3</t>
  </si>
  <si>
    <t>"obnova izolace topného kanálu:" 2</t>
  </si>
  <si>
    <t>213</t>
  </si>
  <si>
    <t>998711101</t>
  </si>
  <si>
    <t>Přesun hmot pro izolace proti vodě, vlhkosti a plynům stanovený z hmotnosti přesunovaného materiálu vodorovná dopravní vzdálenost do 50 m v objektech výšky do 6 m</t>
  </si>
  <si>
    <t>480260493</t>
  </si>
  <si>
    <t>214</t>
  </si>
  <si>
    <t>99871118R1</t>
  </si>
  <si>
    <t>Příplatek k cenám za zvětšený a ztížený přesun přes vymezenou největší dopravní vzdálenost do 100 m dle POV stavby (přesun jeřábem)</t>
  </si>
  <si>
    <t>1186540154</t>
  </si>
  <si>
    <t>712</t>
  </si>
  <si>
    <t>Povlakové krytiny</t>
  </si>
  <si>
    <t>215</t>
  </si>
  <si>
    <t>712311101</t>
  </si>
  <si>
    <t>Provedení povlakové krytiny střech plochých do 10° natěradly a tmely za studena nátěrem lakem penetračním nebo asfaltovým</t>
  </si>
  <si>
    <t>-1851151231</t>
  </si>
  <si>
    <t>216</t>
  </si>
  <si>
    <t>-93575032</t>
  </si>
  <si>
    <t>368,15*0,00035 'Přepočtené koeficientem množství</t>
  </si>
  <si>
    <t>217</t>
  </si>
  <si>
    <t>712331111</t>
  </si>
  <si>
    <t>Provedení povlakové krytiny střech plochých do 10° pásy na sucho podkladní samolepící asfaltový pás</t>
  </si>
  <si>
    <t>-1635030442</t>
  </si>
  <si>
    <t>"podkladní:"</t>
  </si>
  <si>
    <t>"S001-altán:" 31</t>
  </si>
  <si>
    <t>"výdech VZD:" (0,86*1,21)*3</t>
  </si>
  <si>
    <t>"na polystyren:"</t>
  </si>
  <si>
    <t>"SO01 -1NP:" 250+75,2*0,4+3,5*3*0,4</t>
  </si>
  <si>
    <t>"SO01 2NP:"23,5+23,6*0,4</t>
  </si>
  <si>
    <t>218</t>
  </si>
  <si>
    <t>62866281</t>
  </si>
  <si>
    <t>pás asfaltový samolepicí modifikovaný SBS tl 3,0mm s vložkou ze skleněné tkaniny se spalitelnou fólií nebo jemnozrnným minerálním posypem nebo textilií na horním povrchu</t>
  </si>
  <si>
    <t>809523136</t>
  </si>
  <si>
    <t>34,122*1,2 'Přepočtené koeficientem množství</t>
  </si>
  <si>
    <t>219</t>
  </si>
  <si>
    <t>62856001</t>
  </si>
  <si>
    <t>pás asfaltový samolepicí modifikovaný SBS tl 2,2mm s vložkou z hliníkové fólie, hliníkové fólie s textilií se  spalitelnou fólií nebo jemnozrnným minerálním posypem nebo textilií na horním povrchu</t>
  </si>
  <si>
    <t>65601920</t>
  </si>
  <si>
    <t>317,22*1,2 'Přepočtené koeficientem množství</t>
  </si>
  <si>
    <t>220</t>
  </si>
  <si>
    <t>712341559</t>
  </si>
  <si>
    <t>Provedení povlakové krytiny střech plochých do 10° pásy přitavením NAIP v plné ploše</t>
  </si>
  <si>
    <t>-140417805</t>
  </si>
  <si>
    <t>"SO01 -1NP:" 250+(75,2+3,5*3)*0,4</t>
  </si>
  <si>
    <t>"SO01 -  2NP:"23,5+23,6*0,4</t>
  </si>
  <si>
    <t>"SO01 - altán:"31</t>
  </si>
  <si>
    <t>"SO02 -sltán:"38,4+16*0,2</t>
  </si>
  <si>
    <t>221</t>
  </si>
  <si>
    <t>62855003</t>
  </si>
  <si>
    <t>pás asfaltový natavitelný modifikovaný SBS tl 4,0mm s vložkou z polyesterové rohože a hrubozrnným břidličným posypem na horním povrchu</t>
  </si>
  <si>
    <t>-1946480608</t>
  </si>
  <si>
    <t>348,22*1,2 'Přepočtené koeficientem množství</t>
  </si>
  <si>
    <t>222</t>
  </si>
  <si>
    <t>628522663</t>
  </si>
  <si>
    <t>modifikovaným asfaltový pás SBS s aditivy proti prorůstání kořenů</t>
  </si>
  <si>
    <t>1117217349</t>
  </si>
  <si>
    <t>38,4*1,2 'Přepočtené koeficientem množství</t>
  </si>
  <si>
    <t>223</t>
  </si>
  <si>
    <t>-1845579439</t>
  </si>
  <si>
    <t>"SO01 -1NP:" 250+75,2*0,5+3,5*3*0,5</t>
  </si>
  <si>
    <t>"SO01 2NP:"23,5+23,6*0,5</t>
  </si>
  <si>
    <t>"SO02-altán:" 38,4+16*0,1</t>
  </si>
  <si>
    <t>224</t>
  </si>
  <si>
    <t>-1102522497</t>
  </si>
  <si>
    <t>40*1,2 'Přepočtené koeficientem množství</t>
  </si>
  <si>
    <t>225</t>
  </si>
  <si>
    <t>157863767</t>
  </si>
  <si>
    <t>328,15*1,2 'Přepočtené koeficientem množství</t>
  </si>
  <si>
    <t>226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</si>
  <si>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</si>
  <si>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</si>
  <si>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-1215424912</t>
  </si>
  <si>
    <t>"SO01 -1NP:" 250+75,2*0,1+3,5*3*0,1</t>
  </si>
  <si>
    <t>"SO01 -1NP:" 250+75,2*0,1+3,5*3*0,1-185</t>
  </si>
  <si>
    <t>227</t>
  </si>
  <si>
    <t>69311172</t>
  </si>
  <si>
    <t>geotextilie PP s ÚV stabilizací 300g/m2</t>
  </si>
  <si>
    <t>-1474548960</t>
  </si>
  <si>
    <t>412,14*1,2 'Přepočtené koeficientem množství</t>
  </si>
  <si>
    <t>228</t>
  </si>
  <si>
    <t>712771201</t>
  </si>
  <si>
    <t>Provedení drenážní vrstvy vegetační střechy z kameniva, tloušťky násypu do 100 mm, sklon střechy do 5°</t>
  </si>
  <si>
    <t>1392804166</t>
  </si>
  <si>
    <t>229</t>
  </si>
  <si>
    <t>583374011</t>
  </si>
  <si>
    <t>kamenivo dekorační (kačírek) frakce 8/16</t>
  </si>
  <si>
    <t>-639277428</t>
  </si>
  <si>
    <t>250*0,04</t>
  </si>
  <si>
    <t>38,4*0,025</t>
  </si>
  <si>
    <t>230</t>
  </si>
  <si>
    <t>712771333</t>
  </si>
  <si>
    <t>Provedení hydroakumulační vrstvy vegetační střechy z plastových nopových fólií s perforací, kladených volně s přesahem, sklon střechy do 5°</t>
  </si>
  <si>
    <t>101154366</t>
  </si>
  <si>
    <t>"SO01 - 1NP:"250</t>
  </si>
  <si>
    <t>"SO02 - altán:" 38</t>
  </si>
  <si>
    <t>231</t>
  </si>
  <si>
    <t>69334004</t>
  </si>
  <si>
    <t>fólie profilovaná (nopová) perforovaná HDPE s hydroakumulační a drenážní funkcí do vegetačních střech s výškou nopů 40mm</t>
  </si>
  <si>
    <t>-1529342270</t>
  </si>
  <si>
    <t>250*1,2 'Přepočtené koeficientem množství</t>
  </si>
  <si>
    <t>232</t>
  </si>
  <si>
    <t>69334321</t>
  </si>
  <si>
    <t>fólie profilovaná (nopová) perforovaná HDPE s hydroakumulační a drenážní funkcí do vegetačních střech s výškou nopů 25mm</t>
  </si>
  <si>
    <t>1335885321</t>
  </si>
  <si>
    <t>41,6666666666667*1,2 'Přepočtené koeficientem množství</t>
  </si>
  <si>
    <t>233</t>
  </si>
  <si>
    <t>71299900R2</t>
  </si>
  <si>
    <t>Provedení povlakové krytiny střech - ostatní práce montáž tvarovky pro utěsnění prostupu hydroizolací</t>
  </si>
  <si>
    <t>-635351972</t>
  </si>
  <si>
    <t>"VP1+VP2 .... integrovaná manžeta viz 721 - syst.vpusť:" (5+2)*2</t>
  </si>
  <si>
    <t>"výdechy:"2*2</t>
  </si>
  <si>
    <t>234</t>
  </si>
  <si>
    <t>28349R7121</t>
  </si>
  <si>
    <t>systémový prostup s integrovanou bitumenovou manžetou pro DN110</t>
  </si>
  <si>
    <t>-1793093356</t>
  </si>
  <si>
    <t>"parozábrana+hydroizolace:"2</t>
  </si>
  <si>
    <t>235</t>
  </si>
  <si>
    <t>28349R7122</t>
  </si>
  <si>
    <t>systémový prostup s integrovanou bitumenovou manžetou pro DN200</t>
  </si>
  <si>
    <t>466598064</t>
  </si>
  <si>
    <t>236</t>
  </si>
  <si>
    <t>998712101</t>
  </si>
  <si>
    <t>Přesun hmot pro povlakové krytiny stanovený z hmotnosti přesunovaného materiálu vodorovná dopravní vzdálenost do 50 m v objektech výšky do 6 m</t>
  </si>
  <si>
    <t>-1369523680</t>
  </si>
  <si>
    <t>237</t>
  </si>
  <si>
    <t>99871218R1</t>
  </si>
  <si>
    <t>-1480859637</t>
  </si>
  <si>
    <t>713</t>
  </si>
  <si>
    <t>Izolace tepelné</t>
  </si>
  <si>
    <t>238</t>
  </si>
  <si>
    <t>713121111</t>
  </si>
  <si>
    <t>Montáž tepelné izolace podlah rohožemi, pásy, deskami, dílci, bloky (izolační materiál ve specifikaci) kladenými volně jednovrstvá</t>
  </si>
  <si>
    <t>1699362806</t>
  </si>
  <si>
    <t>"SO02:" 1,5*4,05</t>
  </si>
  <si>
    <t>239</t>
  </si>
  <si>
    <t>28376382</t>
  </si>
  <si>
    <t>deska z polystyrénu XPS, hrana polodrážková a hladký povrch s vyšší odolností tl 100mm</t>
  </si>
  <si>
    <t>-558028164</t>
  </si>
  <si>
    <t>6,075*1,02 'Přepočtené koeficientem množství</t>
  </si>
  <si>
    <t>713121121</t>
  </si>
  <si>
    <t>Montáž tepelné izolace podlah rohožemi, pásy, deskami, dílci, bloky (izolační materiál ve specifikaci) kladenými volně dvouvrstvá</t>
  </si>
  <si>
    <t>-67179996</t>
  </si>
  <si>
    <t>"plocha podlah :"sklSP2+sklSP1</t>
  </si>
  <si>
    <t>241</t>
  </si>
  <si>
    <t>28375910</t>
  </si>
  <si>
    <t>deska EPS 150 do plochých střech a podlah λ=0,035 tl 60mm</t>
  </si>
  <si>
    <t>614126529</t>
  </si>
  <si>
    <t>"plocha podlah :"(sklSP2+sklSP1)*2,04</t>
  </si>
  <si>
    <t>242</t>
  </si>
  <si>
    <t>713131121</t>
  </si>
  <si>
    <t>Montáž tepelné izolace stěn rohožemi, pásy, deskami, dílci, bloky (izolační materiál ve specifikaci) přichycením úchytnými dráty a závlačkami</t>
  </si>
  <si>
    <t>1567130573</t>
  </si>
  <si>
    <t>"izolace věnce pod okny:" 0,15*45</t>
  </si>
  <si>
    <t>243</t>
  </si>
  <si>
    <t>28376443</t>
  </si>
  <si>
    <t>deska z polystyrénu XPS, hrana rovná a strukturovaný povrch 300kPa tl 100mm</t>
  </si>
  <si>
    <t>347209682</t>
  </si>
  <si>
    <t>6,75*1,1 'Přepočtené koeficientem množství</t>
  </si>
  <si>
    <t>244</t>
  </si>
  <si>
    <t>130299778</t>
  </si>
  <si>
    <t>"izolace mezi isokorb:" (0,25*0,5)*66</t>
  </si>
  <si>
    <t>245</t>
  </si>
  <si>
    <t>28376442</t>
  </si>
  <si>
    <t>deska z polystyrénu XPS, hrana rovná a strukturovaný povrch 300kPa tl 80mm</t>
  </si>
  <si>
    <t>-1844537945</t>
  </si>
  <si>
    <t>8,25*1,1 'Přepočtené koeficientem množství</t>
  </si>
  <si>
    <t>246</t>
  </si>
  <si>
    <t>713131141</t>
  </si>
  <si>
    <t>Montáž tepelné izolace stěn rohožemi, pásy, deskami, dílci, bloky (izolační materiál ve specifikaci) lepením celoplošně</t>
  </si>
  <si>
    <t>-1789324812</t>
  </si>
  <si>
    <t>"výdech VZD:" (1,25*(1,21*2+0,86*2)+0,86*1,21)*3</t>
  </si>
  <si>
    <t>"atika 2NP - vrch a zadní strana k hraně tep.izolace:" 0,6*14,5</t>
  </si>
  <si>
    <t>"sokl 1NP:" 50*0,66</t>
  </si>
  <si>
    <t>247</t>
  </si>
  <si>
    <t>516656523</t>
  </si>
  <si>
    <t>27,347*1,08 'Přepočtené koeficientem množství</t>
  </si>
  <si>
    <t>248</t>
  </si>
  <si>
    <t>28376440</t>
  </si>
  <si>
    <t>deska z polystyrénu XPS, hrana rovná a strukturovaný povrch 300kPa tl 50mm</t>
  </si>
  <si>
    <t>1019184591</t>
  </si>
  <si>
    <t>33*1,1 'Přepočtené koeficientem množství</t>
  </si>
  <si>
    <t>249</t>
  </si>
  <si>
    <t>713141131</t>
  </si>
  <si>
    <t>Montáž tepelné izolace střech plochých rohožemi, pásy, deskami, dílci, bloky (izolační materiál ve specifikaci) přilepenými za studena zplna, jednovrstvá</t>
  </si>
  <si>
    <t>-421143412</t>
  </si>
  <si>
    <t>"SO01-1NP:" 250</t>
  </si>
  <si>
    <t>"SO01 -2NP:"23,5</t>
  </si>
  <si>
    <t>"spádová:" 273,5</t>
  </si>
  <si>
    <t>250</t>
  </si>
  <si>
    <t>28375926</t>
  </si>
  <si>
    <t>deska EPS 200 do plochých střech a podlah λ=0,034 tl 100mm</t>
  </si>
  <si>
    <t>1495260401</t>
  </si>
  <si>
    <t>273,5*1,02 'Přepočtené koeficientem množství</t>
  </si>
  <si>
    <t>251</t>
  </si>
  <si>
    <t>28375926R2</t>
  </si>
  <si>
    <t>deska EPS 200 do plochých střech a podlah λ=0,034 spádová  tl 50-200mm</t>
  </si>
  <si>
    <t>-870751028</t>
  </si>
  <si>
    <t>252</t>
  </si>
  <si>
    <t>1489250086</t>
  </si>
  <si>
    <t>"vložky z pěnového skla:"</t>
  </si>
  <si>
    <t>"parapety:" (43,1+7)*0,2</t>
  </si>
  <si>
    <t>"pod sloupy altánu na střeše:" 0,3*0,3*8</t>
  </si>
  <si>
    <t>"sokl pod altánem:" 4,6</t>
  </si>
  <si>
    <t>253</t>
  </si>
  <si>
    <t>2837680R2</t>
  </si>
  <si>
    <t>deska z pěnového skla  tl 40mm</t>
  </si>
  <si>
    <t>-1485437143</t>
  </si>
  <si>
    <t>15,34*1,1 'Přepočtené koeficientem množství</t>
  </si>
  <si>
    <t>254</t>
  </si>
  <si>
    <t>713141212</t>
  </si>
  <si>
    <t>Montáž tepelné izolace střech plochých atikovými klíny přilepenými za studena nízkoexpanzní (PUR) pěnou</t>
  </si>
  <si>
    <t>-1727852460</t>
  </si>
  <si>
    <t>(75,2+3,5*3)+23,5</t>
  </si>
  <si>
    <t>255</t>
  </si>
  <si>
    <t>28376143</t>
  </si>
  <si>
    <t>klín izolační z pěnového polystyrenu EPS 200 spádový</t>
  </si>
  <si>
    <t>412773325</t>
  </si>
  <si>
    <t>109,2*0,15*1,02</t>
  </si>
  <si>
    <t>256</t>
  </si>
  <si>
    <t>713191132</t>
  </si>
  <si>
    <t>Montáž tepelné izolace stavebních konstrukcí - doplňky a konstrukční součásti podlah, stropů vrchem nebo střech překrytím fólií separační z PE</t>
  </si>
  <si>
    <t>-294490394</t>
  </si>
  <si>
    <t>18,85</t>
  </si>
  <si>
    <t>257</t>
  </si>
  <si>
    <t>283231500</t>
  </si>
  <si>
    <t>fólie separační PE bal. 100 m2 - pro oddělení podlahových vrstev</t>
  </si>
  <si>
    <t>-1603227998</t>
  </si>
  <si>
    <t>265,83*1,1 'Přepočtené koeficientem množství</t>
  </si>
  <si>
    <t>258</t>
  </si>
  <si>
    <t>998713102</t>
  </si>
  <si>
    <t>Přesun hmot pro izolace tepelné stanovený z hmotnosti přesunovaného materiálu vodorovná dopravní vzdálenost do 50 m v objektech výšky přes 6 m do 12 m</t>
  </si>
  <si>
    <t>1265852576</t>
  </si>
  <si>
    <t>259</t>
  </si>
  <si>
    <t>99871319R2</t>
  </si>
  <si>
    <t>1348047791</t>
  </si>
  <si>
    <t>721</t>
  </si>
  <si>
    <t>Zdravotechnika - vnitřní kanalizace</t>
  </si>
  <si>
    <t>260</t>
  </si>
  <si>
    <t>721233R11</t>
  </si>
  <si>
    <t>Dvouúrovňová střešní vpusť DN 100 s integrovanou bitumenovou manžetou a ochranným košem</t>
  </si>
  <si>
    <t>593112688</t>
  </si>
  <si>
    <t>"viz VP1:" 4+1</t>
  </si>
  <si>
    <t>261</t>
  </si>
  <si>
    <t>721233R12</t>
  </si>
  <si>
    <t>Dvouúrovňová střešní vpusť DN 100 s integrovanou bitumenovou manžetou a ochranným košem + perforovaný nástavec (do kačírku)</t>
  </si>
  <si>
    <t>395929662</t>
  </si>
  <si>
    <t>"viz VP2:" 2</t>
  </si>
  <si>
    <t>262</t>
  </si>
  <si>
    <t>721242105</t>
  </si>
  <si>
    <t>Lapače střešních splavenin polypropylenové (PP) se svislým odtokem DN 110</t>
  </si>
  <si>
    <t>1761361084</t>
  </si>
  <si>
    <t>725</t>
  </si>
  <si>
    <t>Zdravotechnika - zařizovací předměty</t>
  </si>
  <si>
    <t>263</t>
  </si>
  <si>
    <t>72529165R1</t>
  </si>
  <si>
    <t>Doplňky zařízení koupelen a záchodů nerezové Doplňky zařízení koupelen a záchodů zrcadlo výklopné pro imobilní, rám nerez</t>
  </si>
  <si>
    <t>soubor</t>
  </si>
  <si>
    <t>-286612431</t>
  </si>
  <si>
    <t>264</t>
  </si>
  <si>
    <t>72529171R1</t>
  </si>
  <si>
    <t>Doplňky zařízení koupelen a záchodů smaltované madla krakorcová, délky Doplňky zařízení koupelen a záchodů nerezové madlo tvar U podpěrné k umyvadlu</t>
  </si>
  <si>
    <t>-1353699365</t>
  </si>
  <si>
    <t>265</t>
  </si>
  <si>
    <t>72529171R4</t>
  </si>
  <si>
    <t>Doplňky zařízení koupelen a záchodů smaltované madla krakorcová, délky Doplňky zařízení koupelen a záchodů nerezové madlo krakorcové dl 834 mm</t>
  </si>
  <si>
    <t>516374591</t>
  </si>
  <si>
    <t>266</t>
  </si>
  <si>
    <t>72529172R4</t>
  </si>
  <si>
    <t>Doplňky zařízení koupelen a záchodů smaltované madla krakorcová sklopná, délky Doplňky zařízení koupelen a záchodů nerezové madlo krakorcové sklopné dl 834 mm</t>
  </si>
  <si>
    <t>2028720065</t>
  </si>
  <si>
    <t>267</t>
  </si>
  <si>
    <t>998725201</t>
  </si>
  <si>
    <t>Přesun hmot pro zařizovací předměty stanovený procentní sazbou (%) z ceny vodorovná dopravní vzdálenost do 50 m v objektech výšky do 6 m</t>
  </si>
  <si>
    <t>%</t>
  </si>
  <si>
    <t>-1700346886</t>
  </si>
  <si>
    <t>268</t>
  </si>
  <si>
    <t>998725292</t>
  </si>
  <si>
    <t>Přesun hmot pro zařizovací předměty stanovený procentní sazbou (%) z ceny Příplatek k cenám za zvětšený přesun přes vymezenou největší dopravní vzdálenost do 100 m</t>
  </si>
  <si>
    <t>-1397183822</t>
  </si>
  <si>
    <t>735</t>
  </si>
  <si>
    <t>Ústřední vytápění - otopná tělesa</t>
  </si>
  <si>
    <t>269</t>
  </si>
  <si>
    <t>735151821</t>
  </si>
  <si>
    <t>Demontáž otopných těles panelových dvouřadých stavební délky do 1500 mm</t>
  </si>
  <si>
    <t>769703357</t>
  </si>
  <si>
    <t>270</t>
  </si>
  <si>
    <t>735900901</t>
  </si>
  <si>
    <t>Vyříznutí a zaslepení přívodního potrubí demontovaného radiátoru</t>
  </si>
  <si>
    <t>soub</t>
  </si>
  <si>
    <t>1245979233</t>
  </si>
  <si>
    <t>271</t>
  </si>
  <si>
    <t>735900990</t>
  </si>
  <si>
    <t>Vypuštění, napuštění, odvzdušnění topné větve demontovaného radiátoru</t>
  </si>
  <si>
    <t>1555525141</t>
  </si>
  <si>
    <t>762</t>
  </si>
  <si>
    <t>Konstrukce tesařské</t>
  </si>
  <si>
    <t>272</t>
  </si>
  <si>
    <t>7620813R42</t>
  </si>
  <si>
    <t xml:space="preserve">Začištění hoblováním řeziva zabudovaného do konstrukce - pohledová hrana bednění </t>
  </si>
  <si>
    <t>-1073466615</t>
  </si>
  <si>
    <t>273</t>
  </si>
  <si>
    <t>762300110</t>
  </si>
  <si>
    <t>Impregnovaná fošna tl.40-47mm š.150mm (půdorysně zakřivená) připevněná k ŽB vruty na chem kotvu - dodávka vč.připojovacího materiálu +montáž</t>
  </si>
  <si>
    <t>978576178</t>
  </si>
  <si>
    <t>"atika 2NP objektu viz půdorys 2NP (podklad K1):"49</t>
  </si>
  <si>
    <t>"atika SO02  (podklad K5) - půdorysné zakřivení viz Altán SO02 vč.D11b2:"16</t>
  </si>
  <si>
    <t>274</t>
  </si>
  <si>
    <t>762300120</t>
  </si>
  <si>
    <t>Impregnovaná fošna tl.40-47mm š.390mm (rovná) připevněná k podkladnímu dřev.trámku vruty vč.připojovacího materiálu +montáž</t>
  </si>
  <si>
    <t>-634241260</t>
  </si>
  <si>
    <t>"atika nad 2NP objektu  (podklad K2):"14,5</t>
  </si>
  <si>
    <t>275</t>
  </si>
  <si>
    <t>762300121</t>
  </si>
  <si>
    <t>Podkladní příčný trámek 60/100/250mm impregnovaný - v ceně dodávka, připevnění vruty do ŽB na chem kotvu, pracnost při vkládání mezi tep.izolaci</t>
  </si>
  <si>
    <t>1991601782</t>
  </si>
  <si>
    <t>"atika nad 2NP objektu  (podklad K2):"6+8+3</t>
  </si>
  <si>
    <t>276</t>
  </si>
  <si>
    <t>762300160</t>
  </si>
  <si>
    <t>Impregnovaná fošna tl.40mm š.300mm segmentově nařezaná (R 4600-4300mm) připevněná k ŽB stěně vruty na chem kotvu - dodávka vč.připojovacího materiálu +montáž</t>
  </si>
  <si>
    <t>-2022815454</t>
  </si>
  <si>
    <t>"stěna SO03:" 11,175</t>
  </si>
  <si>
    <t>277</t>
  </si>
  <si>
    <t>762300180</t>
  </si>
  <si>
    <t>Bednění z impregnovaných fošen tl.40mm připevněné k ŽB stropu vruty na chem kotvu (kotveno k podkladnímu trámku - dodávka vč.připojovacího materiálu +montáž</t>
  </si>
  <si>
    <t>-1989733414</t>
  </si>
  <si>
    <t>762300181</t>
  </si>
  <si>
    <t>Podkladní příčný trámek 60/80/750mm impregnovaný - v ceně dodávka, připevnění vruty do ŽB na chem kotvu, pracnost při vkládání mezi tep.izolaci</t>
  </si>
  <si>
    <t>166283823</t>
  </si>
  <si>
    <t>"výdech VZD:" 2*3</t>
  </si>
  <si>
    <t>279</t>
  </si>
  <si>
    <t>762332542</t>
  </si>
  <si>
    <t>Montáž vázaných konstrukcí krovů střech pultových, sedlových, valbových, stanových čtvercového nebo obdélníkového půdorysu, z řeziva hoblovaného s použitím ocelových spojek (spojky ve specifikaci), průřezové plochy přes 120 do 224 cm2</t>
  </si>
  <si>
    <t>-2041605592</t>
  </si>
  <si>
    <t>"sltán na střeše:" 2,8*2+3,55*2+3,8*2+3,95</t>
  </si>
  <si>
    <t>280</t>
  </si>
  <si>
    <t>605111305</t>
  </si>
  <si>
    <t xml:space="preserve">řezivo stavební fošny hoblované,sušené </t>
  </si>
  <si>
    <t>1313525641</t>
  </si>
  <si>
    <t>24,250*0,12*0,16*1,08</t>
  </si>
  <si>
    <t>281</t>
  </si>
  <si>
    <t>762341250</t>
  </si>
  <si>
    <t>Bednění a laťování montáž bednění střech rovných a šikmých sklonu do 60° s vyřezáním otvorů z prken hoblovaných</t>
  </si>
  <si>
    <t>-1792664481</t>
  </si>
  <si>
    <t>"altán SO01:" 31</t>
  </si>
  <si>
    <t>282</t>
  </si>
  <si>
    <t>605111352</t>
  </si>
  <si>
    <t>řezivo stavební fošny prismované středové š přes 220mm dl 2-5m</t>
  </si>
  <si>
    <t>-1163003630</t>
  </si>
  <si>
    <t>31*0,05*1,08</t>
  </si>
  <si>
    <t>283</t>
  </si>
  <si>
    <t>762395000</t>
  </si>
  <si>
    <t>Spojovací prostředky krovů, bednění a laťování, nadstřešních konstrukcí svory, prkna, hřebíky, pásová ocel, vruty</t>
  </si>
  <si>
    <t>-712075291</t>
  </si>
  <si>
    <t>284</t>
  </si>
  <si>
    <t>76243103R4</t>
  </si>
  <si>
    <t>At. tvarované desky OSB broušené, tloušťky 30mm - vložení do bednění se stabilizací do ŽB stěny</t>
  </si>
  <si>
    <t>1379364571</t>
  </si>
  <si>
    <t>0,768*6+2,4</t>
  </si>
  <si>
    <t>285</t>
  </si>
  <si>
    <t>998762102</t>
  </si>
  <si>
    <t>Přesun hmot pro konstrukce tesařské stanovený z hmotnosti přesunovaného materiálu vodorovná dopravní vzdálenost do 50 m v objektech výšky přes 6 do 12 m</t>
  </si>
  <si>
    <t>-1387949792</t>
  </si>
  <si>
    <t>286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</si>
  <si>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</si>
  <si>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</si>
  <si>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-553221199</t>
  </si>
  <si>
    <t>287</t>
  </si>
  <si>
    <t>99876219R4</t>
  </si>
  <si>
    <t>-1947956644</t>
  </si>
  <si>
    <t>763</t>
  </si>
  <si>
    <t>Konstrukce suché výstavby</t>
  </si>
  <si>
    <t>288</t>
  </si>
  <si>
    <t>763131411</t>
  </si>
  <si>
    <t>Podhled ze sádrokartonových desek dvouvrstvá zavěšená spodní konstrukce z ocelových profilů CD, UD jednoduše opláštěná deskou standardní A, tl. 12,5 mm, bez izolace</t>
  </si>
  <si>
    <t>1600407911</t>
  </si>
  <si>
    <t>"mč104:" 50,19</t>
  </si>
  <si>
    <t>"mč109:" 4,39</t>
  </si>
  <si>
    <t>289</t>
  </si>
  <si>
    <t>763131451</t>
  </si>
  <si>
    <t>Podhled ze sádrokartonových desek dvouvrstvá zavěšená spodní konstrukce z ocelových profilů CD, UD jednoduše opláštěná deskou impregnovanou H2, tl. 12,5 mm, bez izolace</t>
  </si>
  <si>
    <t>-976384284</t>
  </si>
  <si>
    <t>"mč 106:" 4</t>
  </si>
  <si>
    <t>"mč 107:"3,99</t>
  </si>
  <si>
    <t>290</t>
  </si>
  <si>
    <t>763131714</t>
  </si>
  <si>
    <t>Podhled ze sádrokartonových desek ostatní práce a konstrukce na podhledech ze sádrokartonových desek základní penetrační nátěr</t>
  </si>
  <si>
    <t>1041106341</t>
  </si>
  <si>
    <t>54,58+7,99</t>
  </si>
  <si>
    <t>291</t>
  </si>
  <si>
    <t>763131762</t>
  </si>
  <si>
    <t>Podhled ze sádrokartonových desek Příplatek k cenám za prostorové zakřivení podhledu</t>
  </si>
  <si>
    <t>33289444</t>
  </si>
  <si>
    <t>292</t>
  </si>
  <si>
    <t>7631351R1</t>
  </si>
  <si>
    <t>D+M zavěšený minerální akustický podhled vč.systémových doplňků pro elektroinstalaci</t>
  </si>
  <si>
    <t>-487428358</t>
  </si>
  <si>
    <t>"1NP:" 77,41+43,03+45,26</t>
  </si>
  <si>
    <t>293</t>
  </si>
  <si>
    <t>76316479R1</t>
  </si>
  <si>
    <t>Kruhový obklad (sloup+přilehlý svod) sádrokartonovými deskami vysokopevnostními 12,5 mm vč. podkladní konstrukce a vyplnění tepelnou izolací</t>
  </si>
  <si>
    <t>-1129664423</t>
  </si>
  <si>
    <t>294</t>
  </si>
  <si>
    <t>998763200</t>
  </si>
  <si>
    <t>Přesun hmot pro dřevostavby stanovený procentní sazbou (%) z ceny vodorovná dopravní vzdálenost do 50 m v objektech výšky do 6 m</t>
  </si>
  <si>
    <t>-1850338922</t>
  </si>
  <si>
    <t>295</t>
  </si>
  <si>
    <t>99876329R4</t>
  </si>
  <si>
    <t>137324019</t>
  </si>
  <si>
    <t>764</t>
  </si>
  <si>
    <t>Konstrukce klempířské</t>
  </si>
  <si>
    <t>296</t>
  </si>
  <si>
    <t>764001821</t>
  </si>
  <si>
    <t>Demontáž klempířských konstrukcí krytiny ze svitků nebo tabulí do suti</t>
  </si>
  <si>
    <t>993122026</t>
  </si>
  <si>
    <t>"K9:" 3,43</t>
  </si>
  <si>
    <t>297</t>
  </si>
  <si>
    <t>764002851</t>
  </si>
  <si>
    <t>Demontáž klempířských konstrukcí oplechování parapetů do suti</t>
  </si>
  <si>
    <t>495256761</t>
  </si>
  <si>
    <t>5,4+9,14+2,5*2</t>
  </si>
  <si>
    <t>298</t>
  </si>
  <si>
    <t>764021401</t>
  </si>
  <si>
    <t>Podkladní plech z hliníkového plechu rš 150 mm</t>
  </si>
  <si>
    <t>751210027</t>
  </si>
  <si>
    <t>"K1:" 49*2</t>
  </si>
  <si>
    <t>"K2:" 14,5*2</t>
  </si>
  <si>
    <t>"K4:"15</t>
  </si>
  <si>
    <t>"K5:"16*2</t>
  </si>
  <si>
    <t>"K6:" 11,5*2+0,3*2</t>
  </si>
  <si>
    <t>"K8+K9:"( 0,7*2+1,05*2)*3+(1*2+2,2*2)</t>
  </si>
  <si>
    <t>"K11:" 9,5</t>
  </si>
  <si>
    <t>"K14:" 7,5</t>
  </si>
  <si>
    <t>299</t>
  </si>
  <si>
    <t>764121481</t>
  </si>
  <si>
    <t>Krytina z hliníkového plechu s úpravou u okapů, prostupů a výčnělků desek železobetonových (vstupní stříška)</t>
  </si>
  <si>
    <t>687351621</t>
  </si>
  <si>
    <t>"stříšky nad výdechy VZT .. K8:" ((0,7+0,15*2)*(1,05+0,15+0,1))*3</t>
  </si>
  <si>
    <t>"st.výdech VZT....K9:" (1,1+0,15*2)*(2,2+0,15+0,1)</t>
  </si>
  <si>
    <t>300</t>
  </si>
  <si>
    <t>764121491</t>
  </si>
  <si>
    <t>Krytina z hliníkového plechu s úpravou u okapů, prostupů a výčnělků Příplatek k cenám za těsnění drážek ve sklonu do 10°</t>
  </si>
  <si>
    <t>-1374159791</t>
  </si>
  <si>
    <t>301</t>
  </si>
  <si>
    <t>764222434</t>
  </si>
  <si>
    <t>Oplechování střešních prvků z hliníkového plechu okapu okapovým plechem střechy rovné rš 330 mm</t>
  </si>
  <si>
    <t>-1153160246</t>
  </si>
  <si>
    <t>"K11 na objektu SO 02:" 9,5</t>
  </si>
  <si>
    <t>302</t>
  </si>
  <si>
    <t>764222454</t>
  </si>
  <si>
    <t>Oplechování střešních prvků z hliníkového plechu okapu okapovým plechem střechy oblé ze segmentů rš 330 mm</t>
  </si>
  <si>
    <t>1705689900</t>
  </si>
  <si>
    <t>"prvek K14 na altánu střechy SO01:" 7,5</t>
  </si>
  <si>
    <t>303</t>
  </si>
  <si>
    <t>7642224R01</t>
  </si>
  <si>
    <t>Oplechování horních ploch zdí a nadezdívek (atik) z hliníkového plechu s povrchovou úpravou mechanicky kotvené rš 330 mm - oblé , prvek K1</t>
  </si>
  <si>
    <t>1489235372</t>
  </si>
  <si>
    <t>"prvek K1 - zakřivení viz půdorys 1NP:" 49</t>
  </si>
  <si>
    <t>304</t>
  </si>
  <si>
    <t>7642224R04</t>
  </si>
  <si>
    <t xml:space="preserve">Oplechování střešních prvků z hliníkového plechu s povrchovou úpravou - prvky oblé, složené ze dvou částí rš 600 mm - závětrná lišta K4 na altánu SO01 </t>
  </si>
  <si>
    <t>-1525668267</t>
  </si>
  <si>
    <t>"půlkruhový prvek - K4:" 15</t>
  </si>
  <si>
    <t>305</t>
  </si>
  <si>
    <t>7642224R05</t>
  </si>
  <si>
    <t>Oplechování horních ploch zdí a nadezdívek (atik) z hliníkového plechu s povrchovou úpravou mechanicky kotvené rš 250 mm - oblé , prvek K5 na SO02</t>
  </si>
  <si>
    <t>712439986</t>
  </si>
  <si>
    <t>"prvek K5 - zakřivení viz altán vč. D11b12:"16</t>
  </si>
  <si>
    <t>306</t>
  </si>
  <si>
    <t>7642224R06</t>
  </si>
  <si>
    <t>Oplechování střešních prvků z hliníkového plechu s povrchovou úpravou - prvky oblé, složené ze dvou částí celková rš 600 mm - lemovací plech K6 stěny SO03</t>
  </si>
  <si>
    <t>815615855</t>
  </si>
  <si>
    <t>"tvar a půdorysné zakřivení viz stěna SO03 vč. D11b13:" 11,5+0,5</t>
  </si>
  <si>
    <t>307</t>
  </si>
  <si>
    <t>764224407</t>
  </si>
  <si>
    <t>Oplechování horních ploch zdí a nadezdívek (atik) z hliníkového plechu mechanicky kotvené rš 670 mm</t>
  </si>
  <si>
    <t>445162352</t>
  </si>
  <si>
    <t>"prvrk K2:" 14,5</t>
  </si>
  <si>
    <t>308</t>
  </si>
  <si>
    <t>764225446</t>
  </si>
  <si>
    <t>Oplechování horních ploch zdí a nadezdívek (atik) z hliníkového plechu Příplatek k cenám za zvýšenou pracnost při provedení rohu nebo koutu přes rš 400 mm</t>
  </si>
  <si>
    <t>522696158</t>
  </si>
  <si>
    <t>"prvek K2:" 4</t>
  </si>
  <si>
    <t>309</t>
  </si>
  <si>
    <t>764226444</t>
  </si>
  <si>
    <t>Oplechování parapetů z hliníkového plechu rovných celoplošně lepené, bez rohů rš 330 mm</t>
  </si>
  <si>
    <t>925898137</t>
  </si>
  <si>
    <t>"K7 - rovná část:" 1,7+1,85+3,25+0,35</t>
  </si>
  <si>
    <t>310</t>
  </si>
  <si>
    <t>764226465</t>
  </si>
  <si>
    <t>Oplechování parapetů z hliníkového plechu rovných celoplošně lepené, bez rohů Příplatek k cenám za zvýšenou pracnost při provedení rohu nebo koutu do rš 400 mm</t>
  </si>
  <si>
    <t>1872273288</t>
  </si>
  <si>
    <t>311</t>
  </si>
  <si>
    <t>764226R03</t>
  </si>
  <si>
    <t>Zakrývací lišta/lemování stěn z hliníkového plechu s povrchovou úpravou rš 250 mm - půdorysně zakřivené, připevnění vruty a hmoždinkami do stěny</t>
  </si>
  <si>
    <t>479131012</t>
  </si>
  <si>
    <t>"prvek K3 ... tvar viz detail atiky vč.D11b21, půdorysné zakřivení viz půdorys 2NP, vč.připevnění na stěnu:" 73</t>
  </si>
  <si>
    <t>312</t>
  </si>
  <si>
    <t>764227444</t>
  </si>
  <si>
    <t>Oplechování parapetů z hliníkového plechu oblých nebo ze segmentů, včetně rohů celoplošně lepené rš 330 mm</t>
  </si>
  <si>
    <t>-1105903012</t>
  </si>
  <si>
    <t>"K7 - zakřivená část:" 45,5-7-5</t>
  </si>
  <si>
    <t>313</t>
  </si>
  <si>
    <t>764521403</t>
  </si>
  <si>
    <t>Žlab podokapní z hliníkového plechu včetně háků a čel půlkruhový rš 250 mm</t>
  </si>
  <si>
    <t>-1934920504</t>
  </si>
  <si>
    <t>314</t>
  </si>
  <si>
    <t>764521443</t>
  </si>
  <si>
    <t>Žlab podokapní z hliníkového plechu včetně háků a čel kotlík oválný (trychtýřový), rš žlabu/průměr svodu 250/80 mm</t>
  </si>
  <si>
    <t>-60290606</t>
  </si>
  <si>
    <t>315</t>
  </si>
  <si>
    <t>764526431</t>
  </si>
  <si>
    <t>Příplatek k cenám žlabů za připevnění háků do ŽB konstrukce</t>
  </si>
  <si>
    <t>2090218679</t>
  </si>
  <si>
    <t>316</t>
  </si>
  <si>
    <t>764528421</t>
  </si>
  <si>
    <t>Svod z hliníkového plechu včetně objímek, kolen a odskoků kruhový, průměru 80 mm</t>
  </si>
  <si>
    <t>-963533086</t>
  </si>
  <si>
    <t>317</t>
  </si>
  <si>
    <t>998764202</t>
  </si>
  <si>
    <t>Přesun hmot pro konstrukce klempířské stanovený procentní sazbou (%) z ceny vodorovná dopravní vzdálenost do 50 m v objektech výšky přes 6 do 12 m</t>
  </si>
  <si>
    <t>-1224193100</t>
  </si>
  <si>
    <t>318</t>
  </si>
  <si>
    <t>99876429R2</t>
  </si>
  <si>
    <t>1357439511</t>
  </si>
  <si>
    <t>766</t>
  </si>
  <si>
    <t>Konstrukce truhlářské</t>
  </si>
  <si>
    <t>319</t>
  </si>
  <si>
    <t>766100110</t>
  </si>
  <si>
    <t>Sestava oken dl =7,4m, v= 2,8m ozn.O1 (komplet dle popisu výrobku v tabulce oken a dveří vč. D11b20) - dodávka +montáž +přesuny (žaluzie a parapety nejsou součástí této ceny- viz samostatné položky)</t>
  </si>
  <si>
    <t>1742629971</t>
  </si>
  <si>
    <t>320</t>
  </si>
  <si>
    <t>766100120</t>
  </si>
  <si>
    <t>Sestava oken dl =18.9m, v= 2.8m ozn.O2 (komplet dle popisu výrobku v tabulce oken a dveří vč. D11b20) - dodávka +montáž +přesuny (žaluzie a parapety nejsou součástí této ceny- viz samostatné položky)</t>
  </si>
  <si>
    <t>-1118118174</t>
  </si>
  <si>
    <t>321</t>
  </si>
  <si>
    <t>766100130</t>
  </si>
  <si>
    <t>Sestava oken dl =7.16m, v= 2.8m ozn.O3 (komplet dle popisu výrobku v tabulce oken a dveří vč. D11b20) - dodávka +montáž +přesuny (žaluzie a parapety nejsou součástí této ceny- viz samostatné položky)</t>
  </si>
  <si>
    <t>-741978069</t>
  </si>
  <si>
    <t>322</t>
  </si>
  <si>
    <t>766100140</t>
  </si>
  <si>
    <t>Sestava oken dl =1.65m, v= 2.8m ozn.O4 (komplet dle popisu výrobku v tabulce oken a dveří vč. D11b20) - dodávka +montáž +přesuny (žaluzie a parapety nejsou součástí této ceny- viz samostatné položky)</t>
  </si>
  <si>
    <t>312793829</t>
  </si>
  <si>
    <t>323</t>
  </si>
  <si>
    <t>766100150</t>
  </si>
  <si>
    <t>Sestava oken vč.dveří - celková dl =10.4m, v= 2.8m ozn.O5+D4 (komplet dle popisu výrobku v tabulce oken a dveří vč. D11b20) - dodávka +montáž +přesuny (žaluzie a parapety nejsou součástí této ceny- viz samostatné položky)</t>
  </si>
  <si>
    <t>1855096613</t>
  </si>
  <si>
    <t>324</t>
  </si>
  <si>
    <t>766100160</t>
  </si>
  <si>
    <t>Sestava oken vč.dveří - celková dl =10.4m, v= 2.8m ozn.O6+D5 (komplet dle popisu výrobku v tabulce oken a dveří vč. D11b20) - dodávka +montáž +přesuny (žaluzie a parapety nejsou součástí této ceny- viz samostatné položky)</t>
  </si>
  <si>
    <t>-976233957</t>
  </si>
  <si>
    <t>325</t>
  </si>
  <si>
    <t>766100170</t>
  </si>
  <si>
    <t>Sestava oken dl =1.8m, v= 2.45m ozn.O7 (komplet dle popisu výrobku v tabulce oken a dveří vč. D11b20) - dodávka +montáž +přesuny (žaluzie a parapety nejsou součástí této ceny- viz samostatné položky)</t>
  </si>
  <si>
    <t>1100813294</t>
  </si>
  <si>
    <t>326</t>
  </si>
  <si>
    <t>766100230</t>
  </si>
  <si>
    <t>Vstupní dveře do otvoru dl =1.5m, v= 2.8m ozn.D3 (komplet dle popisu výrobku v tabulce oken a dveří vč. D11b20) - dodávka +montáž +přesuny (vč.zavírače)</t>
  </si>
  <si>
    <t>-1600037288</t>
  </si>
  <si>
    <t>327</t>
  </si>
  <si>
    <t>766100260</t>
  </si>
  <si>
    <t>Vstupní dveře do otvoru dl =1m, v= 2.95m ozn.D6 (komplet dle popisu výrobku v tabulce oken a dveří vč. D11b20) - dodávka +montáž +přesuny (vč.zavírače)</t>
  </si>
  <si>
    <t>-1301157530</t>
  </si>
  <si>
    <t>328</t>
  </si>
  <si>
    <t>766100270</t>
  </si>
  <si>
    <t>Dvoukřídlé dveře do sklepního prostoru do otvoru dl =2m, v= 1.25m ozn.D7 (komplet dle popisu výrobku v tabulce oken a dveří vč. D11b20) - dodávka +montáž +přesuny (vč.kompletního nátěru)</t>
  </si>
  <si>
    <t>-1393323027</t>
  </si>
  <si>
    <t>329</t>
  </si>
  <si>
    <t>766100280</t>
  </si>
  <si>
    <t>Jednokřídlá dvířka v ocelové rámové konstrukci do otvoru dl =0.5m, v= 0.25m ozn.Ds1 (komplet dle popisu výrobku v tabulce oken a dveří vč. D11b20) - dodávka +montáž +přesuny (vč.kompletního nátěru)</t>
  </si>
  <si>
    <t>1869362343</t>
  </si>
  <si>
    <t>"v soklu altánu v 2NP:" 3</t>
  </si>
  <si>
    <t>330</t>
  </si>
  <si>
    <t>766100310</t>
  </si>
  <si>
    <t>Vnitřní parapet š.cca 150mm atyp tvarovaný - laminované DTD tl.18mm + ABS hrany</t>
  </si>
  <si>
    <t>-624599493</t>
  </si>
  <si>
    <t>7,4+18,9+7,16+10,4-0,8</t>
  </si>
  <si>
    <t>331</t>
  </si>
  <si>
    <t>766100320</t>
  </si>
  <si>
    <t>Vnitřní parapet š.cca 150mm rovný - laminované DTD tl.18mm + ABS hrany</t>
  </si>
  <si>
    <t>332052273</t>
  </si>
  <si>
    <t>1,65+5,19-1,65+1,8</t>
  </si>
  <si>
    <t>332</t>
  </si>
  <si>
    <t>76644182R1</t>
  </si>
  <si>
    <t>Demontáž parapetních desek dřevěných nebo plastových šířky do 300 mm délky přes 1 m</t>
  </si>
  <si>
    <t>1115275743</t>
  </si>
  <si>
    <t>333</t>
  </si>
  <si>
    <t>766660171</t>
  </si>
  <si>
    <t>Montáž dveřních křídel dřevěných nebo plastových otevíravých do obložkové zárubně povrchově upravených jednokřídlových, šířky do 800 mm</t>
  </si>
  <si>
    <t>354712482</t>
  </si>
  <si>
    <t>334</t>
  </si>
  <si>
    <t>61162074</t>
  </si>
  <si>
    <t>dveře jednokřídlé voštinové povrch laminátový plné 800x1970/2100mm</t>
  </si>
  <si>
    <t>-736043437</t>
  </si>
  <si>
    <t>335</t>
  </si>
  <si>
    <t>766660172</t>
  </si>
  <si>
    <t>Montáž dveřních křídel dřevěných nebo plastových otevíravých do obložkové zárubně povrchově upravených jednokřídlových, šířky přes 800 mm</t>
  </si>
  <si>
    <t>-736315433</t>
  </si>
  <si>
    <t>336</t>
  </si>
  <si>
    <t>61162075</t>
  </si>
  <si>
    <t>dveře jednokřídlé voštinové povrch laminátový plné 900x1970/2100mm</t>
  </si>
  <si>
    <t>1586385124</t>
  </si>
  <si>
    <t>1+5</t>
  </si>
  <si>
    <t>337</t>
  </si>
  <si>
    <t>766660728</t>
  </si>
  <si>
    <t>Montáž dveřních doplňků dveřního kování interiérového zámku</t>
  </si>
  <si>
    <t>490352748</t>
  </si>
  <si>
    <t>338</t>
  </si>
  <si>
    <t>54964150</t>
  </si>
  <si>
    <t>vložka zámková cylindrická oboustranná+4 klíče</t>
  </si>
  <si>
    <t>1384237621</t>
  </si>
  <si>
    <t>339</t>
  </si>
  <si>
    <t>766660729</t>
  </si>
  <si>
    <t>Montáž dveřních doplňků dveřního kování interiérového štítku s klikou</t>
  </si>
  <si>
    <t>901697454</t>
  </si>
  <si>
    <t>340</t>
  </si>
  <si>
    <t>5491461R0</t>
  </si>
  <si>
    <t xml:space="preserve">kování dveřní vrchní klika včetně rozet a montážního materiálu - nerez </t>
  </si>
  <si>
    <t>sada</t>
  </si>
  <si>
    <t>-31977805</t>
  </si>
  <si>
    <t>341</t>
  </si>
  <si>
    <t>766682112</t>
  </si>
  <si>
    <t>Montáž zárubní dřevěných, plastových nebo z lamina obložkových, pro dveře jednokřídlové, tloušťky stěny přes 170 do 350 mm</t>
  </si>
  <si>
    <t>410841111</t>
  </si>
  <si>
    <t>6+2</t>
  </si>
  <si>
    <t>342</t>
  </si>
  <si>
    <t>61182308</t>
  </si>
  <si>
    <t>zárubeň jednokřídlá obložková s laminátovým povrchem tl stěny 160-250mm rozměru 600-1100/1970, 2100mm</t>
  </si>
  <si>
    <t>308856184</t>
  </si>
  <si>
    <t>343</t>
  </si>
  <si>
    <t>998766201</t>
  </si>
  <si>
    <t>Přesun hmot pro konstrukce truhlářské stanovený procentní sazbou (%) z ceny vodorovná dopravní vzdálenost do 50 m v objektech výšky do 6 m</t>
  </si>
  <si>
    <t>1320728748</t>
  </si>
  <si>
    <t>344</t>
  </si>
  <si>
    <t>99876629R3</t>
  </si>
  <si>
    <t>Přesun hmot pro konstrukce truhlářské stanovený procentní sazbou (%) z ceny Příplatek k cenám za ztířený přesun přes vymezenou největší dopravní vzdálenost viz POV</t>
  </si>
  <si>
    <t>952101259</t>
  </si>
  <si>
    <t>767</t>
  </si>
  <si>
    <t>Konstrukce zámečnické</t>
  </si>
  <si>
    <t>345</t>
  </si>
  <si>
    <t>767100110</t>
  </si>
  <si>
    <t>Ocelová chránička (trubka oc. DN 275, půlená) dl.3m - dodávka,montáž, přesuny</t>
  </si>
  <si>
    <t>-1131388074</t>
  </si>
  <si>
    <t>346</t>
  </si>
  <si>
    <t>767100210</t>
  </si>
  <si>
    <t>D+M venkovní žaluzie Z90 vč.příslušenství a krycího plechu viz PD "Výpis zámečnických výrobků prvek PZ " - dodávka vč.spojovacího a připojovacího materiálu + montáž + přesuny</t>
  </si>
  <si>
    <t>-2094210931</t>
  </si>
  <si>
    <t>347</t>
  </si>
  <si>
    <t>767100220</t>
  </si>
  <si>
    <t>D+M vnitžní akustické žaluzie vč.příslušenství a pohonu</t>
  </si>
  <si>
    <t>-1775269432</t>
  </si>
  <si>
    <t>348</t>
  </si>
  <si>
    <t>767200320</t>
  </si>
  <si>
    <t>D+M Zdvojená podlaha 3kN/m2, výška k líci podlahy 400mm (zhutněná DTD 600x600mm tl.40mm, nášlapná vrstva s aplikovanou krytinou ve výrobně typ PVC R10/R11 + Pz rektifikpvatelné sloupky lepené k podlaze syst.lepidlem a zakápnuté lepidlem proti pootočení (Standart: Linder)</t>
  </si>
  <si>
    <t>1070445987</t>
  </si>
  <si>
    <t>15,77+2,02+2,5*4,1</t>
  </si>
  <si>
    <t>349</t>
  </si>
  <si>
    <t>767200910</t>
  </si>
  <si>
    <t>Výměna kování dvoukřídlých dveří za panikové kování ( dvoubodové )</t>
  </si>
  <si>
    <t>-1667935271</t>
  </si>
  <si>
    <t>350</t>
  </si>
  <si>
    <t>767310R10</t>
  </si>
  <si>
    <t>Ocelový altán na střeše - ocelová konstrukce (cca 1150kg) vč. povrch.úpravy dle popisu prvku v PD "D12c9 - tabulka výpisu ocelových prvků" - dodávka vč.spojovacího materiálu + montáž + přesuny+nátěr</t>
  </si>
  <si>
    <t>-969185804</t>
  </si>
  <si>
    <t>351</t>
  </si>
  <si>
    <t>767310R11</t>
  </si>
  <si>
    <t>Kotvení patních plechů - kotevní šroub M10 kotven na chem.kotvu (tech.standard Hilty HIT-HY 200)+ vrt do betonu d=12mm hl.150mm +matice+podložka</t>
  </si>
  <si>
    <t>-1026069514</t>
  </si>
  <si>
    <t>"4kusy/desku:" 4*8+4</t>
  </si>
  <si>
    <t>352</t>
  </si>
  <si>
    <t>767320R10</t>
  </si>
  <si>
    <t>Ocelové schodiště - ocelová konstrukce (cca 900kg) vč. povrch.úpravy dle popisu prvku v PD vč. "D11b11 - tabulka výpisu ocelových prvků" - dodávka vč.spojovacího materiálu + montáž + přesuny+nátěr</t>
  </si>
  <si>
    <t>1447327051</t>
  </si>
  <si>
    <t>353</t>
  </si>
  <si>
    <t>767320R11</t>
  </si>
  <si>
    <t>Kotvení patních plechů - kotevní šroub M16 kotven na chem.kotvu (tech.standard Hilty HIT-HY 200)+ vrt do betonu d=18mm hl.200mm+matice+podložka</t>
  </si>
  <si>
    <t>-967715445</t>
  </si>
  <si>
    <t>"4kusy/desku:" 4*2</t>
  </si>
  <si>
    <t>354</t>
  </si>
  <si>
    <t>767320R12</t>
  </si>
  <si>
    <t>Ocelové schodiště - stupně z pororoštu 900x270mm tl.30mm, pozinkovaný, oka 30x10mm, nosnost min 1,5kN + upevnění ke schodnicím 2+2 M12</t>
  </si>
  <si>
    <t>-237153725</t>
  </si>
  <si>
    <t>355</t>
  </si>
  <si>
    <t>767320R13</t>
  </si>
  <si>
    <t>Ocelové schodiště - podesta z pororoštu tl.30mm, pozinkovaný, oka 30x10mm, nosnost min 5kN + upevnění shora k nosníkům</t>
  </si>
  <si>
    <t>795158505</t>
  </si>
  <si>
    <t>356</t>
  </si>
  <si>
    <t>767330R10</t>
  </si>
  <si>
    <t>Ocelová rampa - ocelová konstrukce vč. povrch.úpravy dle popisu prvku v PD vč. "D11b5 - půdorys 2NP" - dodávka vč.spojovacího materiálu + montáž + přesuny+nátěr</t>
  </si>
  <si>
    <t>-229146763</t>
  </si>
  <si>
    <t>"popis dle PD:"</t>
  </si>
  <si>
    <t>"oc.sloupek 100x100x5mm s kotevním patním plechem 300x300x16mm a otvory pro šrouby - 4kusy:"</t>
  </si>
  <si>
    <t xml:space="preserve">"rám 100x100x5mm ( 2,5*3+4,1*2 = 15,7m) :" </t>
  </si>
  <si>
    <t xml:space="preserve">Mezisoučet </t>
  </si>
  <si>
    <t>357</t>
  </si>
  <si>
    <t>767330R11</t>
  </si>
  <si>
    <t>Ocelová rampa - pochozí plocha z hliníkového slzičkového plechu tl.5mm - dodávka materiálu + montáž + přesuny+sp.materiál</t>
  </si>
  <si>
    <t>-1139108990</t>
  </si>
  <si>
    <t>2,5*4,1+0,15*1,5</t>
  </si>
  <si>
    <t>358</t>
  </si>
  <si>
    <t>767330R12</t>
  </si>
  <si>
    <t>Kotvení patních plechů - kotevní šroub M12 kotven na chem.kotvu (tech.standard Hilty HIT-HY 270)+ vrt do betonu d=14mm hl.150mm+matice+podložka</t>
  </si>
  <si>
    <t>2098426517</t>
  </si>
  <si>
    <t>"4kusy/desku:" 4*4</t>
  </si>
  <si>
    <t>359</t>
  </si>
  <si>
    <t>767340R11</t>
  </si>
  <si>
    <t>Přechodový prah z hliníkového slzičkového plechu tl.5mm - dodávka materiálu + montáž + sp.materiál</t>
  </si>
  <si>
    <t>270179399</t>
  </si>
  <si>
    <t>"u výtahu:"(0,3*0,9)*2</t>
  </si>
  <si>
    <t>360</t>
  </si>
  <si>
    <t>767610Z10</t>
  </si>
  <si>
    <t>Zábradlí Z1 - komplet dle popisu prvku v PD "Výpis zámečnických výrobků" - dodávka vč.spojovacího a připojovacího materiálu + montáž + přesuny+nátěr</t>
  </si>
  <si>
    <t>1093166139</t>
  </si>
  <si>
    <t>361</t>
  </si>
  <si>
    <t>767610Z20</t>
  </si>
  <si>
    <t>Zábradlí Z2 - komplet dle popisu prvku v PD "Výpis zámečnických výrobků" - dodávka vč.spojovacího a připojovacího materiálu + montáž + přesuny+nátěr</t>
  </si>
  <si>
    <t>-809041658</t>
  </si>
  <si>
    <t>362</t>
  </si>
  <si>
    <t>767610Z30</t>
  </si>
  <si>
    <t>Zábradlí Z3 - komplet dle popisu prvku v PD "Výpis zámečnických výrobků" - dodávka vč.spojovacího a připojovacího materiálu + montáž + přesuny+nátěr</t>
  </si>
  <si>
    <t>997012416</t>
  </si>
  <si>
    <t>363</t>
  </si>
  <si>
    <t>998767202</t>
  </si>
  <si>
    <t>Přesun hmot pro zámečnické konstrukce stanovený procentní sazbou (%) z ceny vodorovná dopravní vzdálenost do 50 m v objektech výšky přes 6 do 12 m</t>
  </si>
  <si>
    <t>-1497559687</t>
  </si>
  <si>
    <t>364</t>
  </si>
  <si>
    <t>99876729R2</t>
  </si>
  <si>
    <t>991590648</t>
  </si>
  <si>
    <t>771</t>
  </si>
  <si>
    <t>Podlahy z dlaždic</t>
  </si>
  <si>
    <t>365</t>
  </si>
  <si>
    <t>771474113</t>
  </si>
  <si>
    <t>Montáž soklů z dlaždic keramických lepených flexibilním lepidlem rovných, výšky přes 90 do 120 mm</t>
  </si>
  <si>
    <t>346465168</t>
  </si>
  <si>
    <t>"mč105:" 1,25*2+4,3+3-0,8</t>
  </si>
  <si>
    <t>"mč107:" 1,7-0,8+1</t>
  </si>
  <si>
    <t>366</t>
  </si>
  <si>
    <t>7715739R3</t>
  </si>
  <si>
    <t>Opravy podlah z dlaždic keramických lepených režných nebo glazovaných, při velikosti dlaždic Oprava rýh š.100-150mm v podlahách z keramických dlaždic režných lepených</t>
  </si>
  <si>
    <t>-451127538</t>
  </si>
  <si>
    <t>367</t>
  </si>
  <si>
    <t>597614066</t>
  </si>
  <si>
    <t>dlažba keramická -dle stávající na chodbě</t>
  </si>
  <si>
    <t>26818549</t>
  </si>
  <si>
    <t>1,500*0,15*1,2</t>
  </si>
  <si>
    <t>0,27*1,1 'Přepočtené koeficientem množství</t>
  </si>
  <si>
    <t>368</t>
  </si>
  <si>
    <t>771574117</t>
  </si>
  <si>
    <t>Montáž podlah z dlaždic keramických lepených flexibilním lepidlem maloformátových hladkých přes 35 do 45 ks/m2</t>
  </si>
  <si>
    <t>1119575453</t>
  </si>
  <si>
    <t>"skladba SP1:" 7,68+4+3,99+0,25*0,8*3</t>
  </si>
  <si>
    <t>369</t>
  </si>
  <si>
    <t>597614061</t>
  </si>
  <si>
    <t>dlaždice keramické slinuté neglazované - zátěžová třída - veřejné prostory</t>
  </si>
  <si>
    <t>-1178905969</t>
  </si>
  <si>
    <t>sklSP1*1,2+10,9*0,15*1,15</t>
  </si>
  <si>
    <t>370</t>
  </si>
  <si>
    <t>77157919R5</t>
  </si>
  <si>
    <t>Montáž podlah z dlaždic keramických Příplatek k cenám za spárování barevným cementem</t>
  </si>
  <si>
    <t>1540063224</t>
  </si>
  <si>
    <t>371</t>
  </si>
  <si>
    <t>77159118R7</t>
  </si>
  <si>
    <t>Podlahy - ostatní práce řezání dlaždic keramických Řezání soklíku z keramických dlaždic rovné</t>
  </si>
  <si>
    <t>1585588116</t>
  </si>
  <si>
    <t>372</t>
  </si>
  <si>
    <t>771591191</t>
  </si>
  <si>
    <t>Podlahy - dokončovací práce Příplatek k cenám za diagonální kladení dlažby</t>
  </si>
  <si>
    <t>1384663915</t>
  </si>
  <si>
    <t>373</t>
  </si>
  <si>
    <t>998771101</t>
  </si>
  <si>
    <t>Přesun hmot pro podlahy z dlaždic stanovený z hmotnosti přesunovaného materiálu vodorovná dopravní vzdálenost do 50 m v objektech výšky do 6 m</t>
  </si>
  <si>
    <t>168948496</t>
  </si>
  <si>
    <t>374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</si>
  <si>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</si>
  <si>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</si>
  <si>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-1026906808</t>
  </si>
  <si>
    <t>375</t>
  </si>
  <si>
    <t>99877119R3</t>
  </si>
  <si>
    <t>Přesun hmot pro podlahy z dlaždic stanovený z hmotnosti přesunovaného materiálu Příplatek k ceně za zvětšený a ztížený přesun viz POV</t>
  </si>
  <si>
    <t>69392293</t>
  </si>
  <si>
    <t>775</t>
  </si>
  <si>
    <t>Podlahy skládané</t>
  </si>
  <si>
    <t>376</t>
  </si>
  <si>
    <t>775429121</t>
  </si>
  <si>
    <t>Montáž lišty přechodové (vyrovnávací) připevněné vruty</t>
  </si>
  <si>
    <t>-827306318</t>
  </si>
  <si>
    <t>0,9*6+0,8*2</t>
  </si>
  <si>
    <t>377</t>
  </si>
  <si>
    <t>55343125</t>
  </si>
  <si>
    <t>profil přechodový Al vrtaný 30mm leštěná mosaz</t>
  </si>
  <si>
    <t>-577586371</t>
  </si>
  <si>
    <t>7*1,2 'Přepočtené koeficientem množství</t>
  </si>
  <si>
    <t>776</t>
  </si>
  <si>
    <t>Podlahy povlakové</t>
  </si>
  <si>
    <t>378</t>
  </si>
  <si>
    <t>776111112</t>
  </si>
  <si>
    <t>Příprava podkladu broušení podlah nového podkladu betonového</t>
  </si>
  <si>
    <t>103130945</t>
  </si>
  <si>
    <t>379</t>
  </si>
  <si>
    <t>776121311</t>
  </si>
  <si>
    <t>Příprava podkladu penetrace vodou ředitelná na savý podklad (válečkováním) ředěná v poměru 1:1 podlah</t>
  </si>
  <si>
    <t>1653861178</t>
  </si>
  <si>
    <t>380</t>
  </si>
  <si>
    <t>776141111</t>
  </si>
  <si>
    <t>Příprava podkladu vyrovnání samonivelační stěrkou podlah min.pevnosti 20 MPa, tloušťky do 3 mm</t>
  </si>
  <si>
    <t>-1274570503</t>
  </si>
  <si>
    <t>381</t>
  </si>
  <si>
    <t>776221111</t>
  </si>
  <si>
    <t>Montáž podlahovin z PVC lepením standardním lepidlem z pásů standardních</t>
  </si>
  <si>
    <t>1067269535</t>
  </si>
  <si>
    <t>"plocha podl.SP2:" 77,41+43,03+45,26+50,19+8,63+4,39+0,25*0,9*8</t>
  </si>
  <si>
    <t>382</t>
  </si>
  <si>
    <t>28411017R1</t>
  </si>
  <si>
    <t>PVC podlaha zátěžová tl 2,00mm, heterogenní (3vrstvá), zátěž 34/43,  R10/11, hořlavost Bfl S1</t>
  </si>
  <si>
    <t>699422048</t>
  </si>
  <si>
    <t>sklSP2*1,1</t>
  </si>
  <si>
    <t>383</t>
  </si>
  <si>
    <t>776223113</t>
  </si>
  <si>
    <t>Spoj povlakových podlahovin z PVC svařováním za studena</t>
  </si>
  <si>
    <t>-220909751</t>
  </si>
  <si>
    <t>384</t>
  </si>
  <si>
    <t>776421111</t>
  </si>
  <si>
    <t>Montáž lišt obvodových lepených</t>
  </si>
  <si>
    <t>-1126091485</t>
  </si>
  <si>
    <t>(18,4+2,9+2,615+3,8+6,725+1,8*3-1,6-0,9)+(7,45+7,175+1,1+7,1+4,89+1,8*2-1,6-0,9)+(6,917+5,79+6,7+1,1+5,821-1,6-0,9)</t>
  </si>
  <si>
    <t>(2,15*2+4,85+3,35-0,9)+(2,3+1,85+1,6+3,55-0,9)</t>
  </si>
  <si>
    <t>"mč104:" 1,5+5,75+4,75+5,3+1,6+11,1+6,3+0,8+2,1+4,25+8,4+4+0,2*6-0,8*2-0,9*4-(1,3+0,2*2)*2-1+0,2*2</t>
  </si>
  <si>
    <t>"k SP3:" 4,5*2+6,64*2+2+2</t>
  </si>
  <si>
    <t>385</t>
  </si>
  <si>
    <t>28411003</t>
  </si>
  <si>
    <t>lišta soklová PVC 30x30mm</t>
  </si>
  <si>
    <t>688086526</t>
  </si>
  <si>
    <t>184,113*1,03 'Přepočtené koeficientem množství</t>
  </si>
  <si>
    <t>386</t>
  </si>
  <si>
    <t>998776201</t>
  </si>
  <si>
    <t>Přesun hmot pro podlahy povlakové stanovený procentní sazbou (%) z ceny vodorovná dopravní vzdálenost do 50 m v objektech výšky do 6 m</t>
  </si>
  <si>
    <t>-1478491568</t>
  </si>
  <si>
    <t>387</t>
  </si>
  <si>
    <t>99877629R3</t>
  </si>
  <si>
    <t>Přesun hmot pro podlahy povlakové stanovený procentní sazbou (%) z ceny Příplatek k cenám za ztížený a zvětšený přesun - viz POV</t>
  </si>
  <si>
    <t>-291793223</t>
  </si>
  <si>
    <t>777</t>
  </si>
  <si>
    <t>Podlahy lité</t>
  </si>
  <si>
    <t>388</t>
  </si>
  <si>
    <t>777131105</t>
  </si>
  <si>
    <t>Penetrační nátěr podlahy epoxidový na podklad z čerstvého betonu</t>
  </si>
  <si>
    <t>-495372198</t>
  </si>
  <si>
    <t>"SO02..SP5:" 3,77*1,22+0,2*2</t>
  </si>
  <si>
    <t>389</t>
  </si>
  <si>
    <t>777511105</t>
  </si>
  <si>
    <t>Krycí stěrka dekorativní epoxidová, tloušťky přes 2 do 3 mm</t>
  </si>
  <si>
    <t>-744565689</t>
  </si>
  <si>
    <t>781</t>
  </si>
  <si>
    <t>Dokončovací práce - obklady</t>
  </si>
  <si>
    <t>390</t>
  </si>
  <si>
    <t>78147192R7</t>
  </si>
  <si>
    <t>Opravy obkladů z obkladaček keramických kladených do malty, při velikosti obkladaček přes 50 do 85 ks/m2</t>
  </si>
  <si>
    <t>438006158</t>
  </si>
  <si>
    <t>"opravy soklu přilehlých stávajících budov:" 19</t>
  </si>
  <si>
    <t>391</t>
  </si>
  <si>
    <t>59761801</t>
  </si>
  <si>
    <t>fasádní obkladový pásek typ Kabřinec</t>
  </si>
  <si>
    <t>297923811</t>
  </si>
  <si>
    <t>392</t>
  </si>
  <si>
    <t>781473810</t>
  </si>
  <si>
    <t>Demontáž obkladů z dlaždic keramických lepených</t>
  </si>
  <si>
    <t>-1871374906</t>
  </si>
  <si>
    <t>"sokl v navazující části:" 0,3*23</t>
  </si>
  <si>
    <t>393</t>
  </si>
  <si>
    <t>781474116</t>
  </si>
  <si>
    <t>Montáž obkladů vnitřních stěn z dlaždic keramických lepených flexibilním lepidlem maloformátových hladkých přes 25 do 35 ks/m2</t>
  </si>
  <si>
    <t>1682969721</t>
  </si>
  <si>
    <t>"mč106:" 2*(2,15*2+2,1+1,8-0,9)</t>
  </si>
  <si>
    <t>"mč105:" 0,6*(0,6*2+2,15+0,8)</t>
  </si>
  <si>
    <t>"mč107:" 1,5*(2,15*2-1+2,1)</t>
  </si>
  <si>
    <t>"učebny:" (1,5*1,6)*3</t>
  </si>
  <si>
    <t>394</t>
  </si>
  <si>
    <t>597610241</t>
  </si>
  <si>
    <t>obkládačky keramické - koupelny  (bílé i barevné)</t>
  </si>
  <si>
    <t>-716433353</t>
  </si>
  <si>
    <t>KerObkl*1,1</t>
  </si>
  <si>
    <t>395</t>
  </si>
  <si>
    <t>781477113</t>
  </si>
  <si>
    <t>Montáž obkladů vnitřních stěn z dlaždic keramických Příplatek k cenám za spárování cement bílý</t>
  </si>
  <si>
    <t>-2017675111</t>
  </si>
  <si>
    <t>396</t>
  </si>
  <si>
    <t>998781101</t>
  </si>
  <si>
    <t>Přesun hmot pro obklady keramické stanovený z hmotnosti přesunovaného materiálu vodorovná dopravní vzdálenost do 50 m v objektech výšky do 6 m</t>
  </si>
  <si>
    <t>1665168646</t>
  </si>
  <si>
    <t>397</t>
  </si>
  <si>
    <t>99878119R3</t>
  </si>
  <si>
    <t>Přesun hmot pro obklady keramické stanovený z hmotnosti přesunovaného materiálu Příplatek k cenám za ztížený a zvětšený přesun - viz POV</t>
  </si>
  <si>
    <t>363783120</t>
  </si>
  <si>
    <t>783</t>
  </si>
  <si>
    <t>Dokončovací práce - nátěry</t>
  </si>
  <si>
    <t>398</t>
  </si>
  <si>
    <t>783106807</t>
  </si>
  <si>
    <t>Odstranění nátěrů z truhlářských konstrukcí odstraňovačem nátěrů s obroušením</t>
  </si>
  <si>
    <t>784189766</t>
  </si>
  <si>
    <t>"Stávající žaluzie přístřešků VZT:"21,2</t>
  </si>
  <si>
    <t>399</t>
  </si>
  <si>
    <t>783113101</t>
  </si>
  <si>
    <t>Napouštěcí nátěr truhlářských konstrukcí jednonásobný syntetický</t>
  </si>
  <si>
    <t>91836651</t>
  </si>
  <si>
    <t>400</t>
  </si>
  <si>
    <t>783118211</t>
  </si>
  <si>
    <t>Lakovací nátěr truhlářských konstrukcí dvojnásobný s mezibroušením syntetický</t>
  </si>
  <si>
    <t>1257533901</t>
  </si>
  <si>
    <t>401</t>
  </si>
  <si>
    <t>28661933</t>
  </si>
  <si>
    <t>poklop šachtový litinový  DN 600 pro třídu zatížení B125</t>
  </si>
  <si>
    <t>283688309</t>
  </si>
  <si>
    <t>402</t>
  </si>
  <si>
    <t>783122101</t>
  </si>
  <si>
    <t>Tmelení truhlářských konstrukcí lokální, včetně přebroušení tmelených míst rozsahu do 10% plochy, tmelem disperzním akrylátovým nebo latexovým</t>
  </si>
  <si>
    <t>570336270</t>
  </si>
  <si>
    <t>403</t>
  </si>
  <si>
    <t>783218101</t>
  </si>
  <si>
    <t>Lazurovací nátěr tesařských konstrukcí jednonásobný syntetický</t>
  </si>
  <si>
    <t>1504072801</t>
  </si>
  <si>
    <t>"altán SO01:" 31*1,4</t>
  </si>
  <si>
    <t>"napouštěcí:" (0,12*2+0,16*2)+(2,8*2+3,55*2+3,8*2+3,95+0,12*14)</t>
  </si>
  <si>
    <t>404</t>
  </si>
  <si>
    <t>783218111</t>
  </si>
  <si>
    <t>Lazurovací nátěr tesařských konstrukcí dvojnásobný syntetický</t>
  </si>
  <si>
    <t>-1266967416</t>
  </si>
  <si>
    <t>405</t>
  </si>
  <si>
    <t>783314101</t>
  </si>
  <si>
    <t>Základní nátěr zámečnických konstrukcí jednonásobný syntetický</t>
  </si>
  <si>
    <t>1645590957</t>
  </si>
  <si>
    <t>"HEB 100- překlady:" 0,4*(2*6)</t>
  </si>
  <si>
    <t>406</t>
  </si>
  <si>
    <t>783826675</t>
  </si>
  <si>
    <t>Hydrofobizační nátěr omítek silikonový, transparentní, povrchů hrubých betonových povrchů nebo omítek hrubých, rýhovaných tenkovrstvých nebo škrábaných (břízolitových)</t>
  </si>
  <si>
    <t>1957484883</t>
  </si>
  <si>
    <t>784</t>
  </si>
  <si>
    <t>Dokončovací práce - malby a tapety</t>
  </si>
  <si>
    <t>407</t>
  </si>
  <si>
    <t>784181111</t>
  </si>
  <si>
    <t>Penetrace podkladu jednonásobná základní silikátová v místnostech výšky do 3,80 m</t>
  </si>
  <si>
    <t>-1667304040</t>
  </si>
  <si>
    <t>408</t>
  </si>
  <si>
    <t>784121011</t>
  </si>
  <si>
    <t>Rozmývání podkladu po oškrabání malby v místnostech výšky do 3,80 m</t>
  </si>
  <si>
    <t>620788652</t>
  </si>
  <si>
    <t>409</t>
  </si>
  <si>
    <t>784221101</t>
  </si>
  <si>
    <t>Malby z malířských směsí otěruvzdorných za sucha dvojnásobné, bílé za sucha otěruvzdorné dobře v místnostech výšky do 3,80 m</t>
  </si>
  <si>
    <t>-657391077</t>
  </si>
  <si>
    <t>"stropy:" SDKpodhl+omPOsa+omTR</t>
  </si>
  <si>
    <t>"stěny:" omSTsa+omSTšt</t>
  </si>
  <si>
    <t>"oprava dotčených stávajících prostor:"80</t>
  </si>
  <si>
    <t>Práce a dodávky M</t>
  </si>
  <si>
    <t>33-M</t>
  </si>
  <si>
    <t>Montáže dopr.zaříz.,sklad. zař. a váh</t>
  </si>
  <si>
    <t>410</t>
  </si>
  <si>
    <t>330100100</t>
  </si>
  <si>
    <t>Svislá zvedací plošina nosnost 360kg vč.samonosné ocelové konstrukce a zasklení - technické parametry viz v PD "Výpis zámečnických výrobků- prvek Z4 " - dodávka vč.spojovacího a připojovacího materiálu + montáž + nátěr</t>
  </si>
  <si>
    <t>312684500</t>
  </si>
  <si>
    <t>411</t>
  </si>
  <si>
    <t>330100101</t>
  </si>
  <si>
    <t>Plošina - staveništní přesun dle POV</t>
  </si>
  <si>
    <t>938059966</t>
  </si>
  <si>
    <t>HZS</t>
  </si>
  <si>
    <t>Hodinové zúčtovací sazby</t>
  </si>
  <si>
    <t>412</t>
  </si>
  <si>
    <t>HZS24911</t>
  </si>
  <si>
    <t>Hodinové zúčtovací sazby zednické výpomoci a pomocné práce pro řemesla</t>
  </si>
  <si>
    <t>hod</t>
  </si>
  <si>
    <t>512</t>
  </si>
  <si>
    <t>758127591</t>
  </si>
  <si>
    <t>VRN</t>
  </si>
  <si>
    <t>Vedlejší rozpočtové náklady</t>
  </si>
  <si>
    <t>VRN1</t>
  </si>
  <si>
    <t>Průzkumné, geodetické a projektové práce</t>
  </si>
  <si>
    <t>413</t>
  </si>
  <si>
    <t>012103011</t>
  </si>
  <si>
    <t>Průzkumné, geodetické a projektové práce geodetické práce Směrové a výškové vytyčení stavby</t>
  </si>
  <si>
    <t>1024</t>
  </si>
  <si>
    <t>734848718</t>
  </si>
  <si>
    <t>414</t>
  </si>
  <si>
    <t>013254004</t>
  </si>
  <si>
    <t>Projektové práce dokumentace stavby - Dílenská dokumentace ocelové konstrukce a betonu a výztuží</t>
  </si>
  <si>
    <t>-255138333</t>
  </si>
  <si>
    <t>415</t>
  </si>
  <si>
    <t>013254008</t>
  </si>
  <si>
    <t>Projektové práce dokumentace stavby - Dokumentace skutečného provedení</t>
  </si>
  <si>
    <t>1915555367</t>
  </si>
  <si>
    <t>VRN3</t>
  </si>
  <si>
    <t>Zařízení staveniště</t>
  </si>
  <si>
    <t>416</t>
  </si>
  <si>
    <t>032002001</t>
  </si>
  <si>
    <t>Zařízení staveniště (zřízení, pronájem,zabezpečení a zrušení)- dle POV stavby</t>
  </si>
  <si>
    <t>-77820216</t>
  </si>
  <si>
    <t>417</t>
  </si>
  <si>
    <t>032002210</t>
  </si>
  <si>
    <t>Doprava mechanismů na stavbu + výstavba a demontáž jeřábu</t>
  </si>
  <si>
    <t>122597958</t>
  </si>
  <si>
    <t>418</t>
  </si>
  <si>
    <t>032002220</t>
  </si>
  <si>
    <t>Pohotovost jeřábu</t>
  </si>
  <si>
    <t>1500362697</t>
  </si>
  <si>
    <t>VRN4</t>
  </si>
  <si>
    <t>Inženýrská činnost</t>
  </si>
  <si>
    <t>419</t>
  </si>
  <si>
    <t>045002001</t>
  </si>
  <si>
    <t>Kompletační a koordinační činnost</t>
  </si>
  <si>
    <t>1498449778</t>
  </si>
  <si>
    <t>420</t>
  </si>
  <si>
    <t>043194002</t>
  </si>
  <si>
    <t>Granulometrický rozbor zásypového materiálu</t>
  </si>
  <si>
    <t>831409913</t>
  </si>
  <si>
    <t>421</t>
  </si>
  <si>
    <t>043194003</t>
  </si>
  <si>
    <t>Posouzení míry zhutnění statickou zatěžovací zkouškou</t>
  </si>
  <si>
    <t>-1538357873</t>
  </si>
  <si>
    <t>422</t>
  </si>
  <si>
    <t>043194021</t>
  </si>
  <si>
    <t>Zkoušky pevnosti betonu</t>
  </si>
  <si>
    <t>-1131384952</t>
  </si>
  <si>
    <t>VRN9</t>
  </si>
  <si>
    <t>Ostatní náklady</t>
  </si>
  <si>
    <t>423</t>
  </si>
  <si>
    <t>0910020R1</t>
  </si>
  <si>
    <t xml:space="preserve"> Ostatní náklady dle zhotovitele (např.doprava pracovníků a materiálu,náklady na práce v zimním období ..aj.)</t>
  </si>
  <si>
    <t>660324786</t>
  </si>
  <si>
    <t>Soupis:</t>
  </si>
  <si>
    <t>01211 - Silnoproud</t>
  </si>
  <si>
    <t>Pavel Munzar</t>
  </si>
  <si>
    <t xml:space="preserve">    21-M - Elektromontáže</t>
  </si>
  <si>
    <t xml:space="preserve">      211 - Montáže elektro</t>
  </si>
  <si>
    <t xml:space="preserve">      212 - Nosný materiál elektro</t>
  </si>
  <si>
    <t xml:space="preserve">      213 - Podružný materiál elektro</t>
  </si>
  <si>
    <t xml:space="preserve">      218 - Práce v HZS</t>
  </si>
  <si>
    <t xml:space="preserve">      219 - Přidružené výkony</t>
  </si>
  <si>
    <t xml:space="preserve">    46-M - Zemní práce při extr.mont.pracích</t>
  </si>
  <si>
    <t xml:space="preserve">      461 - Zemní práce </t>
  </si>
  <si>
    <t>21-M</t>
  </si>
  <si>
    <t>Elektromontáže</t>
  </si>
  <si>
    <t>Montáže elektro</t>
  </si>
  <si>
    <t>210010002</t>
  </si>
  <si>
    <t>trubka oheb.el.inst. typ 14 R=16mm</t>
  </si>
  <si>
    <t>-1850328428</t>
  </si>
  <si>
    <t>210010003</t>
  </si>
  <si>
    <t>trubka oheb.el.inst. typ 14 R=23mm</t>
  </si>
  <si>
    <t>1504636055</t>
  </si>
  <si>
    <t>210010105</t>
  </si>
  <si>
    <t>lišta el.inst. 40/40mm, vč. rohů, spojek atd.</t>
  </si>
  <si>
    <t>-536162249</t>
  </si>
  <si>
    <t>210010124</t>
  </si>
  <si>
    <t>trubka korug. ochr. Kopoflex 75 v zemi</t>
  </si>
  <si>
    <t>-1317952664</t>
  </si>
  <si>
    <t>210010301</t>
  </si>
  <si>
    <t>krab.přístrojová 68 bez zapojení</t>
  </si>
  <si>
    <t>ks</t>
  </si>
  <si>
    <t>1175330682</t>
  </si>
  <si>
    <t>210010321</t>
  </si>
  <si>
    <t>krab.odbočná 68 vč. zapojení</t>
  </si>
  <si>
    <t>-601154667</t>
  </si>
  <si>
    <t>210010352</t>
  </si>
  <si>
    <t>krab.odbočná nástěn. IP65 vč. zapojení</t>
  </si>
  <si>
    <t>-767060953</t>
  </si>
  <si>
    <t>210100001</t>
  </si>
  <si>
    <t>ukonč.vod.v rozv.vč.zap.a konc.do 2.5mm2</t>
  </si>
  <si>
    <t>1554780276</t>
  </si>
  <si>
    <t>210100101</t>
  </si>
  <si>
    <t>ukonč.Cu vod. a lan do 16mm2</t>
  </si>
  <si>
    <t>-1555041454</t>
  </si>
  <si>
    <t>210100251</t>
  </si>
  <si>
    <t>ukonč.celoplast. kabelů do 4x10mm2</t>
  </si>
  <si>
    <t>-159589238</t>
  </si>
  <si>
    <t>210100252</t>
  </si>
  <si>
    <t>ukonč.celoplast. kabelů do 4x25mm2</t>
  </si>
  <si>
    <t>1168284582</t>
  </si>
  <si>
    <t>210100259</t>
  </si>
  <si>
    <t>ukonč.celoplast. kabelů do 5x10mm2</t>
  </si>
  <si>
    <t>373913636</t>
  </si>
  <si>
    <t>210110021</t>
  </si>
  <si>
    <t>spín.jednop. - řazení 1 zapuš. vč.zap. IP44</t>
  </si>
  <si>
    <t>533091719</t>
  </si>
  <si>
    <t>210110041</t>
  </si>
  <si>
    <t>spín.jednop. - řazení 1 zapuš. vč.zap.</t>
  </si>
  <si>
    <t>-140656183</t>
  </si>
  <si>
    <t>210110043</t>
  </si>
  <si>
    <t>spín.sériový - řazení 5 zapuš. vč.zap.</t>
  </si>
  <si>
    <t>-1559822406</t>
  </si>
  <si>
    <t>210110054</t>
  </si>
  <si>
    <t>senzor pohybu stropní (PIR)</t>
  </si>
  <si>
    <t>648976741</t>
  </si>
  <si>
    <t>210110143</t>
  </si>
  <si>
    <t>spín.tlačítkový - řazení 1/0 S se signál. dout. zapuš. vč.zap.</t>
  </si>
  <si>
    <t>-799769068</t>
  </si>
  <si>
    <t>210111012</t>
  </si>
  <si>
    <t>zásuvka domovní zapuš. 250V/16A, vč.zap.</t>
  </si>
  <si>
    <t>-1415845119</t>
  </si>
  <si>
    <t>210111016</t>
  </si>
  <si>
    <t>zásuvka domovní zapuš. dvojnás.250V/16A, vč.zap.</t>
  </si>
  <si>
    <t>167878061</t>
  </si>
  <si>
    <t>210111031</t>
  </si>
  <si>
    <t>zásuvka vestavná do podlah. boxu 250V/16A, vč.zap.</t>
  </si>
  <si>
    <t>-142729255</t>
  </si>
  <si>
    <t>210120465</t>
  </si>
  <si>
    <t>montáž jističe B/63A do RH vč. úpravy rozvaděče</t>
  </si>
  <si>
    <t>kpl</t>
  </si>
  <si>
    <t>-117341064</t>
  </si>
  <si>
    <t>210190002</t>
  </si>
  <si>
    <t>montáž rozvaděče ocelopl. nástěn. do 50kg</t>
  </si>
  <si>
    <t>1697012698</t>
  </si>
  <si>
    <t>210190004</t>
  </si>
  <si>
    <t>montáž rozvaděče ocelopl. zapuš. do 150kg</t>
  </si>
  <si>
    <t>1995254461</t>
  </si>
  <si>
    <t>210200030</t>
  </si>
  <si>
    <t>svítidlo LED nástěn. přisazené 1 zdroj</t>
  </si>
  <si>
    <t>2119161244</t>
  </si>
  <si>
    <t>210200120</t>
  </si>
  <si>
    <t>montáž LED pásku</t>
  </si>
  <si>
    <t>-703167554</t>
  </si>
  <si>
    <t>210201056</t>
  </si>
  <si>
    <t>svítidlo LED nouzové nástěn. přisazené, automat. 1 zdroj</t>
  </si>
  <si>
    <t>-1220522717</t>
  </si>
  <si>
    <t>210201058</t>
  </si>
  <si>
    <t>svítidlo LED nouzové strop. vestavné, automat. 1 zdroj</t>
  </si>
  <si>
    <t>128970756</t>
  </si>
  <si>
    <t>210201060</t>
  </si>
  <si>
    <t>svítidlo LED do kuch. linky 1 zdroj</t>
  </si>
  <si>
    <t>1956445488</t>
  </si>
  <si>
    <t>210201062</t>
  </si>
  <si>
    <t>svítidlo LED strop. podhled. vestavné 1 zdroj</t>
  </si>
  <si>
    <t>-1307167488</t>
  </si>
  <si>
    <t>210203003</t>
  </si>
  <si>
    <t>svítidlo LED strop. přisazené 1 zdroj</t>
  </si>
  <si>
    <t>-458784816</t>
  </si>
  <si>
    <t>210220020</t>
  </si>
  <si>
    <t>uzem. v zemi FeZn do 120 mm2 vč.svorek;propoj.aj.</t>
  </si>
  <si>
    <t>2092529260</t>
  </si>
  <si>
    <t>210220101</t>
  </si>
  <si>
    <t>svodové vodiče vč. podpěr FeZn do 10 mm</t>
  </si>
  <si>
    <t>-1043475145</t>
  </si>
  <si>
    <t>210220201</t>
  </si>
  <si>
    <t>jímací tyč do 3m na hřeben</t>
  </si>
  <si>
    <t>645895188</t>
  </si>
  <si>
    <t>210220301</t>
  </si>
  <si>
    <t>svorky hromosvod. 2 šrouby SS, SR03</t>
  </si>
  <si>
    <t>1593729058</t>
  </si>
  <si>
    <t>210220302</t>
  </si>
  <si>
    <t>svorky hromosvod. 3 a více šroubů SK, SZ, SR01,02</t>
  </si>
  <si>
    <t>511382894</t>
  </si>
  <si>
    <t>210220321</t>
  </si>
  <si>
    <t>svorka na potrubí Bernard</t>
  </si>
  <si>
    <t>-1687825079</t>
  </si>
  <si>
    <t>210220372</t>
  </si>
  <si>
    <t>ochranný uhelník svodu s držáky do zdiva</t>
  </si>
  <si>
    <t>-1304548147</t>
  </si>
  <si>
    <t>210220401</t>
  </si>
  <si>
    <t>označovací štítek svodu</t>
  </si>
  <si>
    <t>2072897987</t>
  </si>
  <si>
    <t>210220458</t>
  </si>
  <si>
    <t>pasivní antikorozní ochrana spojů a prostupů</t>
  </si>
  <si>
    <t>-1485627898</t>
  </si>
  <si>
    <t>210800546</t>
  </si>
  <si>
    <t>vodič CY 4mm2 750V</t>
  </si>
  <si>
    <t>-844427496</t>
  </si>
  <si>
    <t>210800547</t>
  </si>
  <si>
    <t>vodič CY 6mm2 750V</t>
  </si>
  <si>
    <t>1901504769</t>
  </si>
  <si>
    <t>210800648</t>
  </si>
  <si>
    <t>vodič CYA 16mm2 750V</t>
  </si>
  <si>
    <t>-1157561580</t>
  </si>
  <si>
    <t>210800999</t>
  </si>
  <si>
    <t>montáž nouzového signalizačního systému</t>
  </si>
  <si>
    <t>-373683211</t>
  </si>
  <si>
    <t>210802062</t>
  </si>
  <si>
    <t>kabel CMSM 4x0,75 mm2 750V</t>
  </si>
  <si>
    <t>938683047</t>
  </si>
  <si>
    <t>210810001</t>
  </si>
  <si>
    <t>kabel CYKY 2x1.5 mm2 750V</t>
  </si>
  <si>
    <t>-710660583</t>
  </si>
  <si>
    <t>210810005</t>
  </si>
  <si>
    <t>kabel CYKY 3x1.5 mm2 750V</t>
  </si>
  <si>
    <t>402788985</t>
  </si>
  <si>
    <t>210810006</t>
  </si>
  <si>
    <t>kabel CYKY 3x2.5 mm2 750V</t>
  </si>
  <si>
    <t>320452483</t>
  </si>
  <si>
    <t>210810016</t>
  </si>
  <si>
    <t>kabel CYKY 5x2,5 mm2 750V</t>
  </si>
  <si>
    <t>-1812949976</t>
  </si>
  <si>
    <t>210810020</t>
  </si>
  <si>
    <t>kabel CYKY 5x6 mm2 750V</t>
  </si>
  <si>
    <t>-1657246957</t>
  </si>
  <si>
    <t>210810054</t>
  </si>
  <si>
    <t>kabel CYKY 4x16 mm2 1kV</t>
  </si>
  <si>
    <t>809783908</t>
  </si>
  <si>
    <t>210810061</t>
  </si>
  <si>
    <t>kabel CYKY 12x1,5 mm2 750V</t>
  </si>
  <si>
    <t>266559339</t>
  </si>
  <si>
    <t>210999905</t>
  </si>
  <si>
    <t>připojení a zprovoznění ventilátoru</t>
  </si>
  <si>
    <t>1598402101</t>
  </si>
  <si>
    <t>210999907</t>
  </si>
  <si>
    <t>připojení a zprovoznění el. sporáku</t>
  </si>
  <si>
    <t>-724457095</t>
  </si>
  <si>
    <t>210999910</t>
  </si>
  <si>
    <t>připojení vzt jednotky</t>
  </si>
  <si>
    <t>1237145686</t>
  </si>
  <si>
    <t>Nosný materiál elektro</t>
  </si>
  <si>
    <t>00202</t>
  </si>
  <si>
    <t>trubka ohebná instal. PVC 1416</t>
  </si>
  <si>
    <t>-1412912213</t>
  </si>
  <si>
    <t>00203</t>
  </si>
  <si>
    <t>trubka ohebná instal. PVC 1423</t>
  </si>
  <si>
    <t>-588400037</t>
  </si>
  <si>
    <t>00213</t>
  </si>
  <si>
    <t>trubka korug. ochr. Kopoflex 75</t>
  </si>
  <si>
    <t>1580006745</t>
  </si>
  <si>
    <t>00258</t>
  </si>
  <si>
    <t>-5645006</t>
  </si>
  <si>
    <t>00307</t>
  </si>
  <si>
    <t>víčko krabice KU 68 - V 68</t>
  </si>
  <si>
    <t>-1928511680</t>
  </si>
  <si>
    <t>00316</t>
  </si>
  <si>
    <t>krabice pod omítku - KU 68-1901</t>
  </si>
  <si>
    <t>-265495969</t>
  </si>
  <si>
    <t>00318</t>
  </si>
  <si>
    <t>krabice pod omítku - KU 68-1903</t>
  </si>
  <si>
    <t>-1745011052</t>
  </si>
  <si>
    <t>00334</t>
  </si>
  <si>
    <t>krab.odbočná nástěn. IP65 - A-box</t>
  </si>
  <si>
    <t>1169816045</t>
  </si>
  <si>
    <t>01711</t>
  </si>
  <si>
    <t xml:space="preserve">spínač, řazení 1 - 3559-A01345 </t>
  </si>
  <si>
    <t>-337753509</t>
  </si>
  <si>
    <t>01715</t>
  </si>
  <si>
    <t xml:space="preserve">spínač, řazení 5 - 3559-A05345 </t>
  </si>
  <si>
    <t>-182560688</t>
  </si>
  <si>
    <t>01719</t>
  </si>
  <si>
    <t xml:space="preserve">ovladač, řazení 1/0So - 3559-A91345 </t>
  </si>
  <si>
    <t>-717436494</t>
  </si>
  <si>
    <t>01703</t>
  </si>
  <si>
    <t xml:space="preserve">spínač, řazení 6 IP44 - 3558A-06944 </t>
  </si>
  <si>
    <t>1239861387</t>
  </si>
  <si>
    <t>99824</t>
  </si>
  <si>
    <t>snímač pohybu stropní 3299-22103</t>
  </si>
  <si>
    <t>-499277136</t>
  </si>
  <si>
    <t>99812</t>
  </si>
  <si>
    <t>doběhový spínač do inst. krabice – pro ventilátor</t>
  </si>
  <si>
    <t>1245831037</t>
  </si>
  <si>
    <t xml:space="preserve">kryt spínače kolébkového, jednoduchý - 3558A-A651 </t>
  </si>
  <si>
    <t>237523233</t>
  </si>
  <si>
    <t>01721</t>
  </si>
  <si>
    <t xml:space="preserve">kryt spínače kolébkového, dělený - 3558A-A652 </t>
  </si>
  <si>
    <t>-1930844975</t>
  </si>
  <si>
    <t>01724</t>
  </si>
  <si>
    <t xml:space="preserve">kryt spínače kolébkového s čirým průzorem 3558A-A653 </t>
  </si>
  <si>
    <t>-1210735287</t>
  </si>
  <si>
    <t>01731</t>
  </si>
  <si>
    <t xml:space="preserve">rámeček jednonásobný - 3901A-B10 </t>
  </si>
  <si>
    <t>4099129</t>
  </si>
  <si>
    <t>01734</t>
  </si>
  <si>
    <t>rámeček vícenásobný – (dle finální montáže)</t>
  </si>
  <si>
    <t>-1024850167</t>
  </si>
  <si>
    <t>01792</t>
  </si>
  <si>
    <t xml:space="preserve">zásuvka jednonásobná s clonkami - 5519A-A02357 </t>
  </si>
  <si>
    <t>-1802045335</t>
  </si>
  <si>
    <t>01793</t>
  </si>
  <si>
    <t xml:space="preserve">zásuvka dvojnásobná s clonkami a s natočenou dutinkou - 5513A-C02357 </t>
  </si>
  <si>
    <t>1913078227</t>
  </si>
  <si>
    <t>01794</t>
  </si>
  <si>
    <t xml:space="preserve">zásuvka s přepěťovou ochranou a s clonkami - 5589A-A02357 </t>
  </si>
  <si>
    <t>-2115520449</t>
  </si>
  <si>
    <t>01820</t>
  </si>
  <si>
    <t>zásuvka vestavná do podlah. boxu (popříp. do nábytku)</t>
  </si>
  <si>
    <t>593313006</t>
  </si>
  <si>
    <t>01824</t>
  </si>
  <si>
    <t>zásuvka vestavná do podlah. boxu (popříp. do nábytku) s přepěťovou ochranou</t>
  </si>
  <si>
    <t>-836560168</t>
  </si>
  <si>
    <t>35002</t>
  </si>
  <si>
    <t>rozvaděč R - dle výkr. č. D.1.4-EL.04</t>
  </si>
  <si>
    <t>-1181043802</t>
  </si>
  <si>
    <t>35003</t>
  </si>
  <si>
    <t>rozvaděče Rp1 a Rp2 – nástěnná rozvodnice IP54</t>
  </si>
  <si>
    <t>-1104746233</t>
  </si>
  <si>
    <t>35708</t>
  </si>
  <si>
    <t>hl. ochranná přípojnice HOP</t>
  </si>
  <si>
    <t>-907250363</t>
  </si>
  <si>
    <t>34805</t>
  </si>
  <si>
    <t>svítidlo "A"  LED 3410/840 OP 24W</t>
  </si>
  <si>
    <t>-453886491</t>
  </si>
  <si>
    <t>34806</t>
  </si>
  <si>
    <t>svítidlo "B" DL 230  LED 3750/840, 28W</t>
  </si>
  <si>
    <t>1684785981</t>
  </si>
  <si>
    <t>34807</t>
  </si>
  <si>
    <t>svítidlo "C" DL 195  LED 2100/840, 15W</t>
  </si>
  <si>
    <t>-712681310</t>
  </si>
  <si>
    <t>34808</t>
  </si>
  <si>
    <t>svítidlo "D" 2400/840 18W</t>
  </si>
  <si>
    <t>1687990175</t>
  </si>
  <si>
    <t>34822</t>
  </si>
  <si>
    <t>svítidlo LED s vypínačem vč. zdroje  (do kuch. linky)</t>
  </si>
  <si>
    <t>-1498928693</t>
  </si>
  <si>
    <t>34811</t>
  </si>
  <si>
    <t>svítidlo nouzové  101 NM1h 1W</t>
  </si>
  <si>
    <t>-622753539</t>
  </si>
  <si>
    <t>34816</t>
  </si>
  <si>
    <t>svítidlo nouzové LED 2.1ft NM1h At 3,3W,                vč. piktogramu</t>
  </si>
  <si>
    <t>-1019111389</t>
  </si>
  <si>
    <t>34819</t>
  </si>
  <si>
    <t>LED pásek pro nasvětlení altánu vč. zdroje</t>
  </si>
  <si>
    <t>-345146561</t>
  </si>
  <si>
    <t>02736</t>
  </si>
  <si>
    <t>vodič CY 4mm2 zelenožlutý</t>
  </si>
  <si>
    <t>-875578372</t>
  </si>
  <si>
    <t>02739</t>
  </si>
  <si>
    <t>vodič CY 6mm2 zelenožlutý</t>
  </si>
  <si>
    <t>1690630941</t>
  </si>
  <si>
    <t>02740</t>
  </si>
  <si>
    <t>vodič CYA 16mm2 zelenožlutý</t>
  </si>
  <si>
    <t>-1316453950</t>
  </si>
  <si>
    <t>02913</t>
  </si>
  <si>
    <t>kabel CYKY-O 2x1.5mm2</t>
  </si>
  <si>
    <t>-1157811585</t>
  </si>
  <si>
    <t>02914</t>
  </si>
  <si>
    <t>kabel CYKY-O 3x1.5mm2</t>
  </si>
  <si>
    <t>-677124016</t>
  </si>
  <si>
    <t>02915</t>
  </si>
  <si>
    <t>kabel CYKY-J 3x1.5mm2</t>
  </si>
  <si>
    <t>-1530237651</t>
  </si>
  <si>
    <t>02918</t>
  </si>
  <si>
    <t>kabel CYKY-J 3x2.5mm2</t>
  </si>
  <si>
    <t>1544716965</t>
  </si>
  <si>
    <t>02926</t>
  </si>
  <si>
    <t>kabel CYKY-J 4x16 mm2</t>
  </si>
  <si>
    <t>-1885106199</t>
  </si>
  <si>
    <t>02928</t>
  </si>
  <si>
    <t>kabel CYKY-J 5x2,5 mm2</t>
  </si>
  <si>
    <t>-867363787</t>
  </si>
  <si>
    <t>02930</t>
  </si>
  <si>
    <t>kabel CYKY-J 5x6 mm2</t>
  </si>
  <si>
    <t>539171008</t>
  </si>
  <si>
    <t>02954</t>
  </si>
  <si>
    <t>kabel CYKY-J 12x1,5 mm2</t>
  </si>
  <si>
    <t>-161930707</t>
  </si>
  <si>
    <t>02971</t>
  </si>
  <si>
    <t>kabel CMSM 4x0,75 mm2</t>
  </si>
  <si>
    <t>-1050192451</t>
  </si>
  <si>
    <t>03229</t>
  </si>
  <si>
    <t>-1646076343</t>
  </si>
  <si>
    <t>01400</t>
  </si>
  <si>
    <t>sada pro nouzovou signalizaci  ABB</t>
  </si>
  <si>
    <t>313335974</t>
  </si>
  <si>
    <t>01402</t>
  </si>
  <si>
    <t>drát FeZn d=10mm</t>
  </si>
  <si>
    <t>1479166436</t>
  </si>
  <si>
    <t>01414</t>
  </si>
  <si>
    <t>podpěra vedení na šik. střechu</t>
  </si>
  <si>
    <t>1108858803</t>
  </si>
  <si>
    <t>01416</t>
  </si>
  <si>
    <t>jímací tyč 1,2m FeZn vč. držíků do dřeva</t>
  </si>
  <si>
    <t>745220395</t>
  </si>
  <si>
    <t>01421</t>
  </si>
  <si>
    <t>svorka univerzální SU</t>
  </si>
  <si>
    <t>2059384006</t>
  </si>
  <si>
    <t>01422</t>
  </si>
  <si>
    <t>svorka křížová SK</t>
  </si>
  <si>
    <t>1370207784</t>
  </si>
  <si>
    <t>01423</t>
  </si>
  <si>
    <t>svorka připojovací SP</t>
  </si>
  <si>
    <t>-532195408</t>
  </si>
  <si>
    <t>01428</t>
  </si>
  <si>
    <t>svorka zkušební SZ</t>
  </si>
  <si>
    <t>-1734434527</t>
  </si>
  <si>
    <t>01437</t>
  </si>
  <si>
    <t>svorka SR 02 pásek</t>
  </si>
  <si>
    <t>-420622921</t>
  </si>
  <si>
    <t>01438</t>
  </si>
  <si>
    <t>svorka SR 03 pásek/drát</t>
  </si>
  <si>
    <t>1260517579</t>
  </si>
  <si>
    <t>01466</t>
  </si>
  <si>
    <t>ochranný uhelník svodu - FeZn</t>
  </si>
  <si>
    <t>-157958738</t>
  </si>
  <si>
    <t>01467</t>
  </si>
  <si>
    <t>držák DUz do zdiva - FeZn</t>
  </si>
  <si>
    <t>784327382</t>
  </si>
  <si>
    <t>01488</t>
  </si>
  <si>
    <t>400293842</t>
  </si>
  <si>
    <t>01487</t>
  </si>
  <si>
    <t>svorka na potrubí "Bernard" + pásek</t>
  </si>
  <si>
    <t>782774397</t>
  </si>
  <si>
    <t>Podružný materiál elektro</t>
  </si>
  <si>
    <t>01600</t>
  </si>
  <si>
    <t xml:space="preserve">Podružný materiál </t>
  </si>
  <si>
    <t>2034628154</t>
  </si>
  <si>
    <t>Práce v HZS</t>
  </si>
  <si>
    <t>00001</t>
  </si>
  <si>
    <t>hod.</t>
  </si>
  <si>
    <t>-1944385052</t>
  </si>
  <si>
    <t>00002</t>
  </si>
  <si>
    <t>Revize elektro</t>
  </si>
  <si>
    <t>-749331636</t>
  </si>
  <si>
    <t>00003</t>
  </si>
  <si>
    <t>Úklid pracoviště</t>
  </si>
  <si>
    <t>-564227591</t>
  </si>
  <si>
    <t>00004</t>
  </si>
  <si>
    <t>Dokumentace skutečného provedení stavby</t>
  </si>
  <si>
    <t>-283920157</t>
  </si>
  <si>
    <t>00005</t>
  </si>
  <si>
    <t>Nepředvídatelné el. montážní práce na stáv. el.instalaci</t>
  </si>
  <si>
    <t>1899937172</t>
  </si>
  <si>
    <t>Přidružené výkony</t>
  </si>
  <si>
    <t>219001</t>
  </si>
  <si>
    <t>Podíl přidružených výkonů z C21M a navázaného materiálu</t>
  </si>
  <si>
    <t>358478068</t>
  </si>
  <si>
    <t>219901</t>
  </si>
  <si>
    <t>Doprava z C21M a navázaného materiálu vč.zohlednění ztíženého přístupu viz POV stavby</t>
  </si>
  <si>
    <t>-196035530</t>
  </si>
  <si>
    <t>46-M</t>
  </si>
  <si>
    <t>Zemní práce při extr.mont.pracích</t>
  </si>
  <si>
    <t>461</t>
  </si>
  <si>
    <t xml:space="preserve">Zemní práce </t>
  </si>
  <si>
    <t>460202163</t>
  </si>
  <si>
    <t>kabel.rýha 35cm šíř. 80cm hl. zem.tř.3 strojně</t>
  </si>
  <si>
    <t>-787983710</t>
  </si>
  <si>
    <t>460560163</t>
  </si>
  <si>
    <t>ruč.zához.kab.rýhy 35cm šíř.80cm hl. vč. hutnění zem.tř.3</t>
  </si>
  <si>
    <t>1707771655</t>
  </si>
  <si>
    <t>460620013</t>
  </si>
  <si>
    <t>provizor. úprava terénu zem. tř.3</t>
  </si>
  <si>
    <t>-1928920813</t>
  </si>
  <si>
    <t>01000M210</t>
  </si>
  <si>
    <t>Vedlejší náklady navázané na provedení díla dle tohoto soupisu</t>
  </si>
  <si>
    <t>-502743562</t>
  </si>
  <si>
    <t>01212 - Slaboproudé rozvody</t>
  </si>
  <si>
    <t>L.Jirásek, Sollertia s.r.o.,Trutnov</t>
  </si>
  <si>
    <t xml:space="preserve">    741 - Elektroinstalace - silnoproud</t>
  </si>
  <si>
    <t xml:space="preserve">    742 - Elektroinstalace - slaboproud</t>
  </si>
  <si>
    <t xml:space="preserve">    746 - Elektromontáže - soubory pro vodiče</t>
  </si>
  <si>
    <t xml:space="preserve">    746M - Elektromontáže - materiály</t>
  </si>
  <si>
    <t>741</t>
  </si>
  <si>
    <t>Elektroinstalace - silnoproud</t>
  </si>
  <si>
    <t>741110041</t>
  </si>
  <si>
    <t>Montáž trubka plastová ohebná D přes 11 do 23 mm uložená pevně</t>
  </si>
  <si>
    <t>786627398</t>
  </si>
  <si>
    <t>741110043</t>
  </si>
  <si>
    <t>Montáž trubka plastová ohebná D přes 35 mm uložená pevně</t>
  </si>
  <si>
    <t>-878753015</t>
  </si>
  <si>
    <t>741110501</t>
  </si>
  <si>
    <t>Montáž lišta a kanálek protahovací šířky do 60 mm</t>
  </si>
  <si>
    <t>909579383</t>
  </si>
  <si>
    <t>741110502</t>
  </si>
  <si>
    <t>Montáž lišta a kanálek protahovací šířky přes 60 do 120 mm</t>
  </si>
  <si>
    <t>707721118</t>
  </si>
  <si>
    <t>741112003</t>
  </si>
  <si>
    <t>Montáž krabice zapuštěná plastová čtyřhranná</t>
  </si>
  <si>
    <t>509418522</t>
  </si>
  <si>
    <t>741112061</t>
  </si>
  <si>
    <t>Montáž krabice přístrojová zapuštěná plastová kruhová</t>
  </si>
  <si>
    <t>909796677</t>
  </si>
  <si>
    <t>741112071</t>
  </si>
  <si>
    <t>Montáž krabice přístrojová lištová plast jednoduchá</t>
  </si>
  <si>
    <t>998151262</t>
  </si>
  <si>
    <t>742</t>
  </si>
  <si>
    <t>Elektroinstalace - slaboproud</t>
  </si>
  <si>
    <t>742121001</t>
  </si>
  <si>
    <t>Montáž kabelů sdělovacích pro vnitřní rozvody do 15 žil</t>
  </si>
  <si>
    <t>-1293395491</t>
  </si>
  <si>
    <t>742123001</t>
  </si>
  <si>
    <t>Montáž přepěťové ochrany pro slaboproudá zařízení</t>
  </si>
  <si>
    <t>-1324558553</t>
  </si>
  <si>
    <t>742220031</t>
  </si>
  <si>
    <t>Montáž koncentrátoru nebo expanderu v krytu</t>
  </si>
  <si>
    <t>-47419771</t>
  </si>
  <si>
    <t>742220051</t>
  </si>
  <si>
    <t>Montáž krabice pro expander s uložením na omítku</t>
  </si>
  <si>
    <t>-678646994</t>
  </si>
  <si>
    <t>742220053</t>
  </si>
  <si>
    <t>Montáž krabice propojovací pro magnetický kontakt</t>
  </si>
  <si>
    <t>-843748753</t>
  </si>
  <si>
    <t>742220141</t>
  </si>
  <si>
    <t>Montáž ovládací klávesnice pro dodanou ústřednu</t>
  </si>
  <si>
    <t>862188275</t>
  </si>
  <si>
    <t>742220161</t>
  </si>
  <si>
    <t>Montáž akumulátoru 12V</t>
  </si>
  <si>
    <t>564598491</t>
  </si>
  <si>
    <t>742220211</t>
  </si>
  <si>
    <t>Montáž zálohového napájecího zdroje s dobíječem a akumulátorem</t>
  </si>
  <si>
    <t>1446906894</t>
  </si>
  <si>
    <t>742220232</t>
  </si>
  <si>
    <t>Montáž detektoru na stěnu nebo na strop</t>
  </si>
  <si>
    <t>184048472</t>
  </si>
  <si>
    <t>742220235</t>
  </si>
  <si>
    <t>Montáž magnetického kontaktu povrchového</t>
  </si>
  <si>
    <t>-1560814388</t>
  </si>
  <si>
    <t>742230003</t>
  </si>
  <si>
    <t>Montáž venkovní kamery</t>
  </si>
  <si>
    <t>-399873398</t>
  </si>
  <si>
    <t>742230004</t>
  </si>
  <si>
    <t>Montáž vnitřní kamery</t>
  </si>
  <si>
    <t>901425851</t>
  </si>
  <si>
    <t>742230005</t>
  </si>
  <si>
    <t>Montáž venkovního kamerového krytu</t>
  </si>
  <si>
    <t>-1765569024</t>
  </si>
  <si>
    <t>742230007</t>
  </si>
  <si>
    <t>Montáž konzoly pro kryt nebo kameru</t>
  </si>
  <si>
    <t>-226024126</t>
  </si>
  <si>
    <t>742330041</t>
  </si>
  <si>
    <t>Montáž datové jednozásuvky</t>
  </si>
  <si>
    <t>107011080</t>
  </si>
  <si>
    <t>742330042</t>
  </si>
  <si>
    <t>Montáž datové dvojzásuvky</t>
  </si>
  <si>
    <t>369566682</t>
  </si>
  <si>
    <t>742430021</t>
  </si>
  <si>
    <t>Montáž dvouzásuvky pro reproduktory</t>
  </si>
  <si>
    <t>1855443070</t>
  </si>
  <si>
    <t>746</t>
  </si>
  <si>
    <t>Elektromontáže - soubory pro vodiče</t>
  </si>
  <si>
    <t>Napojení ve stávajícím koncentrátoru</t>
  </si>
  <si>
    <t>-788346618</t>
  </si>
  <si>
    <t>Napojení ve stávajícím záznamovém zařízení</t>
  </si>
  <si>
    <t>-879106093</t>
  </si>
  <si>
    <t>Nastavení software ústředny EZS</t>
  </si>
  <si>
    <t>-1133962076</t>
  </si>
  <si>
    <t>Funkční zkoužka EZS</t>
  </si>
  <si>
    <t>324075261</t>
  </si>
  <si>
    <t>Revize EZS</t>
  </si>
  <si>
    <t>-1230274909</t>
  </si>
  <si>
    <t>00006</t>
  </si>
  <si>
    <t>Nastavení přenosu zpráv na PCO</t>
  </si>
  <si>
    <t>-185769031</t>
  </si>
  <si>
    <t>00007</t>
  </si>
  <si>
    <t>-1360688767</t>
  </si>
  <si>
    <t>00008</t>
  </si>
  <si>
    <t>Komplexní zkoušky, vč. vypracování harmonogramu</t>
  </si>
  <si>
    <t>-127719258</t>
  </si>
  <si>
    <t>00009</t>
  </si>
  <si>
    <t>Náklady na dopravu vč.zohlednění ztíženého přístupu viz POV stavby</t>
  </si>
  <si>
    <t>692634926</t>
  </si>
  <si>
    <t>00010</t>
  </si>
  <si>
    <t>1984548999</t>
  </si>
  <si>
    <t>00011</t>
  </si>
  <si>
    <t>Koordinace prací s investorem a dodavatelem stavby</t>
  </si>
  <si>
    <t>457996436</t>
  </si>
  <si>
    <t>00012</t>
  </si>
  <si>
    <t>4440373</t>
  </si>
  <si>
    <t>746M</t>
  </si>
  <si>
    <t>Elektromontáže - materiály</t>
  </si>
  <si>
    <t>Trubka ohebná instal. 20 mm</t>
  </si>
  <si>
    <t>135895118</t>
  </si>
  <si>
    <t>100*1,05 'Přepočtené koeficientem množství</t>
  </si>
  <si>
    <t>00205</t>
  </si>
  <si>
    <t>Trubka ohebná instal. 50 mm</t>
  </si>
  <si>
    <t>834663009</t>
  </si>
  <si>
    <t>00301</t>
  </si>
  <si>
    <t>Lišta hranatá LH 15x10</t>
  </si>
  <si>
    <t>1860734571</t>
  </si>
  <si>
    <t>120*1,05 'Přepočtené koeficientem množství</t>
  </si>
  <si>
    <t>00305</t>
  </si>
  <si>
    <t>Lišta hranatá LHD 20x20</t>
  </si>
  <si>
    <t>-1245735347</t>
  </si>
  <si>
    <t>70*1,05 'Přepočtené koeficientem množství</t>
  </si>
  <si>
    <t>00309</t>
  </si>
  <si>
    <t>Elektroinstalační kanál EKD 80x40</t>
  </si>
  <si>
    <t>1281202320</t>
  </si>
  <si>
    <t>30*1,05 'Přepočtené koeficientem množství</t>
  </si>
  <si>
    <t>00310</t>
  </si>
  <si>
    <t>Krabice pod omítku - KU 68/1901</t>
  </si>
  <si>
    <t>-561293605</t>
  </si>
  <si>
    <t>8*1,05 'Přepočtené koeficientem množství</t>
  </si>
  <si>
    <t>00311</t>
  </si>
  <si>
    <t>Krabice pod omítku s víčkem - KU 68/1902</t>
  </si>
  <si>
    <t>666985615</t>
  </si>
  <si>
    <t>3*1,05 'Přepočtené koeficientem množství</t>
  </si>
  <si>
    <t>00323</t>
  </si>
  <si>
    <t>Krabice pod omítku s víčkem - KO 100</t>
  </si>
  <si>
    <t>1940632757</t>
  </si>
  <si>
    <t>4*1,05 'Přepočtené koeficientem množství</t>
  </si>
  <si>
    <t>00325</t>
  </si>
  <si>
    <t>Krabice pod omítku s víčkem - KT 250</t>
  </si>
  <si>
    <t>1740056117</t>
  </si>
  <si>
    <t>1*1,05 'Přepočtené koeficientem množství</t>
  </si>
  <si>
    <t>00405</t>
  </si>
  <si>
    <t>Krabice přístrojová - LK 80x16</t>
  </si>
  <si>
    <t>-372369744</t>
  </si>
  <si>
    <t>6*1,05 'Přepočtené koeficientem množství</t>
  </si>
  <si>
    <t>01815</t>
  </si>
  <si>
    <t>Zásuvka datová 1x RJ45 cat.6, kompletní (nosná maska, kryt, konektor RJ45 cat.6, rámeček)</t>
  </si>
  <si>
    <t>-1107539137</t>
  </si>
  <si>
    <t>01816</t>
  </si>
  <si>
    <t>Zásuvka datová 2x RJ45 cat.6, kompletní (nosná maska, kryt, 2x konektor RJ45 cat.6, rámeček)</t>
  </si>
  <si>
    <t>-1873844946</t>
  </si>
  <si>
    <t>01817</t>
  </si>
  <si>
    <t>Zásuvka reproduktorová, kompletní (nosná maska se svorkami, kryt, rámeček)</t>
  </si>
  <si>
    <t>-992020331</t>
  </si>
  <si>
    <t>10121</t>
  </si>
  <si>
    <t>Sdělovací kabel UTP 4pár cat.6</t>
  </si>
  <si>
    <t>1980114939</t>
  </si>
  <si>
    <t>1700*1,05 'Přepočtené koeficientem množství</t>
  </si>
  <si>
    <t>10123</t>
  </si>
  <si>
    <t>Sdělovací stíněný kabel FTP 4pár cat.6</t>
  </si>
  <si>
    <t>-783982360</t>
  </si>
  <si>
    <t>200*1,05 'Přepočtené koeficientem množství</t>
  </si>
  <si>
    <t>10132</t>
  </si>
  <si>
    <t>Sdělovací kabel SYKFY 3x2x0,5</t>
  </si>
  <si>
    <t>240210064</t>
  </si>
  <si>
    <t>250*1,05 'Přepočtené koeficientem množství</t>
  </si>
  <si>
    <t>10140</t>
  </si>
  <si>
    <t>Reproduktorový kabel CYH 2x2,5</t>
  </si>
  <si>
    <t>266574934</t>
  </si>
  <si>
    <t>20*1,05 'Přepočtené koeficientem množství</t>
  </si>
  <si>
    <t>10420</t>
  </si>
  <si>
    <t>Přepěťová ochrana na kabel RJ45, typ 1+2+3</t>
  </si>
  <si>
    <t>-155747944</t>
  </si>
  <si>
    <t>11515</t>
  </si>
  <si>
    <t>Expandér s 8x zónami, 1x PGM</t>
  </si>
  <si>
    <t>1500495506</t>
  </si>
  <si>
    <t>11516</t>
  </si>
  <si>
    <t>Kovový kryt pro expandéry a podpůrný zdroj a AKU, pod omítku</t>
  </si>
  <si>
    <t>1596520424</t>
  </si>
  <si>
    <t>11517</t>
  </si>
  <si>
    <t>Akumulátor 17 Ah/12V</t>
  </si>
  <si>
    <t>-45997056</t>
  </si>
  <si>
    <t>11518</t>
  </si>
  <si>
    <t>Pomocný napájecí zdroj 2,2A, 4xPGM</t>
  </si>
  <si>
    <t>1390649925</t>
  </si>
  <si>
    <t>11520</t>
  </si>
  <si>
    <t>Barevná LCD klávesnice EZS</t>
  </si>
  <si>
    <t>-339842940</t>
  </si>
  <si>
    <t>11528</t>
  </si>
  <si>
    <t>Detektor dosah vějíř 12m, montážní výška 2,4m</t>
  </si>
  <si>
    <t>-1443478473</t>
  </si>
  <si>
    <t>11529</t>
  </si>
  <si>
    <t>Čtyřdrátový plastový polarizovaný magnetický kontakt se sabotážní smyčkou, rozměry 54 x 13 x 13 mm, pracovní mezera max. 20 mm, barva bílá, typ NC, délka přívodního kabelu 3 m</t>
  </si>
  <si>
    <t>1111483433</t>
  </si>
  <si>
    <t>11535</t>
  </si>
  <si>
    <t>Venkovní kompaktní 4MP kamera,objektiv 2,7-13,5mm s motozoomem, PoE, WDR120dB, BLC, IR 60m, IK10</t>
  </si>
  <si>
    <t>912921262</t>
  </si>
  <si>
    <t>11536</t>
  </si>
  <si>
    <t>Montážní BOX pro HFW</t>
  </si>
  <si>
    <t>2123289878</t>
  </si>
  <si>
    <t>11546</t>
  </si>
  <si>
    <t>Dome 4MP kamera,objektiv 2,7-13,5mm s motozoomem, PoE, WDR120dB, BLC, IR 30m, IK10</t>
  </si>
  <si>
    <t>948591059</t>
  </si>
  <si>
    <t>11547</t>
  </si>
  <si>
    <t>Montážní BOX pro HDBW</t>
  </si>
  <si>
    <t>-1166530912</t>
  </si>
  <si>
    <t>01240 - Vzduchotechnika</t>
  </si>
  <si>
    <t>Miroslav Prokopec</t>
  </si>
  <si>
    <t xml:space="preserve">    24-M - Montáže vzduchotechnických zařízení</t>
  </si>
  <si>
    <t xml:space="preserve">      241 - Zařízení č.1 - Větrání 1NP</t>
  </si>
  <si>
    <t xml:space="preserve">      242 - Zařízení č.2 - Klimatizace 1NP</t>
  </si>
  <si>
    <t xml:space="preserve">      243 - Zařízení č.3 -Větrání 1NP (Pomocné provozy)</t>
  </si>
  <si>
    <t xml:space="preserve">      249 - VZT - přidružené výkony</t>
  </si>
  <si>
    <t>24-M</t>
  </si>
  <si>
    <t>Montáže vzduchotechnických zařízení</t>
  </si>
  <si>
    <t>Zařízení č.1 - Větrání 1NP</t>
  </si>
  <si>
    <t>241101</t>
  </si>
  <si>
    <t>Kompaktní větrací jednotka s rekuperací tepla a EC ventilátory, vč. komfortní regulace, Qmax=800m3/h., účinnost 93%, akustický výkon do okolí 38dB, N=230V, max příkon 375W/2.5A +1800W pro vestvěný dohřívač E.1800, včetně prostorového čidla CO2 a ovládacího panelu příslušenství a venkovní jednotky: Nosné konzoly/závěsy</t>
  </si>
  <si>
    <t>-201967611</t>
  </si>
  <si>
    <t xml:space="preserve">"specifikace venkovní jednotky:" </t>
  </si>
  <si>
    <t>"Venkovní jednotka vel.840x330, v = 880mm, 55dB(A), 230V/10.8A(20A), D/d=16/10, kond.K20, např.SUZ-M71VA oblast použití -15 až+46°C "</t>
  </si>
  <si>
    <t>241102</t>
  </si>
  <si>
    <t>Kompaktní větrací jednotka s rekuperací tepla a EC ventilátory, vč. komfortní regulace, Qmax=570m3/h., účinnost 94%, akustický výkon do okolí 41dB, N=230V, max příkon 2x170W/1.4A +500W pro vestvěný dohřívač EDO.0.5, četně prostorového čidla CO2 a ovládacího panelua venkovní jednotky příslušenství: Nosné konzoly/závěsy</t>
  </si>
  <si>
    <t>1657263397</t>
  </si>
  <si>
    <t>241103</t>
  </si>
  <si>
    <t>Přechod osový 350x200-D250/200</t>
  </si>
  <si>
    <t>278783908</t>
  </si>
  <si>
    <t>241204</t>
  </si>
  <si>
    <t>Protidešťová žaluzie D250Cu</t>
  </si>
  <si>
    <t>703647335</t>
  </si>
  <si>
    <t>241205</t>
  </si>
  <si>
    <t>Žaluziová klapka D250Cu</t>
  </si>
  <si>
    <t>1788080359</t>
  </si>
  <si>
    <t>241206</t>
  </si>
  <si>
    <t>Koleno BU 250-90°Cu</t>
  </si>
  <si>
    <t>2033047952</t>
  </si>
  <si>
    <t>241207</t>
  </si>
  <si>
    <t>Roura D250Cu/1000</t>
  </si>
  <si>
    <t>-1417421646</t>
  </si>
  <si>
    <t>241208</t>
  </si>
  <si>
    <t>Objímka s gumou D250Cu</t>
  </si>
  <si>
    <t>-229036680</t>
  </si>
  <si>
    <t>241209</t>
  </si>
  <si>
    <t>Rozbočka TCPU 250-250Cu</t>
  </si>
  <si>
    <t>591194255</t>
  </si>
  <si>
    <t>241210</t>
  </si>
  <si>
    <t xml:space="preserve">Víko zaslep. EPF 250Cu s odvodněním </t>
  </si>
  <si>
    <t>2057107985</t>
  </si>
  <si>
    <t>241311</t>
  </si>
  <si>
    <t>Ohebná hadice typ SONO 254/10bm</t>
  </si>
  <si>
    <t>1023952909</t>
  </si>
  <si>
    <t>241312</t>
  </si>
  <si>
    <t>Ohebná hadice typ SPIRO 250/0</t>
  </si>
  <si>
    <t>1561584946</t>
  </si>
  <si>
    <t>241313</t>
  </si>
  <si>
    <t xml:space="preserve">Víko zaslep. EPF 250 </t>
  </si>
  <si>
    <t>-1761239455</t>
  </si>
  <si>
    <t>241314</t>
  </si>
  <si>
    <t>Atyp dvojitá odbočka TVU-45°-250-200-200</t>
  </si>
  <si>
    <t>832572464</t>
  </si>
  <si>
    <t>241315</t>
  </si>
  <si>
    <t>Přechod RCLU 250-200</t>
  </si>
  <si>
    <t>904465764</t>
  </si>
  <si>
    <t>241316</t>
  </si>
  <si>
    <t>Rozbočka TCU 250-200-200</t>
  </si>
  <si>
    <t>-1796499083</t>
  </si>
  <si>
    <t>241317</t>
  </si>
  <si>
    <t>Atyp rozbočka YVU-45°-250-200-200</t>
  </si>
  <si>
    <t>-518868260</t>
  </si>
  <si>
    <t>241320</t>
  </si>
  <si>
    <t>Klapka kruhová D200 RO</t>
  </si>
  <si>
    <t>-1339355047</t>
  </si>
  <si>
    <t>241321</t>
  </si>
  <si>
    <t>Průchodka D200/500</t>
  </si>
  <si>
    <t>240155332</t>
  </si>
  <si>
    <t>241322</t>
  </si>
  <si>
    <t>Ohebná hadice typ SONO 203/10bm</t>
  </si>
  <si>
    <t>1769628829</t>
  </si>
  <si>
    <t>241323a</t>
  </si>
  <si>
    <t>Rozbočka TCPU 200-150</t>
  </si>
  <si>
    <t>-2089997888</t>
  </si>
  <si>
    <t>241323b</t>
  </si>
  <si>
    <t>Rozbočka TCPU 200-200</t>
  </si>
  <si>
    <t>1085012282</t>
  </si>
  <si>
    <t>241324</t>
  </si>
  <si>
    <t xml:space="preserve">Víko zaslep. EPF 200 </t>
  </si>
  <si>
    <t>1452084608</t>
  </si>
  <si>
    <t>241325</t>
  </si>
  <si>
    <t>416761911</t>
  </si>
  <si>
    <t>241326</t>
  </si>
  <si>
    <t>Rozbočka TCU 200-150-150</t>
  </si>
  <si>
    <t>-2038962056</t>
  </si>
  <si>
    <t>241327</t>
  </si>
  <si>
    <t>Rozbočka TCPU 200-100</t>
  </si>
  <si>
    <t>-1627109654</t>
  </si>
  <si>
    <t>241330</t>
  </si>
  <si>
    <t>Ohebná hadice typ SONO 152/10bm</t>
  </si>
  <si>
    <t>906713126</t>
  </si>
  <si>
    <t>241331</t>
  </si>
  <si>
    <t>Průchodka D150/500</t>
  </si>
  <si>
    <t>1819396274</t>
  </si>
  <si>
    <t>241336</t>
  </si>
  <si>
    <t>anemostat pro odvod D300, prov."K", vč. příp. skříně</t>
  </si>
  <si>
    <t>1380661324</t>
  </si>
  <si>
    <t>241337</t>
  </si>
  <si>
    <t>Výúsť pro přívod D300, prov."K", vč. příp. skříně, hrdlo D150</t>
  </si>
  <si>
    <t>-1639025819</t>
  </si>
  <si>
    <t>241338</t>
  </si>
  <si>
    <t>Ventil D100</t>
  </si>
  <si>
    <t>529544642</t>
  </si>
  <si>
    <t>Zařízení č.2 - Klimatizace 1NP</t>
  </si>
  <si>
    <t>242101</t>
  </si>
  <si>
    <t>Nástěnná jednotka CH/T = 4.2/5.4kW, vel. 885x195mm, v=299mm, 28dB(A), 230V/5.7A(10A),D/d=16/10, K20, vč.infra ovl., (např.MSZ-EF42VG) oblast použití -10 až+46°C příslušenství: Nosné konzoly (porovnatelné zařízení např. Split-Inverter)</t>
  </si>
  <si>
    <t>1033941050</t>
  </si>
  <si>
    <t>242102</t>
  </si>
  <si>
    <t>4-cestná kazetová jednotka Split. CH/T = 7.1/8.0kW, vel, 840x840mm, v=258mm, 28dB(A), 230V/10.8A(20A), D/d=16/10, K20, oblast použití -15 až+46°C příslušenství: Nosné konzoly</t>
  </si>
  <si>
    <t>1901901430</t>
  </si>
  <si>
    <t>242102b</t>
  </si>
  <si>
    <t xml:space="preserve">příslušenství: Nastavitelný ovladač </t>
  </si>
  <si>
    <t>434891736</t>
  </si>
  <si>
    <t>Zařízení č.3 -Větrání 1NP (Pomocné provozy)</t>
  </si>
  <si>
    <t>243201</t>
  </si>
  <si>
    <t>Samotahová hlavice typ.CAGI 200</t>
  </si>
  <si>
    <t>-260058022</t>
  </si>
  <si>
    <t>243202</t>
  </si>
  <si>
    <t>Potrubí typ SPIRO 200/0</t>
  </si>
  <si>
    <t>942240318</t>
  </si>
  <si>
    <t>243203</t>
  </si>
  <si>
    <t>-1965384187</t>
  </si>
  <si>
    <t>243204</t>
  </si>
  <si>
    <t>Víko zaslep. EPF 200 s odvodněním</t>
  </si>
  <si>
    <t>1493479576</t>
  </si>
  <si>
    <t>243205</t>
  </si>
  <si>
    <t>Zvukově izolovaný diagonální ventilátor D200, Qv=400m3/h. 95/90W/230V, 0.45/0.43A, 18/19dB(A), s doběhem</t>
  </si>
  <si>
    <t>-717076831</t>
  </si>
  <si>
    <t>243205a</t>
  </si>
  <si>
    <t>Příslušenství: objímka VBM 200</t>
  </si>
  <si>
    <t>-2021071781</t>
  </si>
  <si>
    <t>243206</t>
  </si>
  <si>
    <t>1058627353</t>
  </si>
  <si>
    <t>243207</t>
  </si>
  <si>
    <t>Rozbočka TCPU 200-125</t>
  </si>
  <si>
    <t>2006880933</t>
  </si>
  <si>
    <t>243208</t>
  </si>
  <si>
    <t>Přechod RCFU 200-160</t>
  </si>
  <si>
    <t>-1414058233</t>
  </si>
  <si>
    <t>243209</t>
  </si>
  <si>
    <t>Ohebná hadice SONO 160/10bm</t>
  </si>
  <si>
    <t>499093662</t>
  </si>
  <si>
    <t>243210</t>
  </si>
  <si>
    <t>Rozbočka TCPU 160-125</t>
  </si>
  <si>
    <t>504312510</t>
  </si>
  <si>
    <t>243211</t>
  </si>
  <si>
    <t>Víko zaslep. EPF 160 s odvodněním</t>
  </si>
  <si>
    <t>1422315168</t>
  </si>
  <si>
    <t>243212</t>
  </si>
  <si>
    <t>Ohebná hadice SONO 127/10bm</t>
  </si>
  <si>
    <t>1511683428</t>
  </si>
  <si>
    <t>243213</t>
  </si>
  <si>
    <t>Průchodka D125/500</t>
  </si>
  <si>
    <t>-732969096</t>
  </si>
  <si>
    <t>243214</t>
  </si>
  <si>
    <t>Ventil D125</t>
  </si>
  <si>
    <t>-1403190188</t>
  </si>
  <si>
    <t>VZT - přidružené výkony</t>
  </si>
  <si>
    <t>249810</t>
  </si>
  <si>
    <t>Zaregulování systému a zaškolení obsluhy</t>
  </si>
  <si>
    <t>-250750696</t>
  </si>
  <si>
    <t>249910</t>
  </si>
  <si>
    <t>Přesuny hmot vnitrostaveništní</t>
  </si>
  <si>
    <t>1461604170</t>
  </si>
  <si>
    <t>249911</t>
  </si>
  <si>
    <t>Příplatek za ztížený přesun dle POV stavby</t>
  </si>
  <si>
    <t>-386322134</t>
  </si>
  <si>
    <t>6,72</t>
  </si>
  <si>
    <t>01730 -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</si>
  <si>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</si>
  <si>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</si>
  <si>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</si>
  <si>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739 - Ústřední vytápění - přidružené výkony</t>
  </si>
  <si>
    <t>132251102</t>
  </si>
  <si>
    <t>Hloubení nezapažených rýh šířky do 800 mm strojně s urovnáním dna do předepsaného profilu a spádu v hornině třídy těžitelnosti I skupiny 3 přes 20 do 50 m3</t>
  </si>
  <si>
    <t>1022218698</t>
  </si>
  <si>
    <t>28*0,8*1,1</t>
  </si>
  <si>
    <t>-722298815</t>
  </si>
  <si>
    <t>-1153705249</t>
  </si>
  <si>
    <t>2057575490</t>
  </si>
  <si>
    <t>1880401337</t>
  </si>
  <si>
    <t>1498552071</t>
  </si>
  <si>
    <t>24,64-6,72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</si>
  <si>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</si>
  <si>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</si>
  <si>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-1915554481</t>
  </si>
  <si>
    <t>28*0,8*0,3</t>
  </si>
  <si>
    <t>58337308</t>
  </si>
  <si>
    <t>štěrkopísek frakce 0/2</t>
  </si>
  <si>
    <t>-1370702145</t>
  </si>
  <si>
    <t>6,72*2 'Přepočtené koeficientem množství</t>
  </si>
  <si>
    <t>713463411</t>
  </si>
  <si>
    <t>Montáž izolace tepelné potrubí a ohybů tvarovkami nebo deskami potrubními pouzdry návlekovými izolačními hadicemi potrubí a ohybů</t>
  </si>
  <si>
    <t>1202350750</t>
  </si>
  <si>
    <t>28377094R1</t>
  </si>
  <si>
    <t>pouzdro izolační potrubní z pěnového polyetylenu 15/9mm</t>
  </si>
  <si>
    <t>148585251</t>
  </si>
  <si>
    <t>28377106</t>
  </si>
  <si>
    <t>pouzdro izolační potrubní z pěnového polyetylenu 18/20mm</t>
  </si>
  <si>
    <t>950952773</t>
  </si>
  <si>
    <t>28377045</t>
  </si>
  <si>
    <t>pouzdro izolační potrubní z pěnového polyetylenu 22/20mm</t>
  </si>
  <si>
    <t>-1130030375</t>
  </si>
  <si>
    <t>28377048</t>
  </si>
  <si>
    <t>pouzdro izolační potrubní z pěnového polyetylenu 28/20mm</t>
  </si>
  <si>
    <t>-1202968137</t>
  </si>
  <si>
    <t>28377091</t>
  </si>
  <si>
    <t>Spony na izolaci</t>
  </si>
  <si>
    <t>-1289253047</t>
  </si>
  <si>
    <t>28377092</t>
  </si>
  <si>
    <t>páska samolepící ALS šířka 50 mm, délka 50 m</t>
  </si>
  <si>
    <t>1147980896</t>
  </si>
  <si>
    <t>732</t>
  </si>
  <si>
    <t>Ústřední vytápění - strojovny</t>
  </si>
  <si>
    <t>732429212</t>
  </si>
  <si>
    <t>Čerpadla teplovodní montáž čerpadel (do potrubí) ostatních typů mokroběžných závitových DN 25</t>
  </si>
  <si>
    <t>-1749989284</t>
  </si>
  <si>
    <t>426112601</t>
  </si>
  <si>
    <t>čerpadlo oběhové teplovodní závitové DN 25 pro vytápění  1,75 m3/hod, 15kPa  (porovnatelný technický standard ALPHA 1L 25-40)</t>
  </si>
  <si>
    <t>-446766439</t>
  </si>
  <si>
    <t>733</t>
  </si>
  <si>
    <t>Ústřední vytápění - rozvodné potrubí</t>
  </si>
  <si>
    <t>733190107</t>
  </si>
  <si>
    <t>Zkoušky těsnosti potrubí, manžety prostupové z trubek ocelových zkoušky těsnosti potrubí (za provozu) z trubek ocelových závitových DN do 40</t>
  </si>
  <si>
    <t>377846286</t>
  </si>
  <si>
    <t>733191R01</t>
  </si>
  <si>
    <t>napojení na stávající potrubí předizolované DN 80/180</t>
  </si>
  <si>
    <t>1191847438</t>
  </si>
  <si>
    <t>733222102</t>
  </si>
  <si>
    <t>Potrubí z trubek měděných polotvrdých spojovaných měkkým pájením Ø 15/1</t>
  </si>
  <si>
    <t>1977399846</t>
  </si>
  <si>
    <t>733222103</t>
  </si>
  <si>
    <t>Potrubí z trubek měděných polotvrdých spojovaných měkkým pájením Ø 18/1</t>
  </si>
  <si>
    <t>1428613225</t>
  </si>
  <si>
    <t>733222104</t>
  </si>
  <si>
    <t>Potrubí z trubek měděných polotvrdých spojovaných měkkým pájením Ø 22/1,0</t>
  </si>
  <si>
    <t>-1573094083</t>
  </si>
  <si>
    <t>733222105</t>
  </si>
  <si>
    <t>Potrubí z trubek měděných polotvrdých spojovaných měkkým pájením Ø 22/1,5</t>
  </si>
  <si>
    <t>-749877675</t>
  </si>
  <si>
    <t>733224205</t>
  </si>
  <si>
    <t>Potrubí z trubek měděných Příplatek k cenám za potrubí vedené v kotelnách a strojovnách Ø 28/1,5</t>
  </si>
  <si>
    <t>-453398144</t>
  </si>
  <si>
    <t>733224222</t>
  </si>
  <si>
    <t>Potrubí z trubek měděných Příplatek k cenám za zhotovení přípojky z trubek měděných Ø 15/1</t>
  </si>
  <si>
    <t>1094273329</t>
  </si>
  <si>
    <t>733291101</t>
  </si>
  <si>
    <t>Zkoušky těsnosti potrubí z trubek měděných Ø do 35/1,5</t>
  </si>
  <si>
    <t>1111140414</t>
  </si>
  <si>
    <t>733R01100</t>
  </si>
  <si>
    <t>Mont.předizol. potr.DN 40 mm,D 125 mm,spoj po 6 m</t>
  </si>
  <si>
    <t>700573277</t>
  </si>
  <si>
    <t>733R01101</t>
  </si>
  <si>
    <t>Spojka předizolovaného potrubí DN 40/D125 mm  </t>
  </si>
  <si>
    <t>1585348880</t>
  </si>
  <si>
    <t>14041R01</t>
  </si>
  <si>
    <t>Předizolované trubky DN40/110</t>
  </si>
  <si>
    <t>-344798198</t>
  </si>
  <si>
    <t>14041R02</t>
  </si>
  <si>
    <t>Ohyb 90° DN40/110 - 0,7/0,7</t>
  </si>
  <si>
    <t>1149274811</t>
  </si>
  <si>
    <t>14041R03</t>
  </si>
  <si>
    <t>Ohyb 90° DN40/110- 0,7/1,0</t>
  </si>
  <si>
    <t>-1216662118</t>
  </si>
  <si>
    <t>14041R04</t>
  </si>
  <si>
    <t>Ohyb 90° DN40/110 - 0,7/1,5</t>
  </si>
  <si>
    <t>1159745739</t>
  </si>
  <si>
    <t>14041R05</t>
  </si>
  <si>
    <t>Těsnící kruh pr.110</t>
  </si>
  <si>
    <t>978335682</t>
  </si>
  <si>
    <t>14041R06</t>
  </si>
  <si>
    <t>PE smršťovací objímka komplet 110</t>
  </si>
  <si>
    <t>435188701</t>
  </si>
  <si>
    <t>14041R07</t>
  </si>
  <si>
    <t>DHEC smršť. víko 2200 110-125/27-48</t>
  </si>
  <si>
    <t>622778092</t>
  </si>
  <si>
    <t>14041R08</t>
  </si>
  <si>
    <t>smršťovací manžeta 110</t>
  </si>
  <si>
    <t>2071858757</t>
  </si>
  <si>
    <t>14041R09</t>
  </si>
  <si>
    <t>dilatační polštáře velikost III (DPs=40 mm) dl. 1,0</t>
  </si>
  <si>
    <t>1381109692</t>
  </si>
  <si>
    <t>14041R10</t>
  </si>
  <si>
    <t>podpěrka Cu drátu 19/S</t>
  </si>
  <si>
    <t>-1393259770</t>
  </si>
  <si>
    <t>14041R11</t>
  </si>
  <si>
    <t>konektor</t>
  </si>
  <si>
    <t>-1886402318</t>
  </si>
  <si>
    <t>14041R12</t>
  </si>
  <si>
    <t>podkladní trámky 100*100*625</t>
  </si>
  <si>
    <t>1662939356</t>
  </si>
  <si>
    <t>14041R13</t>
  </si>
  <si>
    <t>podkladní trámky 100*100*800</t>
  </si>
  <si>
    <t>1535950001</t>
  </si>
  <si>
    <t>14041R14</t>
  </si>
  <si>
    <t>podkladní trámky 100*100*1200</t>
  </si>
  <si>
    <t>1533964539</t>
  </si>
  <si>
    <t>734</t>
  </si>
  <si>
    <t>Ústřední vytápění - armatury</t>
  </si>
  <si>
    <t>734209112</t>
  </si>
  <si>
    <t>Montáž závitových armatur se 2 závity G 3/8 (DN 10)</t>
  </si>
  <si>
    <t>1590318589</t>
  </si>
  <si>
    <t>551200R03</t>
  </si>
  <si>
    <t>autonatický vyvažovák ABQM DN100</t>
  </si>
  <si>
    <t>-1287212137</t>
  </si>
  <si>
    <t>734209115</t>
  </si>
  <si>
    <t>Montáž závitových armatur se 2 závity G 1 (DN 25)</t>
  </si>
  <si>
    <t>61775191</t>
  </si>
  <si>
    <t>551200R01</t>
  </si>
  <si>
    <t>Dvoucestný regulační ventil VVP 45,25-6,3 kvs 6,3  (porovnatelný technický standard Semens -VVP 45.25-6,3)</t>
  </si>
  <si>
    <t>-488540044</t>
  </si>
  <si>
    <t>551200R02</t>
  </si>
  <si>
    <t>pohon SSC31  (230V, 3-polohový, 150s) </t>
  </si>
  <si>
    <t>329806989</t>
  </si>
  <si>
    <t>734211119</t>
  </si>
  <si>
    <t>Ventily odvzdušňovací závitové automatické PN 14 do 120°C G 3/8</t>
  </si>
  <si>
    <t>1674568770</t>
  </si>
  <si>
    <t>734221682</t>
  </si>
  <si>
    <t>Ventily regulační závitové hlavice termostatické, pro ovládání ventilů PN 10 do 110°C kapalinové otopných těles VK</t>
  </si>
  <si>
    <t>-1357084329</t>
  </si>
  <si>
    <t>734242411</t>
  </si>
  <si>
    <t>Ventily zpětné závitové PN 16 do 110°C přímé G 3/8</t>
  </si>
  <si>
    <t>-753661158</t>
  </si>
  <si>
    <t>734261235</t>
  </si>
  <si>
    <t>Šroubení topenářské PN 16 do 120°C přímé G 1</t>
  </si>
  <si>
    <t>854379308</t>
  </si>
  <si>
    <t>734261412</t>
  </si>
  <si>
    <t>Šroubení regulační radiátorové rohové bez vypouštění G 1/2</t>
  </si>
  <si>
    <t>2118237231</t>
  </si>
  <si>
    <t>734291122</t>
  </si>
  <si>
    <t>Ostatní armatury kohouty plnicí a vypouštěcí PN 10 do 90°C G 3/8</t>
  </si>
  <si>
    <t>-798973480</t>
  </si>
  <si>
    <t>734291123</t>
  </si>
  <si>
    <t>Ostatní armatury kohouty plnicí a vypouštěcí PN 10 do 90°C G 1/2</t>
  </si>
  <si>
    <t>-1528552538</t>
  </si>
  <si>
    <t>734291244</t>
  </si>
  <si>
    <t>Ostatní armatury filtry závitové PN 16 do 130°C přímé s vnitřními závity G 1</t>
  </si>
  <si>
    <t>-300339786</t>
  </si>
  <si>
    <t>734292774</t>
  </si>
  <si>
    <t>Ostatní armatury kulové kohouty PN 42 do 185°C plnoprůtokové vnitřní závit G 1</t>
  </si>
  <si>
    <t>2135510707</t>
  </si>
  <si>
    <t>734292776</t>
  </si>
  <si>
    <t>Ostatní armatury kulové kohouty PN 42 do 185°C plnoprůtokové vnitřní závit G 1 1/2</t>
  </si>
  <si>
    <t>780167545</t>
  </si>
  <si>
    <t>734411133</t>
  </si>
  <si>
    <t>Teploměry technické D60, 0-120st.C</t>
  </si>
  <si>
    <t>2005652776</t>
  </si>
  <si>
    <t>73515145R0</t>
  </si>
  <si>
    <t>Otopná tělesa panelová dvoudesková PN 1,0 MPa, T do 110°C s jednou přídavnou přestupní plochou výšky tělesa 300 mm stavební délky 800 mm</t>
  </si>
  <si>
    <t>-287453</t>
  </si>
  <si>
    <t>735151452</t>
  </si>
  <si>
    <t>Otopná tělesa panelová dvoudesková PN 1,0 MPa, T do 110°C s jednou přídavnou přestupní plochou výšky tělesa 500 mm stavební délky / výkonu 500 mm / 559 W</t>
  </si>
  <si>
    <t>-1820905533</t>
  </si>
  <si>
    <t>735151515</t>
  </si>
  <si>
    <t>Otopná tělesa panelová dvoudesková PN 1,0 MPa, T do 110°C se dvěma přídavnými přestupními plochami výšky tělesa 300 mm stavební délky / výkonu 800 mm / 773 W</t>
  </si>
  <si>
    <t>318553745</t>
  </si>
  <si>
    <t>735151551</t>
  </si>
  <si>
    <t>Otopná tělesa panelová dvoudesková PN 1,0 MPa, T do 110°C se dvěma přídavnými přestupními plochami výšky tělesa 500 mm stavební délky / výkonu 400 mm / 581 W</t>
  </si>
  <si>
    <t>-1713711367</t>
  </si>
  <si>
    <t>735151556</t>
  </si>
  <si>
    <t>Otopná tělesa panelová dvoudesková PN 1,0 MPa, T do 110°C se dvěma přídavnými přestupními plochami výšky tělesa 500 mm stavební délky / výkonu 900 mm / 1307 W</t>
  </si>
  <si>
    <t>858933162</t>
  </si>
  <si>
    <t>735151557</t>
  </si>
  <si>
    <t>Otopná tělesa panelová dvoudesková PN 1,0 MPa, T do 110°C se dvěma přídavnými přestupními plochami výšky tělesa 500 mm stavební délky / výkonu 1000 mm / 1452 W</t>
  </si>
  <si>
    <t>722578914</t>
  </si>
  <si>
    <t>739</t>
  </si>
  <si>
    <t>Ústřední vytápění - přidružené výkony</t>
  </si>
  <si>
    <t>739100101</t>
  </si>
  <si>
    <t>rozbočovací krabice</t>
  </si>
  <si>
    <t>817543775</t>
  </si>
  <si>
    <t>739100102</t>
  </si>
  <si>
    <t>sdělovací kabel TCEPKPFLE 3x4x0,8</t>
  </si>
  <si>
    <t>-1656091649</t>
  </si>
  <si>
    <t>739100103</t>
  </si>
  <si>
    <t>oživení výstr. systému</t>
  </si>
  <si>
    <t>396537638</t>
  </si>
  <si>
    <t>739100601</t>
  </si>
  <si>
    <t>vyregulování ventilu dvojregulačního s termostatickým ovládáním</t>
  </si>
  <si>
    <t>-189710201</t>
  </si>
  <si>
    <t>739100701</t>
  </si>
  <si>
    <t xml:space="preserve">Napouštění systému a odvzdušnění </t>
  </si>
  <si>
    <t>-1870135305</t>
  </si>
  <si>
    <t>739100801</t>
  </si>
  <si>
    <t xml:space="preserve">Topná zkouška </t>
  </si>
  <si>
    <t>166042682</t>
  </si>
  <si>
    <t>739100802</t>
  </si>
  <si>
    <t>tlaková zkouška</t>
  </si>
  <si>
    <t>199497794</t>
  </si>
  <si>
    <t>739100901</t>
  </si>
  <si>
    <t>Staveništní přesun materiálu dle výše uvedeného soupisu</t>
  </si>
  <si>
    <t>774522576</t>
  </si>
  <si>
    <t>739100902</t>
  </si>
  <si>
    <t xml:space="preserve">Zvýšené náklady na přesun materiálu dle výše uvedeného soupisu - dle POV stavby </t>
  </si>
  <si>
    <t>-1668420685</t>
  </si>
  <si>
    <t>012303043</t>
  </si>
  <si>
    <t xml:space="preserve">geodetické zaměření skutečného provedení </t>
  </si>
  <si>
    <t>-1420704925</t>
  </si>
  <si>
    <t>17,98</t>
  </si>
  <si>
    <t>obsEx</t>
  </si>
  <si>
    <t>15,48</t>
  </si>
  <si>
    <t>vyk</t>
  </si>
  <si>
    <t>63,9</t>
  </si>
  <si>
    <t>vykRuč</t>
  </si>
  <si>
    <t>30,94</t>
  </si>
  <si>
    <t>ibsIN</t>
  </si>
  <si>
    <t>obCel</t>
  </si>
  <si>
    <t>39,48</t>
  </si>
  <si>
    <t>01720 - Zdravotní technika</t>
  </si>
  <si>
    <t xml:space="preserve">    722 - Zdravotechnika - vnitřní vodovod</t>
  </si>
  <si>
    <t xml:space="preserve">    724 - Zdravotechnika - strojní vybavení</t>
  </si>
  <si>
    <t>-647840490</t>
  </si>
  <si>
    <t>"šachta:" 10</t>
  </si>
  <si>
    <t>-2138579583</t>
  </si>
  <si>
    <t>"odkop pro navýšení a napojení šachet:" 1,5</t>
  </si>
  <si>
    <t>"vnitřní kanalizace+voda:" 0,6*0,6*22+0,8*0,6*24+0,5*0,5*20+5</t>
  </si>
  <si>
    <t>420044993</t>
  </si>
  <si>
    <t>1*1,6*(15+3)</t>
  </si>
  <si>
    <t>0,9*1,4*(7+12+2)</t>
  </si>
  <si>
    <t>"voda:" 18*0,4*1,2</t>
  </si>
  <si>
    <t>111235404</t>
  </si>
  <si>
    <t>-1103834769</t>
  </si>
  <si>
    <t>obsEx+2,5</t>
  </si>
  <si>
    <t>542341418</t>
  </si>
  <si>
    <t>153211421</t>
  </si>
  <si>
    <t>vyk-obsEx+jámy3-2,5</t>
  </si>
  <si>
    <t>245975422</t>
  </si>
  <si>
    <t>"podsyp + zásyp:" 0,6*0,5*(15+3+3+7+12+2)</t>
  </si>
  <si>
    <t>0,4*0,4*18</t>
  </si>
  <si>
    <t>"vnitřní kanalizace+voda:" 19+5</t>
  </si>
  <si>
    <t>583373701</t>
  </si>
  <si>
    <t xml:space="preserve">štěrkopísek frakce 0-63 </t>
  </si>
  <si>
    <t>-503365537</t>
  </si>
  <si>
    <t>1235176095</t>
  </si>
  <si>
    <t>vykRuč-ibsIN</t>
  </si>
  <si>
    <t>810200110</t>
  </si>
  <si>
    <t xml:space="preserve">Akumulační šachta d=1000mm, s adaptérem a pochozí litinovou dešťovou mříží v úrovni dlažby, h= 3m, šachta opatřena košem na bahno v místě nátoku z vpustí </t>
  </si>
  <si>
    <t>-1410644379</t>
  </si>
  <si>
    <t>871161141</t>
  </si>
  <si>
    <t>Montáž vodovodního potrubí z plastů v otevřeném výkopu z polyetylenu PE 100 svařovaných na tupo SDR 11/PN16 D 32 x 3,0 mm</t>
  </si>
  <si>
    <t>-92259190</t>
  </si>
  <si>
    <t>28613110</t>
  </si>
  <si>
    <t>potrubí vodovodní PE100 PN 16 SDR11 6m 100m 32x3,0mm</t>
  </si>
  <si>
    <t>1566345161</t>
  </si>
  <si>
    <t>20*1,015 'Přepočtené koeficientem množství</t>
  </si>
  <si>
    <t>871265211</t>
  </si>
  <si>
    <t>Kanalizační potrubí z tvrdého PVC v otevřeném výkopu ve sklonu do 20 %, hladkého plnostěnného jednovrstvého, tuhost třídy SN 4 DN 110</t>
  </si>
  <si>
    <t>558764799</t>
  </si>
  <si>
    <t>"napojení šachty NŠ1 - dešťová :"15</t>
  </si>
  <si>
    <t>"přípojka splaš.kanalizace objektu SO01:" 12</t>
  </si>
  <si>
    <t>"přípojka SO02:" 2</t>
  </si>
  <si>
    <t>"pojistný přepad do vsaku:" 4</t>
  </si>
  <si>
    <t>871315211</t>
  </si>
  <si>
    <t>Kanalizační potrubí z tvrdého PVC v otevřeném výkopu ve sklonu do 20 %, hladkého plnostěnného jednovrstvého, tuhost třídy SN 4 DN 160</t>
  </si>
  <si>
    <t>453899457</t>
  </si>
  <si>
    <t>877265211</t>
  </si>
  <si>
    <t>Montáž tvarovek na kanalizačním potrubí z trub z plastu z tvrdého PVC nebo z polypropylenu v otevřeném výkopu jednoosých DN 110</t>
  </si>
  <si>
    <t>-504177562</t>
  </si>
  <si>
    <t>28611350</t>
  </si>
  <si>
    <t>koleno kanalizace PVC KG 110x30°</t>
  </si>
  <si>
    <t>2140909646</t>
  </si>
  <si>
    <t>28611351</t>
  </si>
  <si>
    <t>koleno kanalizační PVC KG 110x45°</t>
  </si>
  <si>
    <t>1175660790</t>
  </si>
  <si>
    <t>28611353</t>
  </si>
  <si>
    <t>koleno kanalizační PVC KG 110x87°</t>
  </si>
  <si>
    <t>-714716624</t>
  </si>
  <si>
    <t>877265221</t>
  </si>
  <si>
    <t>Montáž tvarovek na kanalizačním potrubí z trub z plastu z tvrdého PVC nebo z polypropylenu v otevřeném výkopu dvouosých DN 110</t>
  </si>
  <si>
    <t>69330805</t>
  </si>
  <si>
    <t>28611387</t>
  </si>
  <si>
    <t>odbočka kanalizační PVC s hrdlem 110/110/45°</t>
  </si>
  <si>
    <t>1496946032</t>
  </si>
  <si>
    <t>877800910</t>
  </si>
  <si>
    <t>Zaslepení potrubí DN 200</t>
  </si>
  <si>
    <t>-1562646921</t>
  </si>
  <si>
    <t>879171111</t>
  </si>
  <si>
    <t>Montáž napojení vodovodní přípojky v otevřeném výkopu ve sklonu přes 20 % DN 32</t>
  </si>
  <si>
    <t>1155088170</t>
  </si>
  <si>
    <t>892241111</t>
  </si>
  <si>
    <t>Tlakové zkoušky vodou na potrubí DN do 80</t>
  </si>
  <si>
    <t>1468561750</t>
  </si>
  <si>
    <t>892312121</t>
  </si>
  <si>
    <t>Tlakové zkoušky vzduchem těsnícími vaky ucpávkovými DN 150</t>
  </si>
  <si>
    <t>úsek</t>
  </si>
  <si>
    <t>486596125</t>
  </si>
  <si>
    <t>892372100</t>
  </si>
  <si>
    <t>Tlakové zkoušky vodou zabezpečení konců potrubí při tlakových zkouškách DN do 50</t>
  </si>
  <si>
    <t>525997472</t>
  </si>
  <si>
    <t>894419R01</t>
  </si>
  <si>
    <t>Dodatečné napojení potrubí DN 100-200 s dotěsněním do šachty z betonových dílců - navrtávkou a šachtovou průchodkou</t>
  </si>
  <si>
    <t>-1332819105</t>
  </si>
  <si>
    <t>1+2+1</t>
  </si>
  <si>
    <t>894420R10</t>
  </si>
  <si>
    <t>Vavýšení šachty z betonových dílců o 200mm (rozebrání+doplnění vč.dodávky materiálu +zpětné osazení dílů šachty)</t>
  </si>
  <si>
    <t>-788009068</t>
  </si>
  <si>
    <t>-240007077</t>
  </si>
  <si>
    <t>894812001</t>
  </si>
  <si>
    <t>Revizní a čistící šachta z polypropylenu PP pro hladké trouby DN 400 šachtové dno (DN šachty / DN trubního vedení) DN 400/150 přímý tok</t>
  </si>
  <si>
    <t>2019024013</t>
  </si>
  <si>
    <t>894812032</t>
  </si>
  <si>
    <t>Revizní a čistící šachta z polypropylenu PP pro hladké trouby DN 400 roura šachtová korugovaná bez hrdla, světlé hloubky 1500 mm</t>
  </si>
  <si>
    <t>-1885111028</t>
  </si>
  <si>
    <t>894812041</t>
  </si>
  <si>
    <t>Revizní a čistící šachta z polypropylenu PP pro hladké trouby DN 400 roura šachtová korugovaná Příplatek k cenám 2031 - 2035 za uříznutí šachtové roury</t>
  </si>
  <si>
    <t>1340743954</t>
  </si>
  <si>
    <t>89481206R3</t>
  </si>
  <si>
    <t>Revizní a čistící šachta z polypropylenu PP pro hladké trouby DN 400 poklop litinový (pro třídu zatížení) plný do teleskopické trubky (D400)</t>
  </si>
  <si>
    <t>1845730260</t>
  </si>
  <si>
    <t>1703578905</t>
  </si>
  <si>
    <t>721174026</t>
  </si>
  <si>
    <t>Potrubí z trub polypropylenových odpadní (svislé) DN 125</t>
  </si>
  <si>
    <t>-1522602538</t>
  </si>
  <si>
    <t>721174042</t>
  </si>
  <si>
    <t>Potrubí z trub polypropylenových připojovací DN 40</t>
  </si>
  <si>
    <t>-451573538</t>
  </si>
  <si>
    <t>721174043</t>
  </si>
  <si>
    <t>Potrubí z trub polypropylenových připojovací DN 50</t>
  </si>
  <si>
    <t>2131739321</t>
  </si>
  <si>
    <t>721174044</t>
  </si>
  <si>
    <t>Potrubí z trub polypropylenových připojovací DN 75</t>
  </si>
  <si>
    <t>-1478642999</t>
  </si>
  <si>
    <t>721174045</t>
  </si>
  <si>
    <t>Potrubí z trub polypropylenových připojovací DN 110</t>
  </si>
  <si>
    <t>1374826251</t>
  </si>
  <si>
    <t>83-15-12</t>
  </si>
  <si>
    <t>721194104</t>
  </si>
  <si>
    <t>Vyměření přípojek na potrubí vyvedení a upevnění odpadních výpustek DN 40</t>
  </si>
  <si>
    <t>1268319355</t>
  </si>
  <si>
    <t>721194105</t>
  </si>
  <si>
    <t>Vyměření přípojek na potrubí vyvedení a upevnění odpadních výpustek DN 50</t>
  </si>
  <si>
    <t>1378599736</t>
  </si>
  <si>
    <t>721194109</t>
  </si>
  <si>
    <t>Vyměření přípojek na potrubí vyvedení a upevnění odpadních výpustek DN 110</t>
  </si>
  <si>
    <t>-354509064</t>
  </si>
  <si>
    <t>721226511</t>
  </si>
  <si>
    <t>Zápachové uzávěrky podomítkové (Pe) s krycí deskou pro pračku a myčku DN 40</t>
  </si>
  <si>
    <t>1830627470</t>
  </si>
  <si>
    <t>"okap VZT:"1</t>
  </si>
  <si>
    <t>721273153</t>
  </si>
  <si>
    <t>Ventilační hlavice z polypropylenu (PP) DN 110</t>
  </si>
  <si>
    <t>386004619</t>
  </si>
  <si>
    <t>721290111</t>
  </si>
  <si>
    <t>Zkouška těsnosti kanalizace v objektech vodou do DN 125</t>
  </si>
  <si>
    <t>1629509104</t>
  </si>
  <si>
    <t>998721201</t>
  </si>
  <si>
    <t>Přesun hmot pro vnitřní kanalizace stanovený procentní sazbou (%) z ceny vodorovná dopravní vzdálenost do 50 m v objektech výšky do 6 m</t>
  </si>
  <si>
    <t>-952162461</t>
  </si>
  <si>
    <t>998721293</t>
  </si>
  <si>
    <t>Přesun hmot pro vnitřní kanalizace stanovený procentní sazbou (%) z ceny Příplatek k cenám za zvětšený přesun přes vymezenou největší dopravní vzdálenost do 500 m</t>
  </si>
  <si>
    <t>-494219774</t>
  </si>
  <si>
    <t>722</t>
  </si>
  <si>
    <t>Zdravotechnika - vnitřní vodovod</t>
  </si>
  <si>
    <t>722130993</t>
  </si>
  <si>
    <t>Opravy vodovodního potrubí z ocelových trubek pozinkovaných závitových vsazení odbočky do potrubí oboustrannými svěrnými spojkami DN potrubí / G odbočky DN 32 / G 1</t>
  </si>
  <si>
    <t>-82176425</t>
  </si>
  <si>
    <t>722140104</t>
  </si>
  <si>
    <t>Potrubí z ocelových trubek z ušlechtilé oceli spojované lisováním DN 25</t>
  </si>
  <si>
    <t>-1641039135</t>
  </si>
  <si>
    <t>722174002</t>
  </si>
  <si>
    <t>Potrubí z plastových trubek z polypropylenu PPR svařovaných polyfuzně PN 16 (SDR 7,4) D 20 x 2,8</t>
  </si>
  <si>
    <t>-1954882499</t>
  </si>
  <si>
    <t>722174003</t>
  </si>
  <si>
    <t>Potrubí z plastových trubek z polypropylenu PPR svařovaných polyfuzně PN 16 (SDR 7,4) D 25 x 3,5</t>
  </si>
  <si>
    <t>603473548</t>
  </si>
  <si>
    <t>722174004</t>
  </si>
  <si>
    <t>Potrubí z plastových trubek z polypropylenu PPR svařovaných polyfuzně PN 16 (SDR 7,4) D 32 x 4,4</t>
  </si>
  <si>
    <t>-912126265</t>
  </si>
  <si>
    <t>24-18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</si>
  <si>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</si>
  <si>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</si>
  <si>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-458012637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</si>
  <si>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</si>
  <si>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</si>
  <si>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-211373352</t>
  </si>
  <si>
    <t>722190401</t>
  </si>
  <si>
    <t>Zřízení přípojek na potrubí vyvedení a upevnění výpustek do DN 25</t>
  </si>
  <si>
    <t>-766505167</t>
  </si>
  <si>
    <t>722220122</t>
  </si>
  <si>
    <t>Armatury s jedním závitem nástěnky pro baterii G 3/4"</t>
  </si>
  <si>
    <t>pár</t>
  </si>
  <si>
    <t>2079728815</t>
  </si>
  <si>
    <t>722232045</t>
  </si>
  <si>
    <t>Armatury se dvěma závity kulové kohouty PN 42 do 185 °C přímé vnitřní závit G 1"</t>
  </si>
  <si>
    <t>399809580</t>
  </si>
  <si>
    <t>72223206R2</t>
  </si>
  <si>
    <t>Vypouštěcí kohout G 3/4"</t>
  </si>
  <si>
    <t>472153546</t>
  </si>
  <si>
    <t>72223290R2</t>
  </si>
  <si>
    <t>Termostatický směšovací ventil na potrubí DN20</t>
  </si>
  <si>
    <t>800707784</t>
  </si>
  <si>
    <t>7222501R1</t>
  </si>
  <si>
    <t>Hydranr vč.vybavení typ B 19/30</t>
  </si>
  <si>
    <t>467212048</t>
  </si>
  <si>
    <t>722290226</t>
  </si>
  <si>
    <t>Zkoušky, proplach a desinfekce vodovodního potrubí zkoušky těsnosti vodovodního potrubí závitového do DN 50</t>
  </si>
  <si>
    <t>-1035796641</t>
  </si>
  <si>
    <t>722290234</t>
  </si>
  <si>
    <t>Zkoušky, proplach a desinfekce vodovodního potrubí proplach a desinfekce vodovodního potrubí do DN 80</t>
  </si>
  <si>
    <t>-543577853</t>
  </si>
  <si>
    <t>998722201</t>
  </si>
  <si>
    <t>Přesun hmot pro vnitřní vodovod stanovený procentní sazbou (%) z ceny vodorovná dopravní vzdálenost do 50 m v objektech výšky do 6 m</t>
  </si>
  <si>
    <t>-8905460</t>
  </si>
  <si>
    <t>998722292</t>
  </si>
  <si>
    <t>Přesun hmot pro vnitřní vodovod stanovený procentní sazbou (%) z ceny Příplatek k cenám za zvětšený přesun přes vymezenou největší dopravní vzdálenost do 100 m</t>
  </si>
  <si>
    <t>1869477023</t>
  </si>
  <si>
    <t>724</t>
  </si>
  <si>
    <t>Zdravotechnika - strojní vybavení</t>
  </si>
  <si>
    <t>7241412R1</t>
  </si>
  <si>
    <t>Čerpadlo ponorné Q = 3m3/h H=19m</t>
  </si>
  <si>
    <t>795651440</t>
  </si>
  <si>
    <t>998724201</t>
  </si>
  <si>
    <t>Přesun hmot pro strojní vybavení stanovený procentní sazbou (%) z ceny vodorovná dopravní vzdálenost do 50 m v objektech výšky do 6 m</t>
  </si>
  <si>
    <t>-1371236350</t>
  </si>
  <si>
    <t>998724292</t>
  </si>
  <si>
    <t>Přesun hmot pro strojní vybavení stanovený procentní sazbou (%) z ceny Příplatek k cenám za zvětšený přesun přes vymezenou největší dopravní vzdálenost do 100 m</t>
  </si>
  <si>
    <t>-673965987</t>
  </si>
  <si>
    <t>725112173</t>
  </si>
  <si>
    <t>Zařízení záchodů kombi klozety s hlubokým splachováním zvýšený 50 cm s odpadem svislým</t>
  </si>
  <si>
    <t>-2100909606</t>
  </si>
  <si>
    <t>"součástí ceny je rohový ventil a sedátko:"</t>
  </si>
  <si>
    <t>"imobilní:" 1</t>
  </si>
  <si>
    <t>725211616</t>
  </si>
  <si>
    <t>Umyvadla keramická bílá bez výtokových armatur připevněná na stěnu šrouby s krytem na sifon (polosloupem), šířka umyvadla 550 mm</t>
  </si>
  <si>
    <t>-1341177948</t>
  </si>
  <si>
    <t>725211681</t>
  </si>
  <si>
    <t>Umyvadla keramická bílá bez výtokových armatur připevněná na stěnu šrouby zdravotní, šířka umyvadla 640 mm</t>
  </si>
  <si>
    <t>427304158</t>
  </si>
  <si>
    <t>"imobilní vč.sifonu:"1</t>
  </si>
  <si>
    <t>725331111</t>
  </si>
  <si>
    <t>Výlevky bez výtokových armatur a splachovací nádrže keramické se sklopnou plastovou mřížkou 425 mm</t>
  </si>
  <si>
    <t>-1719765832</t>
  </si>
  <si>
    <t>725532122</t>
  </si>
  <si>
    <t>Elektrické ohřívače zásobníkové beztlakové přepadové akumulační s pojistným ventilem závěsné svislé objem nádrže (příkon) 150 l (3,0 kW) rychloohřev 220 V</t>
  </si>
  <si>
    <t>1785795509</t>
  </si>
  <si>
    <t>7255321R1</t>
  </si>
  <si>
    <t>Průtokový ohřívač vody 3,5kW</t>
  </si>
  <si>
    <t>-2105541844</t>
  </si>
  <si>
    <t>725821316</t>
  </si>
  <si>
    <t>Baterie dřezové nástěnné pákové s otáčivým plochým ústím a délkou ramínka 300 mm</t>
  </si>
  <si>
    <t>-61454498</t>
  </si>
  <si>
    <t>"k výlevce:" 1</t>
  </si>
  <si>
    <t>72582261R2</t>
  </si>
  <si>
    <t>Baterie pro tělesně postižené - umyvadlová stojánková páková bez výpusti</t>
  </si>
  <si>
    <t>429258023</t>
  </si>
  <si>
    <t>725822656</t>
  </si>
  <si>
    <t>Baterie umyvadlové stojánkové automatické senzorové směšovací k průtokovým ohřívačům</t>
  </si>
  <si>
    <t>1730479833</t>
  </si>
  <si>
    <t>7258226R1</t>
  </si>
  <si>
    <t>Baterie umyvadlové pro předem míchanou vodu</t>
  </si>
  <si>
    <t>68284372</t>
  </si>
  <si>
    <t>7258226R2</t>
  </si>
  <si>
    <t>Baterie dřezové pro předem míchanou vodu</t>
  </si>
  <si>
    <t>2085386136</t>
  </si>
  <si>
    <t>725980123</t>
  </si>
  <si>
    <t>Dvířka 30/30</t>
  </si>
  <si>
    <t>1920502490</t>
  </si>
  <si>
    <t>-93667503</t>
  </si>
  <si>
    <t>1135964914</t>
  </si>
  <si>
    <t>783614551</t>
  </si>
  <si>
    <t>Základní nátěr armatur a kovových potrubí jednonásobný potrubí do DN 50 mm syntetický</t>
  </si>
  <si>
    <t>228832997</t>
  </si>
  <si>
    <t>783615551</t>
  </si>
  <si>
    <t>Mezinátěr armatur a kovových potrubí potrubí do DN 50 mm syntetický standardní</t>
  </si>
  <si>
    <t>315150052</t>
  </si>
  <si>
    <t>783617601</t>
  </si>
  <si>
    <t>Krycí nátěr (email) armatur a kovových potrubí potrubí do DN 50 mm jednonásobný syntetický standardní</t>
  </si>
  <si>
    <t>-1200490136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</si>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</sst>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0" fillId="0" borderId="0" xfId="0"/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6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8" t="s">
        <v>14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4"/>
      <c r="AQ5" s="24"/>
      <c r="AR5" s="22"/>
      <c r="BE5" s="34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0" t="s">
        <v>17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4"/>
      <c r="AQ6" s="24"/>
      <c r="AR6" s="22"/>
      <c r="BE6" s="34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46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4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6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46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4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6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46"/>
      <c r="BS13" s="19" t="s">
        <v>6</v>
      </c>
    </row>
    <row r="14" spans="2:71" ht="12.75">
      <c r="B14" s="23"/>
      <c r="C14" s="24"/>
      <c r="D14" s="24"/>
      <c r="E14" s="351" t="s">
        <v>31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46"/>
      <c r="BS14" s="19" t="s">
        <v>32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6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46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46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6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46"/>
      <c r="BS19" s="19" t="s">
        <v>6</v>
      </c>
    </row>
    <row r="20" spans="2:71" s="1" customFormat="1" ht="18.4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46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6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6"/>
    </row>
    <row r="23" spans="2:57" s="1" customFormat="1" ht="47.25" customHeight="1">
      <c r="B23" s="23"/>
      <c r="C23" s="24"/>
      <c r="D23" s="24"/>
      <c r="E23" s="353" t="s">
        <v>39</v>
      </c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24"/>
      <c r="AP23" s="24"/>
      <c r="AQ23" s="24"/>
      <c r="AR23" s="22"/>
      <c r="BE23" s="34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6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4">
        <f>ROUND(AG54,2)</f>
        <v>0</v>
      </c>
      <c r="AL26" s="355"/>
      <c r="AM26" s="355"/>
      <c r="AN26" s="355"/>
      <c r="AO26" s="355"/>
      <c r="AP26" s="38"/>
      <c r="AQ26" s="38"/>
      <c r="AR26" s="41"/>
      <c r="BE26" s="34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6" t="s">
        <v>41</v>
      </c>
      <c r="M28" s="356"/>
      <c r="N28" s="356"/>
      <c r="O28" s="356"/>
      <c r="P28" s="356"/>
      <c r="Q28" s="38"/>
      <c r="R28" s="38"/>
      <c r="S28" s="38"/>
      <c r="T28" s="38"/>
      <c r="U28" s="38"/>
      <c r="V28" s="38"/>
      <c r="W28" s="356" t="s">
        <v>42</v>
      </c>
      <c r="X28" s="356"/>
      <c r="Y28" s="356"/>
      <c r="Z28" s="356"/>
      <c r="AA28" s="356"/>
      <c r="AB28" s="356"/>
      <c r="AC28" s="356"/>
      <c r="AD28" s="356"/>
      <c r="AE28" s="356"/>
      <c r="AF28" s="38"/>
      <c r="AG28" s="38"/>
      <c r="AH28" s="38"/>
      <c r="AI28" s="38"/>
      <c r="AJ28" s="38"/>
      <c r="AK28" s="356" t="s">
        <v>43</v>
      </c>
      <c r="AL28" s="356"/>
      <c r="AM28" s="356"/>
      <c r="AN28" s="356"/>
      <c r="AO28" s="356"/>
      <c r="AP28" s="38"/>
      <c r="AQ28" s="38"/>
      <c r="AR28" s="41"/>
      <c r="BE28" s="346"/>
    </row>
    <row r="29" spans="2:57" s="3" customFormat="1" ht="14.45" customHeight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38">
        <v>0.21</v>
      </c>
      <c r="M29" s="339"/>
      <c r="N29" s="339"/>
      <c r="O29" s="339"/>
      <c r="P29" s="339"/>
      <c r="Q29" s="43"/>
      <c r="R29" s="43"/>
      <c r="S29" s="43"/>
      <c r="T29" s="43"/>
      <c r="U29" s="43"/>
      <c r="V29" s="43"/>
      <c r="W29" s="340">
        <f>ROUND(AZ54,2)</f>
        <v>0</v>
      </c>
      <c r="X29" s="339"/>
      <c r="Y29" s="339"/>
      <c r="Z29" s="339"/>
      <c r="AA29" s="339"/>
      <c r="AB29" s="339"/>
      <c r="AC29" s="339"/>
      <c r="AD29" s="339"/>
      <c r="AE29" s="339"/>
      <c r="AF29" s="43"/>
      <c r="AG29" s="43"/>
      <c r="AH29" s="43"/>
      <c r="AI29" s="43"/>
      <c r="AJ29" s="43"/>
      <c r="AK29" s="340">
        <f>ROUND(AV54,2)</f>
        <v>0</v>
      </c>
      <c r="AL29" s="339"/>
      <c r="AM29" s="339"/>
      <c r="AN29" s="339"/>
      <c r="AO29" s="339"/>
      <c r="AP29" s="43"/>
      <c r="AQ29" s="43"/>
      <c r="AR29" s="44"/>
      <c r="BE29" s="347"/>
    </row>
    <row r="30" spans="2:57" s="3" customFormat="1" ht="14.45" customHeight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38">
        <v>0.15</v>
      </c>
      <c r="M30" s="339"/>
      <c r="N30" s="339"/>
      <c r="O30" s="339"/>
      <c r="P30" s="339"/>
      <c r="Q30" s="43"/>
      <c r="R30" s="43"/>
      <c r="S30" s="43"/>
      <c r="T30" s="43"/>
      <c r="U30" s="43"/>
      <c r="V30" s="43"/>
      <c r="W30" s="340">
        <f>ROUND(BA54,2)</f>
        <v>0</v>
      </c>
      <c r="X30" s="339"/>
      <c r="Y30" s="339"/>
      <c r="Z30" s="339"/>
      <c r="AA30" s="339"/>
      <c r="AB30" s="339"/>
      <c r="AC30" s="339"/>
      <c r="AD30" s="339"/>
      <c r="AE30" s="339"/>
      <c r="AF30" s="43"/>
      <c r="AG30" s="43"/>
      <c r="AH30" s="43"/>
      <c r="AI30" s="43"/>
      <c r="AJ30" s="43"/>
      <c r="AK30" s="340">
        <f>ROUND(AW54,2)</f>
        <v>0</v>
      </c>
      <c r="AL30" s="339"/>
      <c r="AM30" s="339"/>
      <c r="AN30" s="339"/>
      <c r="AO30" s="339"/>
      <c r="AP30" s="43"/>
      <c r="AQ30" s="43"/>
      <c r="AR30" s="44"/>
      <c r="BE30" s="347"/>
    </row>
    <row r="31" spans="2:57" s="3" customFormat="1" ht="14.45" customHeight="1" hidden="1">
      <c r="B31" s="42"/>
      <c r="C31" s="43"/>
      <c r="D31" s="43"/>
      <c r="E31" s="43"/>
      <c r="F31" s="31" t="s">
        <v>47</v>
      </c>
      <c r="G31" s="43"/>
      <c r="H31" s="43"/>
      <c r="I31" s="43"/>
      <c r="J31" s="43"/>
      <c r="K31" s="43"/>
      <c r="L31" s="338">
        <v>0.21</v>
      </c>
      <c r="M31" s="339"/>
      <c r="N31" s="339"/>
      <c r="O31" s="339"/>
      <c r="P31" s="339"/>
      <c r="Q31" s="43"/>
      <c r="R31" s="43"/>
      <c r="S31" s="43"/>
      <c r="T31" s="43"/>
      <c r="U31" s="43"/>
      <c r="V31" s="43"/>
      <c r="W31" s="340">
        <f>ROUND(BB54,2)</f>
        <v>0</v>
      </c>
      <c r="X31" s="339"/>
      <c r="Y31" s="339"/>
      <c r="Z31" s="339"/>
      <c r="AA31" s="339"/>
      <c r="AB31" s="339"/>
      <c r="AC31" s="339"/>
      <c r="AD31" s="339"/>
      <c r="AE31" s="339"/>
      <c r="AF31" s="43"/>
      <c r="AG31" s="43"/>
      <c r="AH31" s="43"/>
      <c r="AI31" s="43"/>
      <c r="AJ31" s="43"/>
      <c r="AK31" s="340">
        <v>0</v>
      </c>
      <c r="AL31" s="339"/>
      <c r="AM31" s="339"/>
      <c r="AN31" s="339"/>
      <c r="AO31" s="339"/>
      <c r="AP31" s="43"/>
      <c r="AQ31" s="43"/>
      <c r="AR31" s="44"/>
      <c r="BE31" s="347"/>
    </row>
    <row r="32" spans="2:57" s="3" customFormat="1" ht="14.45" customHeight="1" hidden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38">
        <v>0.15</v>
      </c>
      <c r="M32" s="339"/>
      <c r="N32" s="339"/>
      <c r="O32" s="339"/>
      <c r="P32" s="339"/>
      <c r="Q32" s="43"/>
      <c r="R32" s="43"/>
      <c r="S32" s="43"/>
      <c r="T32" s="43"/>
      <c r="U32" s="43"/>
      <c r="V32" s="43"/>
      <c r="W32" s="340">
        <f>ROUND(BC54,2)</f>
        <v>0</v>
      </c>
      <c r="X32" s="339"/>
      <c r="Y32" s="339"/>
      <c r="Z32" s="339"/>
      <c r="AA32" s="339"/>
      <c r="AB32" s="339"/>
      <c r="AC32" s="339"/>
      <c r="AD32" s="339"/>
      <c r="AE32" s="339"/>
      <c r="AF32" s="43"/>
      <c r="AG32" s="43"/>
      <c r="AH32" s="43"/>
      <c r="AI32" s="43"/>
      <c r="AJ32" s="43"/>
      <c r="AK32" s="340">
        <v>0</v>
      </c>
      <c r="AL32" s="339"/>
      <c r="AM32" s="339"/>
      <c r="AN32" s="339"/>
      <c r="AO32" s="339"/>
      <c r="AP32" s="43"/>
      <c r="AQ32" s="43"/>
      <c r="AR32" s="44"/>
      <c r="BE32" s="347"/>
    </row>
    <row r="33" spans="2:44" s="3" customFormat="1" ht="14.45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38">
        <v>0</v>
      </c>
      <c r="M33" s="339"/>
      <c r="N33" s="339"/>
      <c r="O33" s="339"/>
      <c r="P33" s="339"/>
      <c r="Q33" s="43"/>
      <c r="R33" s="43"/>
      <c r="S33" s="43"/>
      <c r="T33" s="43"/>
      <c r="U33" s="43"/>
      <c r="V33" s="43"/>
      <c r="W33" s="340">
        <f>ROUND(BD54,2)</f>
        <v>0</v>
      </c>
      <c r="X33" s="339"/>
      <c r="Y33" s="339"/>
      <c r="Z33" s="339"/>
      <c r="AA33" s="339"/>
      <c r="AB33" s="339"/>
      <c r="AC33" s="339"/>
      <c r="AD33" s="339"/>
      <c r="AE33" s="339"/>
      <c r="AF33" s="43"/>
      <c r="AG33" s="43"/>
      <c r="AH33" s="43"/>
      <c r="AI33" s="43"/>
      <c r="AJ33" s="43"/>
      <c r="AK33" s="340">
        <v>0</v>
      </c>
      <c r="AL33" s="339"/>
      <c r="AM33" s="339"/>
      <c r="AN33" s="339"/>
      <c r="AO33" s="33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51</v>
      </c>
      <c r="U35" s="47"/>
      <c r="V35" s="47"/>
      <c r="W35" s="47"/>
      <c r="X35" s="344" t="s">
        <v>52</v>
      </c>
      <c r="Y35" s="342"/>
      <c r="Z35" s="342"/>
      <c r="AA35" s="342"/>
      <c r="AB35" s="342"/>
      <c r="AC35" s="47"/>
      <c r="AD35" s="47"/>
      <c r="AE35" s="47"/>
      <c r="AF35" s="47"/>
      <c r="AG35" s="47"/>
      <c r="AH35" s="47"/>
      <c r="AI35" s="47"/>
      <c r="AJ35" s="47"/>
      <c r="AK35" s="341">
        <f>SUM(AK26:AK33)</f>
        <v>0</v>
      </c>
      <c r="AL35" s="342"/>
      <c r="AM35" s="342"/>
      <c r="AN35" s="342"/>
      <c r="AO35" s="34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1707/2020/3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0" t="str">
        <f>K6</f>
        <v>Technicko - přírodovědné centrum Améba Trutnov, ZŠ Trutnov,V Domcích 488</v>
      </c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72" t="str">
        <f>IF(AN8="","",AN8)</f>
        <v>16. 10. 2020</v>
      </c>
      <c r="AN47" s="37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Základní škola, Trutnov, V Domcích 488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79" t="str">
        <f>IF(E17="","",E17)</f>
        <v>Ing. J.Chaloupský, Trutnov</v>
      </c>
      <c r="AN49" s="380"/>
      <c r="AO49" s="380"/>
      <c r="AP49" s="380"/>
      <c r="AQ49" s="38"/>
      <c r="AR49" s="41"/>
      <c r="AS49" s="373" t="s">
        <v>54</v>
      </c>
      <c r="AT49" s="37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79" t="str">
        <f>IF(E20="","",E20)</f>
        <v>Ing.Jiřičková</v>
      </c>
      <c r="AN50" s="380"/>
      <c r="AO50" s="380"/>
      <c r="AP50" s="380"/>
      <c r="AQ50" s="38"/>
      <c r="AR50" s="41"/>
      <c r="AS50" s="375"/>
      <c r="AT50" s="37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7"/>
      <c r="AT51" s="37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0" t="s">
        <v>55</v>
      </c>
      <c r="D52" s="361"/>
      <c r="E52" s="361"/>
      <c r="F52" s="361"/>
      <c r="G52" s="361"/>
      <c r="H52" s="68"/>
      <c r="I52" s="363" t="s">
        <v>56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2" t="s">
        <v>57</v>
      </c>
      <c r="AH52" s="361"/>
      <c r="AI52" s="361"/>
      <c r="AJ52" s="361"/>
      <c r="AK52" s="361"/>
      <c r="AL52" s="361"/>
      <c r="AM52" s="361"/>
      <c r="AN52" s="363" t="s">
        <v>58</v>
      </c>
      <c r="AO52" s="361"/>
      <c r="AP52" s="361"/>
      <c r="AQ52" s="69" t="s">
        <v>59</v>
      </c>
      <c r="AR52" s="41"/>
      <c r="AS52" s="70" t="s">
        <v>60</v>
      </c>
      <c r="AT52" s="71" t="s">
        <v>61</v>
      </c>
      <c r="AU52" s="71" t="s">
        <v>62</v>
      </c>
      <c r="AV52" s="71" t="s">
        <v>63</v>
      </c>
      <c r="AW52" s="71" t="s">
        <v>64</v>
      </c>
      <c r="AX52" s="71" t="s">
        <v>65</v>
      </c>
      <c r="AY52" s="71" t="s">
        <v>66</v>
      </c>
      <c r="AZ52" s="71" t="s">
        <v>67</v>
      </c>
      <c r="BA52" s="71" t="s">
        <v>68</v>
      </c>
      <c r="BB52" s="71" t="s">
        <v>69</v>
      </c>
      <c r="BC52" s="71" t="s">
        <v>70</v>
      </c>
      <c r="BD52" s="72" t="s">
        <v>71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72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8">
        <f>ROUND(AG55,2)</f>
        <v>0</v>
      </c>
      <c r="AH54" s="368"/>
      <c r="AI54" s="368"/>
      <c r="AJ54" s="368"/>
      <c r="AK54" s="368"/>
      <c r="AL54" s="368"/>
      <c r="AM54" s="368"/>
      <c r="AN54" s="369">
        <f aca="true" t="shared" si="0" ref="AN54:AN61">SUM(AG54,AT54)</f>
        <v>0</v>
      </c>
      <c r="AO54" s="369"/>
      <c r="AP54" s="369"/>
      <c r="AQ54" s="80" t="s">
        <v>21</v>
      </c>
      <c r="AR54" s="81"/>
      <c r="AS54" s="82">
        <f>ROUND(AS55,2)</f>
        <v>0</v>
      </c>
      <c r="AT54" s="83">
        <f aca="true" t="shared" si="1" ref="AT54:AT61"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73</v>
      </c>
      <c r="BT54" s="86" t="s">
        <v>74</v>
      </c>
      <c r="BU54" s="87" t="s">
        <v>75</v>
      </c>
      <c r="BV54" s="86" t="s">
        <v>76</v>
      </c>
      <c r="BW54" s="86" t="s">
        <v>5</v>
      </c>
      <c r="BX54" s="86" t="s">
        <v>77</v>
      </c>
      <c r="CL54" s="86" t="s">
        <v>19</v>
      </c>
    </row>
    <row r="55" spans="2:91" s="7" customFormat="1" ht="24.75" customHeight="1">
      <c r="B55" s="88"/>
      <c r="C55" s="89"/>
      <c r="D55" s="367" t="s">
        <v>78</v>
      </c>
      <c r="E55" s="367"/>
      <c r="F55" s="367"/>
      <c r="G55" s="367"/>
      <c r="H55" s="367"/>
      <c r="I55" s="90"/>
      <c r="J55" s="367" t="s">
        <v>79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4">
        <f>ROUND(SUM(AG56:AG61),2)</f>
        <v>0</v>
      </c>
      <c r="AH55" s="365"/>
      <c r="AI55" s="365"/>
      <c r="AJ55" s="365"/>
      <c r="AK55" s="365"/>
      <c r="AL55" s="365"/>
      <c r="AM55" s="365"/>
      <c r="AN55" s="366">
        <f t="shared" si="0"/>
        <v>0</v>
      </c>
      <c r="AO55" s="365"/>
      <c r="AP55" s="365"/>
      <c r="AQ55" s="91" t="s">
        <v>80</v>
      </c>
      <c r="AR55" s="92"/>
      <c r="AS55" s="93">
        <f>ROUND(SUM(AS56:AS61),2)</f>
        <v>0</v>
      </c>
      <c r="AT55" s="94">
        <f t="shared" si="1"/>
        <v>0</v>
      </c>
      <c r="AU55" s="95">
        <f>ROUND(SUM(AU56:AU61),5)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ROUND(SUM(AZ56:AZ61),2)</f>
        <v>0</v>
      </c>
      <c r="BA55" s="94">
        <f>ROUND(SUM(BA56:BA61),2)</f>
        <v>0</v>
      </c>
      <c r="BB55" s="94">
        <f>ROUND(SUM(BB56:BB61),2)</f>
        <v>0</v>
      </c>
      <c r="BC55" s="94">
        <f>ROUND(SUM(BC56:BC61),2)</f>
        <v>0</v>
      </c>
      <c r="BD55" s="96">
        <f>ROUND(SUM(BD56:BD61),2)</f>
        <v>0</v>
      </c>
      <c r="BS55" s="97" t="s">
        <v>73</v>
      </c>
      <c r="BT55" s="97" t="s">
        <v>81</v>
      </c>
      <c r="BV55" s="97" t="s">
        <v>76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1" s="4" customFormat="1" ht="23.25" customHeight="1">
      <c r="A56" s="98" t="s">
        <v>84</v>
      </c>
      <c r="B56" s="53"/>
      <c r="C56" s="99"/>
      <c r="D56" s="99"/>
      <c r="E56" s="359" t="s">
        <v>78</v>
      </c>
      <c r="F56" s="359"/>
      <c r="G56" s="359"/>
      <c r="H56" s="359"/>
      <c r="I56" s="359"/>
      <c r="J56" s="99"/>
      <c r="K56" s="359" t="s">
        <v>79</v>
      </c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7">
        <f>'01 - A - Hlavní budova a ...'!J30</f>
        <v>0</v>
      </c>
      <c r="AH56" s="358"/>
      <c r="AI56" s="358"/>
      <c r="AJ56" s="358"/>
      <c r="AK56" s="358"/>
      <c r="AL56" s="358"/>
      <c r="AM56" s="358"/>
      <c r="AN56" s="357">
        <f t="shared" si="0"/>
        <v>0</v>
      </c>
      <c r="AO56" s="358"/>
      <c r="AP56" s="358"/>
      <c r="AQ56" s="100" t="s">
        <v>85</v>
      </c>
      <c r="AR56" s="55"/>
      <c r="AS56" s="101">
        <v>0</v>
      </c>
      <c r="AT56" s="102">
        <f t="shared" si="1"/>
        <v>0</v>
      </c>
      <c r="AU56" s="103">
        <f>'01 - A - Hlavní budova a ...'!P116</f>
        <v>0</v>
      </c>
      <c r="AV56" s="102">
        <f>'01 - A - Hlavní budova a ...'!J33</f>
        <v>0</v>
      </c>
      <c r="AW56" s="102">
        <f>'01 - A - Hlavní budova a ...'!J34</f>
        <v>0</v>
      </c>
      <c r="AX56" s="102">
        <f>'01 - A - Hlavní budova a ...'!J35</f>
        <v>0</v>
      </c>
      <c r="AY56" s="102">
        <f>'01 - A - Hlavní budova a ...'!J36</f>
        <v>0</v>
      </c>
      <c r="AZ56" s="102">
        <f>'01 - A - Hlavní budova a ...'!F33</f>
        <v>0</v>
      </c>
      <c r="BA56" s="102">
        <f>'01 - A - Hlavní budova a ...'!F34</f>
        <v>0</v>
      </c>
      <c r="BB56" s="102">
        <f>'01 - A - Hlavní budova a ...'!F35</f>
        <v>0</v>
      </c>
      <c r="BC56" s="102">
        <f>'01 - A - Hlavní budova a ...'!F36</f>
        <v>0</v>
      </c>
      <c r="BD56" s="104">
        <f>'01 - A - Hlavní budova a ...'!F37</f>
        <v>0</v>
      </c>
      <c r="BT56" s="105" t="s">
        <v>83</v>
      </c>
      <c r="BU56" s="105" t="s">
        <v>86</v>
      </c>
      <c r="BV56" s="105" t="s">
        <v>76</v>
      </c>
      <c r="BW56" s="105" t="s">
        <v>82</v>
      </c>
      <c r="BX56" s="105" t="s">
        <v>5</v>
      </c>
      <c r="CL56" s="105" t="s">
        <v>19</v>
      </c>
      <c r="CM56" s="105" t="s">
        <v>83</v>
      </c>
    </row>
    <row r="57" spans="1:90" s="4" customFormat="1" ht="16.5" customHeight="1">
      <c r="A57" s="98" t="s">
        <v>84</v>
      </c>
      <c r="B57" s="53"/>
      <c r="C57" s="99"/>
      <c r="D57" s="99"/>
      <c r="E57" s="359" t="s">
        <v>87</v>
      </c>
      <c r="F57" s="359"/>
      <c r="G57" s="359"/>
      <c r="H57" s="359"/>
      <c r="I57" s="359"/>
      <c r="J57" s="99"/>
      <c r="K57" s="359" t="s">
        <v>88</v>
      </c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7">
        <f>'01211 - Silnoproud'!J32</f>
        <v>0</v>
      </c>
      <c r="AH57" s="358"/>
      <c r="AI57" s="358"/>
      <c r="AJ57" s="358"/>
      <c r="AK57" s="358"/>
      <c r="AL57" s="358"/>
      <c r="AM57" s="358"/>
      <c r="AN57" s="357">
        <f t="shared" si="0"/>
        <v>0</v>
      </c>
      <c r="AO57" s="358"/>
      <c r="AP57" s="358"/>
      <c r="AQ57" s="100" t="s">
        <v>85</v>
      </c>
      <c r="AR57" s="55"/>
      <c r="AS57" s="101">
        <v>0</v>
      </c>
      <c r="AT57" s="102">
        <f t="shared" si="1"/>
        <v>0</v>
      </c>
      <c r="AU57" s="103">
        <f>'01211 - Silnoproud'!P96</f>
        <v>0</v>
      </c>
      <c r="AV57" s="102">
        <f>'01211 - Silnoproud'!J35</f>
        <v>0</v>
      </c>
      <c r="AW57" s="102">
        <f>'01211 - Silnoproud'!J36</f>
        <v>0</v>
      </c>
      <c r="AX57" s="102">
        <f>'01211 - Silnoproud'!J37</f>
        <v>0</v>
      </c>
      <c r="AY57" s="102">
        <f>'01211 - Silnoproud'!J38</f>
        <v>0</v>
      </c>
      <c r="AZ57" s="102">
        <f>'01211 - Silnoproud'!F35</f>
        <v>0</v>
      </c>
      <c r="BA57" s="102">
        <f>'01211 - Silnoproud'!F36</f>
        <v>0</v>
      </c>
      <c r="BB57" s="102">
        <f>'01211 - Silnoproud'!F37</f>
        <v>0</v>
      </c>
      <c r="BC57" s="102">
        <f>'01211 - Silnoproud'!F38</f>
        <v>0</v>
      </c>
      <c r="BD57" s="104">
        <f>'01211 - Silnoproud'!F39</f>
        <v>0</v>
      </c>
      <c r="BT57" s="105" t="s">
        <v>83</v>
      </c>
      <c r="BV57" s="105" t="s">
        <v>76</v>
      </c>
      <c r="BW57" s="105" t="s">
        <v>89</v>
      </c>
      <c r="BX57" s="105" t="s">
        <v>82</v>
      </c>
      <c r="CL57" s="105" t="s">
        <v>19</v>
      </c>
    </row>
    <row r="58" spans="1:90" s="4" customFormat="1" ht="16.5" customHeight="1">
      <c r="A58" s="98" t="s">
        <v>84</v>
      </c>
      <c r="B58" s="53"/>
      <c r="C58" s="99"/>
      <c r="D58" s="99"/>
      <c r="E58" s="359" t="s">
        <v>90</v>
      </c>
      <c r="F58" s="359"/>
      <c r="G58" s="359"/>
      <c r="H58" s="359"/>
      <c r="I58" s="359"/>
      <c r="J58" s="99"/>
      <c r="K58" s="359" t="s">
        <v>91</v>
      </c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7">
        <f>'01212 - Slaboproudé rozvody'!J32</f>
        <v>0</v>
      </c>
      <c r="AH58" s="358"/>
      <c r="AI58" s="358"/>
      <c r="AJ58" s="358"/>
      <c r="AK58" s="358"/>
      <c r="AL58" s="358"/>
      <c r="AM58" s="358"/>
      <c r="AN58" s="357">
        <f t="shared" si="0"/>
        <v>0</v>
      </c>
      <c r="AO58" s="358"/>
      <c r="AP58" s="358"/>
      <c r="AQ58" s="100" t="s">
        <v>85</v>
      </c>
      <c r="AR58" s="55"/>
      <c r="AS58" s="101">
        <v>0</v>
      </c>
      <c r="AT58" s="102">
        <f t="shared" si="1"/>
        <v>0</v>
      </c>
      <c r="AU58" s="103">
        <f>'01212 - Slaboproudé rozvody'!P90</f>
        <v>0</v>
      </c>
      <c r="AV58" s="102">
        <f>'01212 - Slaboproudé rozvody'!J35</f>
        <v>0</v>
      </c>
      <c r="AW58" s="102">
        <f>'01212 - Slaboproudé rozvody'!J36</f>
        <v>0</v>
      </c>
      <c r="AX58" s="102">
        <f>'01212 - Slaboproudé rozvody'!J37</f>
        <v>0</v>
      </c>
      <c r="AY58" s="102">
        <f>'01212 - Slaboproudé rozvody'!J38</f>
        <v>0</v>
      </c>
      <c r="AZ58" s="102">
        <f>'01212 - Slaboproudé rozvody'!F35</f>
        <v>0</v>
      </c>
      <c r="BA58" s="102">
        <f>'01212 - Slaboproudé rozvody'!F36</f>
        <v>0</v>
      </c>
      <c r="BB58" s="102">
        <f>'01212 - Slaboproudé rozvody'!F37</f>
        <v>0</v>
      </c>
      <c r="BC58" s="102">
        <f>'01212 - Slaboproudé rozvody'!F38</f>
        <v>0</v>
      </c>
      <c r="BD58" s="104">
        <f>'01212 - Slaboproudé rozvody'!F39</f>
        <v>0</v>
      </c>
      <c r="BT58" s="105" t="s">
        <v>83</v>
      </c>
      <c r="BV58" s="105" t="s">
        <v>76</v>
      </c>
      <c r="BW58" s="105" t="s">
        <v>92</v>
      </c>
      <c r="BX58" s="105" t="s">
        <v>82</v>
      </c>
      <c r="CL58" s="105" t="s">
        <v>19</v>
      </c>
    </row>
    <row r="59" spans="1:90" s="4" customFormat="1" ht="16.5" customHeight="1">
      <c r="A59" s="98" t="s">
        <v>84</v>
      </c>
      <c r="B59" s="53"/>
      <c r="C59" s="99"/>
      <c r="D59" s="99"/>
      <c r="E59" s="359" t="s">
        <v>93</v>
      </c>
      <c r="F59" s="359"/>
      <c r="G59" s="359"/>
      <c r="H59" s="359"/>
      <c r="I59" s="359"/>
      <c r="J59" s="99"/>
      <c r="K59" s="359" t="s">
        <v>94</v>
      </c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7">
        <f>'01240 - Vzduchotechnika'!J32</f>
        <v>0</v>
      </c>
      <c r="AH59" s="358"/>
      <c r="AI59" s="358"/>
      <c r="AJ59" s="358"/>
      <c r="AK59" s="358"/>
      <c r="AL59" s="358"/>
      <c r="AM59" s="358"/>
      <c r="AN59" s="357">
        <f t="shared" si="0"/>
        <v>0</v>
      </c>
      <c r="AO59" s="358"/>
      <c r="AP59" s="358"/>
      <c r="AQ59" s="100" t="s">
        <v>85</v>
      </c>
      <c r="AR59" s="55"/>
      <c r="AS59" s="101">
        <v>0</v>
      </c>
      <c r="AT59" s="102">
        <f t="shared" si="1"/>
        <v>0</v>
      </c>
      <c r="AU59" s="103">
        <f>'01240 - Vzduchotechnika'!P91</f>
        <v>0</v>
      </c>
      <c r="AV59" s="102">
        <f>'01240 - Vzduchotechnika'!J35</f>
        <v>0</v>
      </c>
      <c r="AW59" s="102">
        <f>'01240 - Vzduchotechnika'!J36</f>
        <v>0</v>
      </c>
      <c r="AX59" s="102">
        <f>'01240 - Vzduchotechnika'!J37</f>
        <v>0</v>
      </c>
      <c r="AY59" s="102">
        <f>'01240 - Vzduchotechnika'!J38</f>
        <v>0</v>
      </c>
      <c r="AZ59" s="102">
        <f>'01240 - Vzduchotechnika'!F35</f>
        <v>0</v>
      </c>
      <c r="BA59" s="102">
        <f>'01240 - Vzduchotechnika'!F36</f>
        <v>0</v>
      </c>
      <c r="BB59" s="102">
        <f>'01240 - Vzduchotechnika'!F37</f>
        <v>0</v>
      </c>
      <c r="BC59" s="102">
        <f>'01240 - Vzduchotechnika'!F38</f>
        <v>0</v>
      </c>
      <c r="BD59" s="104">
        <f>'01240 - Vzduchotechnika'!F39</f>
        <v>0</v>
      </c>
      <c r="BT59" s="105" t="s">
        <v>83</v>
      </c>
      <c r="BV59" s="105" t="s">
        <v>76</v>
      </c>
      <c r="BW59" s="105" t="s">
        <v>95</v>
      </c>
      <c r="BX59" s="105" t="s">
        <v>82</v>
      </c>
      <c r="CL59" s="105" t="s">
        <v>19</v>
      </c>
    </row>
    <row r="60" spans="1:90" s="4" customFormat="1" ht="16.5" customHeight="1">
      <c r="A60" s="98" t="s">
        <v>84</v>
      </c>
      <c r="B60" s="53"/>
      <c r="C60" s="99"/>
      <c r="D60" s="99"/>
      <c r="E60" s="359" t="s">
        <v>96</v>
      </c>
      <c r="F60" s="359"/>
      <c r="G60" s="359"/>
      <c r="H60" s="359"/>
      <c r="I60" s="359"/>
      <c r="J60" s="99"/>
      <c r="K60" s="359" t="s">
        <v>97</v>
      </c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7">
        <f>'01730 - Vytápění'!J32</f>
        <v>0</v>
      </c>
      <c r="AH60" s="358"/>
      <c r="AI60" s="358"/>
      <c r="AJ60" s="358"/>
      <c r="AK60" s="358"/>
      <c r="AL60" s="358"/>
      <c r="AM60" s="358"/>
      <c r="AN60" s="357">
        <f t="shared" si="0"/>
        <v>0</v>
      </c>
      <c r="AO60" s="358"/>
      <c r="AP60" s="358"/>
      <c r="AQ60" s="100" t="s">
        <v>85</v>
      </c>
      <c r="AR60" s="55"/>
      <c r="AS60" s="101">
        <v>0</v>
      </c>
      <c r="AT60" s="102">
        <f t="shared" si="1"/>
        <v>0</v>
      </c>
      <c r="AU60" s="103">
        <f>'01730 - Vytápění'!P96</f>
        <v>0</v>
      </c>
      <c r="AV60" s="102">
        <f>'01730 - Vytápění'!J35</f>
        <v>0</v>
      </c>
      <c r="AW60" s="102">
        <f>'01730 - Vytápění'!J36</f>
        <v>0</v>
      </c>
      <c r="AX60" s="102">
        <f>'01730 - Vytápění'!J37</f>
        <v>0</v>
      </c>
      <c r="AY60" s="102">
        <f>'01730 - Vytápění'!J38</f>
        <v>0</v>
      </c>
      <c r="AZ60" s="102">
        <f>'01730 - Vytápění'!F35</f>
        <v>0</v>
      </c>
      <c r="BA60" s="102">
        <f>'01730 - Vytápění'!F36</f>
        <v>0</v>
      </c>
      <c r="BB60" s="102">
        <f>'01730 - Vytápění'!F37</f>
        <v>0</v>
      </c>
      <c r="BC60" s="102">
        <f>'01730 - Vytápění'!F38</f>
        <v>0</v>
      </c>
      <c r="BD60" s="104">
        <f>'01730 - Vytápění'!F39</f>
        <v>0</v>
      </c>
      <c r="BT60" s="105" t="s">
        <v>83</v>
      </c>
      <c r="BV60" s="105" t="s">
        <v>76</v>
      </c>
      <c r="BW60" s="105" t="s">
        <v>98</v>
      </c>
      <c r="BX60" s="105" t="s">
        <v>82</v>
      </c>
      <c r="CL60" s="105" t="s">
        <v>19</v>
      </c>
    </row>
    <row r="61" spans="1:90" s="4" customFormat="1" ht="16.5" customHeight="1">
      <c r="A61" s="98" t="s">
        <v>84</v>
      </c>
      <c r="B61" s="53"/>
      <c r="C61" s="99"/>
      <c r="D61" s="99"/>
      <c r="E61" s="359" t="s">
        <v>99</v>
      </c>
      <c r="F61" s="359"/>
      <c r="G61" s="359"/>
      <c r="H61" s="359"/>
      <c r="I61" s="359"/>
      <c r="J61" s="99"/>
      <c r="K61" s="359" t="s">
        <v>100</v>
      </c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7">
        <f>'01720 - Zdravotní technika'!J32</f>
        <v>0</v>
      </c>
      <c r="AH61" s="358"/>
      <c r="AI61" s="358"/>
      <c r="AJ61" s="358"/>
      <c r="AK61" s="358"/>
      <c r="AL61" s="358"/>
      <c r="AM61" s="358"/>
      <c r="AN61" s="357">
        <f t="shared" si="0"/>
        <v>0</v>
      </c>
      <c r="AO61" s="358"/>
      <c r="AP61" s="358"/>
      <c r="AQ61" s="100" t="s">
        <v>85</v>
      </c>
      <c r="AR61" s="55"/>
      <c r="AS61" s="106">
        <v>0</v>
      </c>
      <c r="AT61" s="107">
        <f t="shared" si="1"/>
        <v>0</v>
      </c>
      <c r="AU61" s="108">
        <f>'01720 - Zdravotní technika'!P95</f>
        <v>0</v>
      </c>
      <c r="AV61" s="107">
        <f>'01720 - Zdravotní technika'!J35</f>
        <v>0</v>
      </c>
      <c r="AW61" s="107">
        <f>'01720 - Zdravotní technika'!J36</f>
        <v>0</v>
      </c>
      <c r="AX61" s="107">
        <f>'01720 - Zdravotní technika'!J37</f>
        <v>0</v>
      </c>
      <c r="AY61" s="107">
        <f>'01720 - Zdravotní technika'!J38</f>
        <v>0</v>
      </c>
      <c r="AZ61" s="107">
        <f>'01720 - Zdravotní technika'!F35</f>
        <v>0</v>
      </c>
      <c r="BA61" s="107">
        <f>'01720 - Zdravotní technika'!F36</f>
        <v>0</v>
      </c>
      <c r="BB61" s="107">
        <f>'01720 - Zdravotní technika'!F37</f>
        <v>0</v>
      </c>
      <c r="BC61" s="107">
        <f>'01720 - Zdravotní technika'!F38</f>
        <v>0</v>
      </c>
      <c r="BD61" s="109">
        <f>'01720 - Zdravotní technika'!F39</f>
        <v>0</v>
      </c>
      <c r="BT61" s="105" t="s">
        <v>83</v>
      </c>
      <c r="BV61" s="105" t="s">
        <v>76</v>
      </c>
      <c r="BW61" s="105" t="s">
        <v>101</v>
      </c>
      <c r="BX61" s="105" t="s">
        <v>82</v>
      </c>
      <c r="CL61" s="105" t="s">
        <v>19</v>
      </c>
    </row>
    <row r="62" spans="1:57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algorithmName="SHA-512" hashValue="ag4fiOw4OUSPmroEh7f36VKn6GAsDBWaTgTYYDRRIaDfhYahFDAKGKgchQIzEzk+YG7F7faFTErrDHJC/E9Yxg==" saltValue="ga79u5o0Da6Io9ZzYNFv0F2jIDrgz6G6kx9XEfBUwIb3Kjj7XHNGdDihG8RGmZCBx50nCnECpiqzRRe8trV3Xw==" spinCount="100000" sheet="1" objects="1" scenarios="1" formatColumns="0" formatRows="0"/>
  <mergeCells count="66"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E56:I56"/>
    <mergeCell ref="K56:AF56"/>
    <mergeCell ref="AG56:AM56"/>
    <mergeCell ref="K57:AF57"/>
    <mergeCell ref="AN57:AP57"/>
    <mergeCell ref="E57:I57"/>
    <mergeCell ref="AG57:AM57"/>
    <mergeCell ref="E58:I58"/>
    <mergeCell ref="K58:AF58"/>
    <mergeCell ref="AN59:AP59"/>
    <mergeCell ref="AG59:AM59"/>
    <mergeCell ref="E59:I59"/>
    <mergeCell ref="K59:AF59"/>
    <mergeCell ref="E60:I60"/>
    <mergeCell ref="K60:AF60"/>
    <mergeCell ref="AN61:AP61"/>
    <mergeCell ref="AG61:AM61"/>
    <mergeCell ref="E61:I61"/>
    <mergeCell ref="K61:AF61"/>
    <mergeCell ref="W30:AE30"/>
    <mergeCell ref="AK30:AO30"/>
    <mergeCell ref="L30:P30"/>
    <mergeCell ref="AK31:AO31"/>
    <mergeCell ref="AN60:AP60"/>
    <mergeCell ref="AG60:AM60"/>
    <mergeCell ref="AG58:AM58"/>
    <mergeCell ref="AN58:AP58"/>
    <mergeCell ref="AN56:AP56"/>
    <mergeCell ref="L45:AO45"/>
    <mergeCell ref="AM47:AN4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01 - A - Hlavní budova a ...'!C2" display="/"/>
    <hyperlink ref="A57" location="'01211 - Silnoproud'!C2" display="/"/>
    <hyperlink ref="A58" location="'01212 - Slaboproudé rozvody'!C2" display="/"/>
    <hyperlink ref="A59" location="'01240 - Vzduchotechnika'!C2" display="/"/>
    <hyperlink ref="A60" location="'01730 - Vytápění'!C2" display="/"/>
    <hyperlink ref="A61" location="'01720 - Zdravotní 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82</v>
      </c>
      <c r="AZ2" s="110" t="s">
        <v>102</v>
      </c>
      <c r="BA2" s="110" t="s">
        <v>21</v>
      </c>
      <c r="BB2" s="110" t="s">
        <v>21</v>
      </c>
      <c r="BC2" s="110" t="s">
        <v>103</v>
      </c>
      <c r="BD2" s="110" t="s">
        <v>83</v>
      </c>
    </row>
    <row r="3" spans="2:5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  <c r="AZ3" s="110" t="s">
        <v>104</v>
      </c>
      <c r="BA3" s="110" t="s">
        <v>21</v>
      </c>
      <c r="BB3" s="110" t="s">
        <v>21</v>
      </c>
      <c r="BC3" s="110" t="s">
        <v>105</v>
      </c>
      <c r="BD3" s="110" t="s">
        <v>83</v>
      </c>
    </row>
    <row r="4" spans="2:56" s="1" customFormat="1" ht="24.95" customHeight="1">
      <c r="B4" s="22"/>
      <c r="D4" s="113" t="s">
        <v>106</v>
      </c>
      <c r="L4" s="22"/>
      <c r="M4" s="114" t="s">
        <v>10</v>
      </c>
      <c r="AT4" s="19" t="s">
        <v>4</v>
      </c>
      <c r="AZ4" s="110" t="s">
        <v>107</v>
      </c>
      <c r="BA4" s="110" t="s">
        <v>21</v>
      </c>
      <c r="BB4" s="110" t="s">
        <v>21</v>
      </c>
      <c r="BC4" s="110" t="s">
        <v>108</v>
      </c>
      <c r="BD4" s="110" t="s">
        <v>83</v>
      </c>
    </row>
    <row r="5" spans="2:56" s="1" customFormat="1" ht="6.95" customHeight="1">
      <c r="B5" s="22"/>
      <c r="L5" s="22"/>
      <c r="AZ5" s="110" t="s">
        <v>109</v>
      </c>
      <c r="BA5" s="110" t="s">
        <v>21</v>
      </c>
      <c r="BB5" s="110" t="s">
        <v>21</v>
      </c>
      <c r="BC5" s="110" t="s">
        <v>110</v>
      </c>
      <c r="BD5" s="110" t="s">
        <v>83</v>
      </c>
    </row>
    <row r="6" spans="2:56" s="1" customFormat="1" ht="12" customHeight="1">
      <c r="B6" s="22"/>
      <c r="D6" s="115" t="s">
        <v>16</v>
      </c>
      <c r="L6" s="22"/>
      <c r="AZ6" s="110" t="s">
        <v>111</v>
      </c>
      <c r="BA6" s="110" t="s">
        <v>21</v>
      </c>
      <c r="BB6" s="110" t="s">
        <v>21</v>
      </c>
      <c r="BC6" s="110" t="s">
        <v>112</v>
      </c>
      <c r="BD6" s="110" t="s">
        <v>83</v>
      </c>
    </row>
    <row r="7" spans="2:56" s="1" customFormat="1" ht="23.25" customHeight="1">
      <c r="B7" s="22"/>
      <c r="E7" s="384" t="str">
        <f>'Rekapitulace stavby'!K6</f>
        <v>Technicko - přírodovědné centrum Améba Trutnov, ZŠ Trutnov,V Domcích 488</v>
      </c>
      <c r="F7" s="385"/>
      <c r="G7" s="385"/>
      <c r="H7" s="385"/>
      <c r="L7" s="22"/>
      <c r="AZ7" s="110" t="s">
        <v>113</v>
      </c>
      <c r="BA7" s="110" t="s">
        <v>21</v>
      </c>
      <c r="BB7" s="110" t="s">
        <v>21</v>
      </c>
      <c r="BC7" s="110" t="s">
        <v>114</v>
      </c>
      <c r="BD7" s="110" t="s">
        <v>83</v>
      </c>
    </row>
    <row r="8" spans="1:56" s="2" customFormat="1" ht="12" customHeight="1">
      <c r="A8" s="36"/>
      <c r="B8" s="41"/>
      <c r="C8" s="36"/>
      <c r="D8" s="115" t="s">
        <v>115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10" t="s">
        <v>116</v>
      </c>
      <c r="BA8" s="110" t="s">
        <v>21</v>
      </c>
      <c r="BB8" s="110" t="s">
        <v>21</v>
      </c>
      <c r="BC8" s="110" t="s">
        <v>117</v>
      </c>
      <c r="BD8" s="110" t="s">
        <v>83</v>
      </c>
    </row>
    <row r="9" spans="1:56" s="2" customFormat="1" ht="16.5" customHeight="1">
      <c r="A9" s="36"/>
      <c r="B9" s="41"/>
      <c r="C9" s="36"/>
      <c r="D9" s="36"/>
      <c r="E9" s="386" t="s">
        <v>118</v>
      </c>
      <c r="F9" s="387"/>
      <c r="G9" s="387"/>
      <c r="H9" s="38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10" t="s">
        <v>119</v>
      </c>
      <c r="BA9" s="110" t="s">
        <v>21</v>
      </c>
      <c r="BB9" s="110" t="s">
        <v>21</v>
      </c>
      <c r="BC9" s="110" t="s">
        <v>120</v>
      </c>
      <c r="BD9" s="110" t="s">
        <v>83</v>
      </c>
    </row>
    <row r="10" spans="1:56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10" t="s">
        <v>121</v>
      </c>
      <c r="BA10" s="110" t="s">
        <v>21</v>
      </c>
      <c r="BB10" s="110" t="s">
        <v>21</v>
      </c>
      <c r="BC10" s="110" t="s">
        <v>122</v>
      </c>
      <c r="BD10" s="110" t="s">
        <v>83</v>
      </c>
    </row>
    <row r="11" spans="1:56" s="2" customFormat="1" ht="12" customHeight="1">
      <c r="A11" s="36"/>
      <c r="B11" s="41"/>
      <c r="C11" s="36"/>
      <c r="D11" s="115" t="s">
        <v>18</v>
      </c>
      <c r="E11" s="36"/>
      <c r="F11" s="105" t="s">
        <v>19</v>
      </c>
      <c r="G11" s="36"/>
      <c r="H11" s="36"/>
      <c r="I11" s="115" t="s">
        <v>20</v>
      </c>
      <c r="J11" s="105" t="s">
        <v>21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10" t="s">
        <v>123</v>
      </c>
      <c r="BA11" s="110" t="s">
        <v>21</v>
      </c>
      <c r="BB11" s="110" t="s">
        <v>21</v>
      </c>
      <c r="BC11" s="110" t="s">
        <v>124</v>
      </c>
      <c r="BD11" s="110" t="s">
        <v>83</v>
      </c>
    </row>
    <row r="12" spans="1:56" s="2" customFormat="1" ht="12" customHeight="1">
      <c r="A12" s="36"/>
      <c r="B12" s="41"/>
      <c r="C12" s="36"/>
      <c r="D12" s="115" t="s">
        <v>22</v>
      </c>
      <c r="E12" s="36"/>
      <c r="F12" s="105" t="s">
        <v>23</v>
      </c>
      <c r="G12" s="36"/>
      <c r="H12" s="36"/>
      <c r="I12" s="115" t="s">
        <v>24</v>
      </c>
      <c r="J12" s="117" t="str">
        <f>'Rekapitulace stavby'!AN8</f>
        <v>16. 10. 2020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10" t="s">
        <v>125</v>
      </c>
      <c r="BA12" s="110" t="s">
        <v>21</v>
      </c>
      <c r="BB12" s="110" t="s">
        <v>21</v>
      </c>
      <c r="BC12" s="110" t="s">
        <v>126</v>
      </c>
      <c r="BD12" s="110" t="s">
        <v>83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10" t="s">
        <v>127</v>
      </c>
      <c r="BA13" s="110" t="s">
        <v>21</v>
      </c>
      <c r="BB13" s="110" t="s">
        <v>21</v>
      </c>
      <c r="BC13" s="110" t="s">
        <v>128</v>
      </c>
      <c r="BD13" s="110" t="s">
        <v>83</v>
      </c>
    </row>
    <row r="14" spans="1:56" s="2" customFormat="1" ht="12" customHeight="1">
      <c r="A14" s="36"/>
      <c r="B14" s="41"/>
      <c r="C14" s="36"/>
      <c r="D14" s="115" t="s">
        <v>26</v>
      </c>
      <c r="E14" s="36"/>
      <c r="F14" s="36"/>
      <c r="G14" s="36"/>
      <c r="H14" s="36"/>
      <c r="I14" s="115" t="s">
        <v>27</v>
      </c>
      <c r="J14" s="105" t="s">
        <v>21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10" t="s">
        <v>129</v>
      </c>
      <c r="BA14" s="110" t="s">
        <v>21</v>
      </c>
      <c r="BB14" s="110" t="s">
        <v>21</v>
      </c>
      <c r="BC14" s="110" t="s">
        <v>130</v>
      </c>
      <c r="BD14" s="110" t="s">
        <v>83</v>
      </c>
    </row>
    <row r="15" spans="1:56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15" t="s">
        <v>29</v>
      </c>
      <c r="J15" s="105" t="s">
        <v>21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10" t="s">
        <v>131</v>
      </c>
      <c r="BA15" s="110" t="s">
        <v>21</v>
      </c>
      <c r="BB15" s="110" t="s">
        <v>21</v>
      </c>
      <c r="BC15" s="110" t="s">
        <v>132</v>
      </c>
      <c r="BD15" s="110" t="s">
        <v>83</v>
      </c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10" t="s">
        <v>133</v>
      </c>
      <c r="BA16" s="110" t="s">
        <v>21</v>
      </c>
      <c r="BB16" s="110" t="s">
        <v>21</v>
      </c>
      <c r="BC16" s="110" t="s">
        <v>134</v>
      </c>
      <c r="BD16" s="110" t="s">
        <v>83</v>
      </c>
    </row>
    <row r="17" spans="1:56" s="2" customFormat="1" ht="12" customHeight="1">
      <c r="A17" s="36"/>
      <c r="B17" s="41"/>
      <c r="C17" s="36"/>
      <c r="D17" s="115" t="s">
        <v>30</v>
      </c>
      <c r="E17" s="36"/>
      <c r="F17" s="36"/>
      <c r="G17" s="36"/>
      <c r="H17" s="36"/>
      <c r="I17" s="115" t="s">
        <v>27</v>
      </c>
      <c r="J17" s="32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10" t="s">
        <v>135</v>
      </c>
      <c r="BA17" s="110" t="s">
        <v>21</v>
      </c>
      <c r="BB17" s="110" t="s">
        <v>21</v>
      </c>
      <c r="BC17" s="110" t="s">
        <v>136</v>
      </c>
      <c r="BD17" s="110" t="s">
        <v>83</v>
      </c>
    </row>
    <row r="18" spans="1:56" s="2" customFormat="1" ht="18" customHeight="1">
      <c r="A18" s="36"/>
      <c r="B18" s="41"/>
      <c r="C18" s="36"/>
      <c r="D18" s="36"/>
      <c r="E18" s="388" t="str">
        <f>'Rekapitulace stavby'!E14</f>
        <v>Vyplň údaj</v>
      </c>
      <c r="F18" s="389"/>
      <c r="G18" s="389"/>
      <c r="H18" s="389"/>
      <c r="I18" s="115" t="s">
        <v>29</v>
      </c>
      <c r="J18" s="32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10" t="s">
        <v>137</v>
      </c>
      <c r="BA18" s="110" t="s">
        <v>21</v>
      </c>
      <c r="BB18" s="110" t="s">
        <v>21</v>
      </c>
      <c r="BC18" s="110" t="s">
        <v>138</v>
      </c>
      <c r="BD18" s="110" t="s">
        <v>83</v>
      </c>
    </row>
    <row r="19" spans="1:56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10" t="s">
        <v>139</v>
      </c>
      <c r="BA19" s="110" t="s">
        <v>21</v>
      </c>
      <c r="BB19" s="110" t="s">
        <v>21</v>
      </c>
      <c r="BC19" s="110" t="s">
        <v>140</v>
      </c>
      <c r="BD19" s="110" t="s">
        <v>83</v>
      </c>
    </row>
    <row r="20" spans="1:56" s="2" customFormat="1" ht="12" customHeight="1">
      <c r="A20" s="36"/>
      <c r="B20" s="41"/>
      <c r="C20" s="36"/>
      <c r="D20" s="115" t="s">
        <v>33</v>
      </c>
      <c r="E20" s="36"/>
      <c r="F20" s="36"/>
      <c r="G20" s="36"/>
      <c r="H20" s="36"/>
      <c r="I20" s="115" t="s">
        <v>27</v>
      </c>
      <c r="J20" s="105" t="s">
        <v>21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10" t="s">
        <v>141</v>
      </c>
      <c r="BA20" s="110" t="s">
        <v>21</v>
      </c>
      <c r="BB20" s="110" t="s">
        <v>21</v>
      </c>
      <c r="BC20" s="110" t="s">
        <v>142</v>
      </c>
      <c r="BD20" s="110" t="s">
        <v>83</v>
      </c>
    </row>
    <row r="21" spans="1:56" s="2" customFormat="1" ht="18" customHeight="1">
      <c r="A21" s="36"/>
      <c r="B21" s="41"/>
      <c r="C21" s="36"/>
      <c r="D21" s="36"/>
      <c r="E21" s="105" t="s">
        <v>34</v>
      </c>
      <c r="F21" s="36"/>
      <c r="G21" s="36"/>
      <c r="H21" s="36"/>
      <c r="I21" s="115" t="s">
        <v>29</v>
      </c>
      <c r="J21" s="105" t="s">
        <v>21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10" t="s">
        <v>143</v>
      </c>
      <c r="BA21" s="110" t="s">
        <v>21</v>
      </c>
      <c r="BB21" s="110" t="s">
        <v>21</v>
      </c>
      <c r="BC21" s="110" t="s">
        <v>144</v>
      </c>
      <c r="BD21" s="110" t="s">
        <v>83</v>
      </c>
    </row>
    <row r="22" spans="1:56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10" t="s">
        <v>145</v>
      </c>
      <c r="BA22" s="110" t="s">
        <v>21</v>
      </c>
      <c r="BB22" s="110" t="s">
        <v>21</v>
      </c>
      <c r="BC22" s="110" t="s">
        <v>146</v>
      </c>
      <c r="BD22" s="110" t="s">
        <v>83</v>
      </c>
    </row>
    <row r="23" spans="1:56" s="2" customFormat="1" ht="12" customHeight="1">
      <c r="A23" s="36"/>
      <c r="B23" s="41"/>
      <c r="C23" s="36"/>
      <c r="D23" s="115" t="s">
        <v>36</v>
      </c>
      <c r="E23" s="36"/>
      <c r="F23" s="36"/>
      <c r="G23" s="36"/>
      <c r="H23" s="36"/>
      <c r="I23" s="115" t="s">
        <v>27</v>
      </c>
      <c r="J23" s="105" t="s">
        <v>21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10" t="s">
        <v>147</v>
      </c>
      <c r="BA23" s="110" t="s">
        <v>21</v>
      </c>
      <c r="BB23" s="110" t="s">
        <v>21</v>
      </c>
      <c r="BC23" s="110" t="s">
        <v>148</v>
      </c>
      <c r="BD23" s="110" t="s">
        <v>83</v>
      </c>
    </row>
    <row r="24" spans="1:56" s="2" customFormat="1" ht="18" customHeight="1">
      <c r="A24" s="36"/>
      <c r="B24" s="41"/>
      <c r="C24" s="36"/>
      <c r="D24" s="36"/>
      <c r="E24" s="105" t="s">
        <v>37</v>
      </c>
      <c r="F24" s="36"/>
      <c r="G24" s="36"/>
      <c r="H24" s="36"/>
      <c r="I24" s="115" t="s">
        <v>29</v>
      </c>
      <c r="J24" s="105" t="s">
        <v>21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10" t="s">
        <v>149</v>
      </c>
      <c r="BA24" s="110" t="s">
        <v>21</v>
      </c>
      <c r="BB24" s="110" t="s">
        <v>21</v>
      </c>
      <c r="BC24" s="110" t="s">
        <v>150</v>
      </c>
      <c r="BD24" s="110" t="s">
        <v>83</v>
      </c>
    </row>
    <row r="25" spans="1:56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Z25" s="110" t="s">
        <v>151</v>
      </c>
      <c r="BA25" s="110" t="s">
        <v>21</v>
      </c>
      <c r="BB25" s="110" t="s">
        <v>21</v>
      </c>
      <c r="BC25" s="110" t="s">
        <v>152</v>
      </c>
      <c r="BD25" s="110" t="s">
        <v>83</v>
      </c>
    </row>
    <row r="26" spans="1:31" s="2" customFormat="1" ht="12" customHeight="1">
      <c r="A26" s="36"/>
      <c r="B26" s="41"/>
      <c r="C26" s="36"/>
      <c r="D26" s="115" t="s">
        <v>38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8"/>
      <c r="B27" s="119"/>
      <c r="C27" s="118"/>
      <c r="D27" s="118"/>
      <c r="E27" s="390" t="s">
        <v>21</v>
      </c>
      <c r="F27" s="390"/>
      <c r="G27" s="390"/>
      <c r="H27" s="390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1"/>
      <c r="J29" s="121"/>
      <c r="K29" s="121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40</v>
      </c>
      <c r="E30" s="36"/>
      <c r="F30" s="36"/>
      <c r="G30" s="36"/>
      <c r="H30" s="36"/>
      <c r="I30" s="36"/>
      <c r="J30" s="123">
        <f>ROUND(J116,2)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4" t="s">
        <v>42</v>
      </c>
      <c r="G32" s="36"/>
      <c r="H32" s="36"/>
      <c r="I32" s="124" t="s">
        <v>41</v>
      </c>
      <c r="J32" s="124" t="s">
        <v>43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44</v>
      </c>
      <c r="E33" s="115" t="s">
        <v>45</v>
      </c>
      <c r="F33" s="126">
        <f>ROUND((SUM(BE116:BE1187)),2)</f>
        <v>0</v>
      </c>
      <c r="G33" s="36"/>
      <c r="H33" s="36"/>
      <c r="I33" s="127">
        <v>0.21</v>
      </c>
      <c r="J33" s="126">
        <f>ROUND(((SUM(BE116:BE1187))*I33),2)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5" t="s">
        <v>46</v>
      </c>
      <c r="F34" s="126">
        <f>ROUND((SUM(BF116:BF1187)),2)</f>
        <v>0</v>
      </c>
      <c r="G34" s="36"/>
      <c r="H34" s="36"/>
      <c r="I34" s="127">
        <v>0.15</v>
      </c>
      <c r="J34" s="126">
        <f>ROUND(((SUM(BF116:BF1187))*I34),2)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5" t="s">
        <v>47</v>
      </c>
      <c r="F35" s="126">
        <f>ROUND((SUM(BG116:BG1187)),2)</f>
        <v>0</v>
      </c>
      <c r="G35" s="36"/>
      <c r="H35" s="36"/>
      <c r="I35" s="127">
        <v>0.21</v>
      </c>
      <c r="J35" s="126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48</v>
      </c>
      <c r="F36" s="126">
        <f>ROUND((SUM(BH116:BH1187)),2)</f>
        <v>0</v>
      </c>
      <c r="G36" s="36"/>
      <c r="H36" s="36"/>
      <c r="I36" s="127">
        <v>0.15</v>
      </c>
      <c r="J36" s="126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49</v>
      </c>
      <c r="F37" s="126">
        <f>ROUND((SUM(BI116:BI1187)),2)</f>
        <v>0</v>
      </c>
      <c r="G37" s="36"/>
      <c r="H37" s="36"/>
      <c r="I37" s="127">
        <v>0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50</v>
      </c>
      <c r="E39" s="130"/>
      <c r="F39" s="130"/>
      <c r="G39" s="131" t="s">
        <v>51</v>
      </c>
      <c r="H39" s="132" t="s">
        <v>52</v>
      </c>
      <c r="I39" s="130"/>
      <c r="J39" s="133">
        <f>SUM(J30:J37)</f>
        <v>0</v>
      </c>
      <c r="K39" s="134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153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3.25" customHeight="1">
      <c r="A48" s="36"/>
      <c r="B48" s="37"/>
      <c r="C48" s="38"/>
      <c r="D48" s="38"/>
      <c r="E48" s="382" t="str">
        <f>E7</f>
        <v>Technicko - přírodovědné centrum Améba Trutnov, ZŠ Trutnov,V Domcích 488</v>
      </c>
      <c r="F48" s="383"/>
      <c r="G48" s="383"/>
      <c r="H48" s="383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115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0" t="str">
        <f>E9</f>
        <v>01 - A - Hlavní budova a venkovní učebna - vrchní stavba</v>
      </c>
      <c r="F50" s="381"/>
      <c r="G50" s="381"/>
      <c r="H50" s="381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16. 10. 2020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Základní škola, Trutnov, V Domcích 488</v>
      </c>
      <c r="G54" s="38"/>
      <c r="H54" s="38"/>
      <c r="I54" s="31" t="s">
        <v>33</v>
      </c>
      <c r="J54" s="34" t="str">
        <f>E21</f>
        <v>Ing. J.Chaloupský, Trutnov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Ing.Jiřičková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9" t="s">
        <v>154</v>
      </c>
      <c r="D57" s="140"/>
      <c r="E57" s="140"/>
      <c r="F57" s="140"/>
      <c r="G57" s="140"/>
      <c r="H57" s="140"/>
      <c r="I57" s="140"/>
      <c r="J57" s="141" t="s">
        <v>155</v>
      </c>
      <c r="K57" s="140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2" t="s">
        <v>72</v>
      </c>
      <c r="D59" s="38"/>
      <c r="E59" s="38"/>
      <c r="F59" s="38"/>
      <c r="G59" s="38"/>
      <c r="H59" s="38"/>
      <c r="I59" s="38"/>
      <c r="J59" s="79">
        <f>J116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156</v>
      </c>
    </row>
    <row r="60" spans="2:12" s="9" customFormat="1" ht="24.95" customHeight="1">
      <c r="B60" s="143"/>
      <c r="C60" s="144"/>
      <c r="D60" s="145" t="s">
        <v>157</v>
      </c>
      <c r="E60" s="146"/>
      <c r="F60" s="146"/>
      <c r="G60" s="146"/>
      <c r="H60" s="146"/>
      <c r="I60" s="146"/>
      <c r="J60" s="147">
        <f>J117</f>
        <v>0</v>
      </c>
      <c r="K60" s="144"/>
      <c r="L60" s="148"/>
    </row>
    <row r="61" spans="2:12" s="10" customFormat="1" ht="19.9" customHeight="1">
      <c r="B61" s="149"/>
      <c r="C61" s="99"/>
      <c r="D61" s="150" t="s">
        <v>158</v>
      </c>
      <c r="E61" s="151"/>
      <c r="F61" s="151"/>
      <c r="G61" s="151"/>
      <c r="H61" s="151"/>
      <c r="I61" s="151"/>
      <c r="J61" s="152">
        <f>J118</f>
        <v>0</v>
      </c>
      <c r="K61" s="99"/>
      <c r="L61" s="153"/>
    </row>
    <row r="62" spans="2:12" s="10" customFormat="1" ht="19.9" customHeight="1">
      <c r="B62" s="149"/>
      <c r="C62" s="99"/>
      <c r="D62" s="150" t="s">
        <v>159</v>
      </c>
      <c r="E62" s="151"/>
      <c r="F62" s="151"/>
      <c r="G62" s="151"/>
      <c r="H62" s="151"/>
      <c r="I62" s="151"/>
      <c r="J62" s="152">
        <f>J180</f>
        <v>0</v>
      </c>
      <c r="K62" s="99"/>
      <c r="L62" s="153"/>
    </row>
    <row r="63" spans="2:12" s="10" customFormat="1" ht="19.9" customHeight="1">
      <c r="B63" s="149"/>
      <c r="C63" s="99"/>
      <c r="D63" s="150" t="s">
        <v>160</v>
      </c>
      <c r="E63" s="151"/>
      <c r="F63" s="151"/>
      <c r="G63" s="151"/>
      <c r="H63" s="151"/>
      <c r="I63" s="151"/>
      <c r="J63" s="152">
        <f>J254</f>
        <v>0</v>
      </c>
      <c r="K63" s="99"/>
      <c r="L63" s="153"/>
    </row>
    <row r="64" spans="2:12" s="10" customFormat="1" ht="19.9" customHeight="1">
      <c r="B64" s="149"/>
      <c r="C64" s="99"/>
      <c r="D64" s="150" t="s">
        <v>161</v>
      </c>
      <c r="E64" s="151"/>
      <c r="F64" s="151"/>
      <c r="G64" s="151"/>
      <c r="H64" s="151"/>
      <c r="I64" s="151"/>
      <c r="J64" s="152">
        <f>J359</f>
        <v>0</v>
      </c>
      <c r="K64" s="99"/>
      <c r="L64" s="153"/>
    </row>
    <row r="65" spans="2:12" s="10" customFormat="1" ht="19.9" customHeight="1">
      <c r="B65" s="149"/>
      <c r="C65" s="99"/>
      <c r="D65" s="150" t="s">
        <v>162</v>
      </c>
      <c r="E65" s="151"/>
      <c r="F65" s="151"/>
      <c r="G65" s="151"/>
      <c r="H65" s="151"/>
      <c r="I65" s="151"/>
      <c r="J65" s="152">
        <f>J441</f>
        <v>0</v>
      </c>
      <c r="K65" s="99"/>
      <c r="L65" s="153"/>
    </row>
    <row r="66" spans="2:12" s="10" customFormat="1" ht="19.9" customHeight="1">
      <c r="B66" s="149"/>
      <c r="C66" s="99"/>
      <c r="D66" s="150" t="s">
        <v>163</v>
      </c>
      <c r="E66" s="151"/>
      <c r="F66" s="151"/>
      <c r="G66" s="151"/>
      <c r="H66" s="151"/>
      <c r="I66" s="151"/>
      <c r="J66" s="152">
        <f>J582</f>
        <v>0</v>
      </c>
      <c r="K66" s="99"/>
      <c r="L66" s="153"/>
    </row>
    <row r="67" spans="2:12" s="10" customFormat="1" ht="19.9" customHeight="1">
      <c r="B67" s="149"/>
      <c r="C67" s="99"/>
      <c r="D67" s="150" t="s">
        <v>164</v>
      </c>
      <c r="E67" s="151"/>
      <c r="F67" s="151"/>
      <c r="G67" s="151"/>
      <c r="H67" s="151"/>
      <c r="I67" s="151"/>
      <c r="J67" s="152">
        <f>J589</f>
        <v>0</v>
      </c>
      <c r="K67" s="99"/>
      <c r="L67" s="153"/>
    </row>
    <row r="68" spans="2:12" s="10" customFormat="1" ht="19.9" customHeight="1">
      <c r="B68" s="149"/>
      <c r="C68" s="99"/>
      <c r="D68" s="150" t="s">
        <v>165</v>
      </c>
      <c r="E68" s="151"/>
      <c r="F68" s="151"/>
      <c r="G68" s="151"/>
      <c r="H68" s="151"/>
      <c r="I68" s="151"/>
      <c r="J68" s="152">
        <f>J669</f>
        <v>0</v>
      </c>
      <c r="K68" s="99"/>
      <c r="L68" s="153"/>
    </row>
    <row r="69" spans="2:12" s="10" customFormat="1" ht="19.9" customHeight="1">
      <c r="B69" s="149"/>
      <c r="C69" s="99"/>
      <c r="D69" s="150" t="s">
        <v>166</v>
      </c>
      <c r="E69" s="151"/>
      <c r="F69" s="151"/>
      <c r="G69" s="151"/>
      <c r="H69" s="151"/>
      <c r="I69" s="151"/>
      <c r="J69" s="152">
        <f>J676</f>
        <v>0</v>
      </c>
      <c r="K69" s="99"/>
      <c r="L69" s="153"/>
    </row>
    <row r="70" spans="2:12" s="9" customFormat="1" ht="24.95" customHeight="1">
      <c r="B70" s="143"/>
      <c r="C70" s="144"/>
      <c r="D70" s="145" t="s">
        <v>167</v>
      </c>
      <c r="E70" s="146"/>
      <c r="F70" s="146"/>
      <c r="G70" s="146"/>
      <c r="H70" s="146"/>
      <c r="I70" s="146"/>
      <c r="J70" s="147">
        <f>J678</f>
        <v>0</v>
      </c>
      <c r="K70" s="144"/>
      <c r="L70" s="148"/>
    </row>
    <row r="71" spans="2:12" s="10" customFormat="1" ht="19.9" customHeight="1">
      <c r="B71" s="149"/>
      <c r="C71" s="99"/>
      <c r="D71" s="150" t="s">
        <v>168</v>
      </c>
      <c r="E71" s="151"/>
      <c r="F71" s="151"/>
      <c r="G71" s="151"/>
      <c r="H71" s="151"/>
      <c r="I71" s="151"/>
      <c r="J71" s="152">
        <f>J679</f>
        <v>0</v>
      </c>
      <c r="K71" s="99"/>
      <c r="L71" s="153"/>
    </row>
    <row r="72" spans="2:12" s="10" customFormat="1" ht="19.9" customHeight="1">
      <c r="B72" s="149"/>
      <c r="C72" s="99"/>
      <c r="D72" s="150" t="s">
        <v>169</v>
      </c>
      <c r="E72" s="151"/>
      <c r="F72" s="151"/>
      <c r="G72" s="151"/>
      <c r="H72" s="151"/>
      <c r="I72" s="151"/>
      <c r="J72" s="152">
        <f>J749</f>
        <v>0</v>
      </c>
      <c r="K72" s="99"/>
      <c r="L72" s="153"/>
    </row>
    <row r="73" spans="2:12" s="10" customFormat="1" ht="19.9" customHeight="1">
      <c r="B73" s="149"/>
      <c r="C73" s="99"/>
      <c r="D73" s="150" t="s">
        <v>170</v>
      </c>
      <c r="E73" s="151"/>
      <c r="F73" s="151"/>
      <c r="G73" s="151"/>
      <c r="H73" s="151"/>
      <c r="I73" s="151"/>
      <c r="J73" s="152">
        <f>J824</f>
        <v>0</v>
      </c>
      <c r="K73" s="99"/>
      <c r="L73" s="153"/>
    </row>
    <row r="74" spans="2:12" s="10" customFormat="1" ht="19.9" customHeight="1">
      <c r="B74" s="149"/>
      <c r="C74" s="99"/>
      <c r="D74" s="150" t="s">
        <v>171</v>
      </c>
      <c r="E74" s="151"/>
      <c r="F74" s="151"/>
      <c r="G74" s="151"/>
      <c r="H74" s="151"/>
      <c r="I74" s="151"/>
      <c r="J74" s="152">
        <f>J883</f>
        <v>0</v>
      </c>
      <c r="K74" s="99"/>
      <c r="L74" s="153"/>
    </row>
    <row r="75" spans="2:12" s="10" customFormat="1" ht="19.9" customHeight="1">
      <c r="B75" s="149"/>
      <c r="C75" s="99"/>
      <c r="D75" s="150" t="s">
        <v>172</v>
      </c>
      <c r="E75" s="151"/>
      <c r="F75" s="151"/>
      <c r="G75" s="151"/>
      <c r="H75" s="151"/>
      <c r="I75" s="151"/>
      <c r="J75" s="152">
        <f>J889</f>
        <v>0</v>
      </c>
      <c r="K75" s="99"/>
      <c r="L75" s="153"/>
    </row>
    <row r="76" spans="2:12" s="10" customFormat="1" ht="19.9" customHeight="1">
      <c r="B76" s="149"/>
      <c r="C76" s="99"/>
      <c r="D76" s="150" t="s">
        <v>173</v>
      </c>
      <c r="E76" s="151"/>
      <c r="F76" s="151"/>
      <c r="G76" s="151"/>
      <c r="H76" s="151"/>
      <c r="I76" s="151"/>
      <c r="J76" s="152">
        <f>J896</f>
        <v>0</v>
      </c>
      <c r="K76" s="99"/>
      <c r="L76" s="153"/>
    </row>
    <row r="77" spans="2:12" s="10" customFormat="1" ht="19.9" customHeight="1">
      <c r="B77" s="149"/>
      <c r="C77" s="99"/>
      <c r="D77" s="150" t="s">
        <v>174</v>
      </c>
      <c r="E77" s="151"/>
      <c r="F77" s="151"/>
      <c r="G77" s="151"/>
      <c r="H77" s="151"/>
      <c r="I77" s="151"/>
      <c r="J77" s="152">
        <f>J900</f>
        <v>0</v>
      </c>
      <c r="K77" s="99"/>
      <c r="L77" s="153"/>
    </row>
    <row r="78" spans="2:12" s="10" customFormat="1" ht="19.9" customHeight="1">
      <c r="B78" s="149"/>
      <c r="C78" s="99"/>
      <c r="D78" s="150" t="s">
        <v>175</v>
      </c>
      <c r="E78" s="151"/>
      <c r="F78" s="151"/>
      <c r="G78" s="151"/>
      <c r="H78" s="151"/>
      <c r="I78" s="151"/>
      <c r="J78" s="152">
        <f>J930</f>
        <v>0</v>
      </c>
      <c r="K78" s="99"/>
      <c r="L78" s="153"/>
    </row>
    <row r="79" spans="2:12" s="10" customFormat="1" ht="19.9" customHeight="1">
      <c r="B79" s="149"/>
      <c r="C79" s="99"/>
      <c r="D79" s="150" t="s">
        <v>176</v>
      </c>
      <c r="E79" s="151"/>
      <c r="F79" s="151"/>
      <c r="G79" s="151"/>
      <c r="H79" s="151"/>
      <c r="I79" s="151"/>
      <c r="J79" s="152">
        <f>J949</f>
        <v>0</v>
      </c>
      <c r="K79" s="99"/>
      <c r="L79" s="153"/>
    </row>
    <row r="80" spans="2:12" s="10" customFormat="1" ht="19.9" customHeight="1">
      <c r="B80" s="149"/>
      <c r="C80" s="99"/>
      <c r="D80" s="150" t="s">
        <v>177</v>
      </c>
      <c r="E80" s="151"/>
      <c r="F80" s="151"/>
      <c r="G80" s="151"/>
      <c r="H80" s="151"/>
      <c r="I80" s="151"/>
      <c r="J80" s="152">
        <f>J1000</f>
        <v>0</v>
      </c>
      <c r="K80" s="99"/>
      <c r="L80" s="153"/>
    </row>
    <row r="81" spans="2:12" s="10" customFormat="1" ht="19.9" customHeight="1">
      <c r="B81" s="149"/>
      <c r="C81" s="99"/>
      <c r="D81" s="150" t="s">
        <v>178</v>
      </c>
      <c r="E81" s="151"/>
      <c r="F81" s="151"/>
      <c r="G81" s="151"/>
      <c r="H81" s="151"/>
      <c r="I81" s="151"/>
      <c r="J81" s="152">
        <f>J1032</f>
        <v>0</v>
      </c>
      <c r="K81" s="99"/>
      <c r="L81" s="153"/>
    </row>
    <row r="82" spans="2:12" s="10" customFormat="1" ht="19.9" customHeight="1">
      <c r="B82" s="149"/>
      <c r="C82" s="99"/>
      <c r="D82" s="150" t="s">
        <v>179</v>
      </c>
      <c r="E82" s="151"/>
      <c r="F82" s="151"/>
      <c r="G82" s="151"/>
      <c r="H82" s="151"/>
      <c r="I82" s="151"/>
      <c r="J82" s="152">
        <f>J1065</f>
        <v>0</v>
      </c>
      <c r="K82" s="99"/>
      <c r="L82" s="153"/>
    </row>
    <row r="83" spans="2:12" s="10" customFormat="1" ht="19.9" customHeight="1">
      <c r="B83" s="149"/>
      <c r="C83" s="99"/>
      <c r="D83" s="150" t="s">
        <v>180</v>
      </c>
      <c r="E83" s="151"/>
      <c r="F83" s="151"/>
      <c r="G83" s="151"/>
      <c r="H83" s="151"/>
      <c r="I83" s="151"/>
      <c r="J83" s="152">
        <f>J1087</f>
        <v>0</v>
      </c>
      <c r="K83" s="99"/>
      <c r="L83" s="153"/>
    </row>
    <row r="84" spans="2:12" s="10" customFormat="1" ht="19.9" customHeight="1">
      <c r="B84" s="149"/>
      <c r="C84" s="99"/>
      <c r="D84" s="150" t="s">
        <v>181</v>
      </c>
      <c r="E84" s="151"/>
      <c r="F84" s="151"/>
      <c r="G84" s="151"/>
      <c r="H84" s="151"/>
      <c r="I84" s="151"/>
      <c r="J84" s="152">
        <f>J1092</f>
        <v>0</v>
      </c>
      <c r="K84" s="99"/>
      <c r="L84" s="153"/>
    </row>
    <row r="85" spans="2:12" s="10" customFormat="1" ht="19.9" customHeight="1">
      <c r="B85" s="149"/>
      <c r="C85" s="99"/>
      <c r="D85" s="150" t="s">
        <v>182</v>
      </c>
      <c r="E85" s="151"/>
      <c r="F85" s="151"/>
      <c r="G85" s="151"/>
      <c r="H85" s="151"/>
      <c r="I85" s="151"/>
      <c r="J85" s="152">
        <f>J1119</f>
        <v>0</v>
      </c>
      <c r="K85" s="99"/>
      <c r="L85" s="153"/>
    </row>
    <row r="86" spans="2:12" s="10" customFormat="1" ht="19.9" customHeight="1">
      <c r="B86" s="149"/>
      <c r="C86" s="99"/>
      <c r="D86" s="150" t="s">
        <v>183</v>
      </c>
      <c r="E86" s="151"/>
      <c r="F86" s="151"/>
      <c r="G86" s="151"/>
      <c r="H86" s="151"/>
      <c r="I86" s="151"/>
      <c r="J86" s="152">
        <f>J1123</f>
        <v>0</v>
      </c>
      <c r="K86" s="99"/>
      <c r="L86" s="153"/>
    </row>
    <row r="87" spans="2:12" s="10" customFormat="1" ht="19.9" customHeight="1">
      <c r="B87" s="149"/>
      <c r="C87" s="99"/>
      <c r="D87" s="150" t="s">
        <v>184</v>
      </c>
      <c r="E87" s="151"/>
      <c r="F87" s="151"/>
      <c r="G87" s="151"/>
      <c r="H87" s="151"/>
      <c r="I87" s="151"/>
      <c r="J87" s="152">
        <f>J1142</f>
        <v>0</v>
      </c>
      <c r="K87" s="99"/>
      <c r="L87" s="153"/>
    </row>
    <row r="88" spans="2:12" s="10" customFormat="1" ht="19.9" customHeight="1">
      <c r="B88" s="149"/>
      <c r="C88" s="99"/>
      <c r="D88" s="150" t="s">
        <v>185</v>
      </c>
      <c r="E88" s="151"/>
      <c r="F88" s="151"/>
      <c r="G88" s="151"/>
      <c r="H88" s="151"/>
      <c r="I88" s="151"/>
      <c r="J88" s="152">
        <f>J1158</f>
        <v>0</v>
      </c>
      <c r="K88" s="99"/>
      <c r="L88" s="153"/>
    </row>
    <row r="89" spans="2:12" s="9" customFormat="1" ht="24.95" customHeight="1">
      <c r="B89" s="143"/>
      <c r="C89" s="144"/>
      <c r="D89" s="145" t="s">
        <v>186</v>
      </c>
      <c r="E89" s="146"/>
      <c r="F89" s="146"/>
      <c r="G89" s="146"/>
      <c r="H89" s="146"/>
      <c r="I89" s="146"/>
      <c r="J89" s="147">
        <f>J1166</f>
        <v>0</v>
      </c>
      <c r="K89" s="144"/>
      <c r="L89" s="148"/>
    </row>
    <row r="90" spans="2:12" s="10" customFormat="1" ht="19.9" customHeight="1">
      <c r="B90" s="149"/>
      <c r="C90" s="99"/>
      <c r="D90" s="150" t="s">
        <v>187</v>
      </c>
      <c r="E90" s="151"/>
      <c r="F90" s="151"/>
      <c r="G90" s="151"/>
      <c r="H90" s="151"/>
      <c r="I90" s="151"/>
      <c r="J90" s="152">
        <f>J1167</f>
        <v>0</v>
      </c>
      <c r="K90" s="99"/>
      <c r="L90" s="153"/>
    </row>
    <row r="91" spans="2:12" s="9" customFormat="1" ht="24.95" customHeight="1">
      <c r="B91" s="143"/>
      <c r="C91" s="144"/>
      <c r="D91" s="145" t="s">
        <v>188</v>
      </c>
      <c r="E91" s="146"/>
      <c r="F91" s="146"/>
      <c r="G91" s="146"/>
      <c r="H91" s="146"/>
      <c r="I91" s="146"/>
      <c r="J91" s="147">
        <f>J1170</f>
        <v>0</v>
      </c>
      <c r="K91" s="144"/>
      <c r="L91" s="148"/>
    </row>
    <row r="92" spans="2:12" s="9" customFormat="1" ht="24.95" customHeight="1">
      <c r="B92" s="143"/>
      <c r="C92" s="144"/>
      <c r="D92" s="145" t="s">
        <v>189</v>
      </c>
      <c r="E92" s="146"/>
      <c r="F92" s="146"/>
      <c r="G92" s="146"/>
      <c r="H92" s="146"/>
      <c r="I92" s="146"/>
      <c r="J92" s="147">
        <f>J1172</f>
        <v>0</v>
      </c>
      <c r="K92" s="144"/>
      <c r="L92" s="148"/>
    </row>
    <row r="93" spans="2:12" s="10" customFormat="1" ht="19.9" customHeight="1">
      <c r="B93" s="149"/>
      <c r="C93" s="99"/>
      <c r="D93" s="150" t="s">
        <v>190</v>
      </c>
      <c r="E93" s="151"/>
      <c r="F93" s="151"/>
      <c r="G93" s="151"/>
      <c r="H93" s="151"/>
      <c r="I93" s="151"/>
      <c r="J93" s="152">
        <f>J1173</f>
        <v>0</v>
      </c>
      <c r="K93" s="99"/>
      <c r="L93" s="153"/>
    </row>
    <row r="94" spans="2:12" s="10" customFormat="1" ht="19.9" customHeight="1">
      <c r="B94" s="149"/>
      <c r="C94" s="99"/>
      <c r="D94" s="150" t="s">
        <v>191</v>
      </c>
      <c r="E94" s="151"/>
      <c r="F94" s="151"/>
      <c r="G94" s="151"/>
      <c r="H94" s="151"/>
      <c r="I94" s="151"/>
      <c r="J94" s="152">
        <f>J1177</f>
        <v>0</v>
      </c>
      <c r="K94" s="99"/>
      <c r="L94" s="153"/>
    </row>
    <row r="95" spans="2:12" s="10" customFormat="1" ht="19.9" customHeight="1">
      <c r="B95" s="149"/>
      <c r="C95" s="99"/>
      <c r="D95" s="150" t="s">
        <v>192</v>
      </c>
      <c r="E95" s="151"/>
      <c r="F95" s="151"/>
      <c r="G95" s="151"/>
      <c r="H95" s="151"/>
      <c r="I95" s="151"/>
      <c r="J95" s="152">
        <f>J1181</f>
        <v>0</v>
      </c>
      <c r="K95" s="99"/>
      <c r="L95" s="153"/>
    </row>
    <row r="96" spans="2:12" s="10" customFormat="1" ht="19.9" customHeight="1">
      <c r="B96" s="149"/>
      <c r="C96" s="99"/>
      <c r="D96" s="150" t="s">
        <v>193</v>
      </c>
      <c r="E96" s="151"/>
      <c r="F96" s="151"/>
      <c r="G96" s="151"/>
      <c r="H96" s="151"/>
      <c r="I96" s="151"/>
      <c r="J96" s="152">
        <f>J1186</f>
        <v>0</v>
      </c>
      <c r="K96" s="99"/>
      <c r="L96" s="153"/>
    </row>
    <row r="97" spans="1:31" s="2" customFormat="1" ht="21.7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11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102" spans="1:31" s="2" customFormat="1" ht="6.95" customHeight="1">
      <c r="A102" s="36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11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24.95" customHeight="1">
      <c r="A103" s="36"/>
      <c r="B103" s="37"/>
      <c r="C103" s="25" t="s">
        <v>194</v>
      </c>
      <c r="D103" s="38"/>
      <c r="E103" s="38"/>
      <c r="F103" s="38"/>
      <c r="G103" s="38"/>
      <c r="H103" s="38"/>
      <c r="I103" s="38"/>
      <c r="J103" s="38"/>
      <c r="K103" s="38"/>
      <c r="L103" s="11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11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2" customHeight="1">
      <c r="A105" s="36"/>
      <c r="B105" s="37"/>
      <c r="C105" s="31" t="s">
        <v>16</v>
      </c>
      <c r="D105" s="38"/>
      <c r="E105" s="38"/>
      <c r="F105" s="38"/>
      <c r="G105" s="38"/>
      <c r="H105" s="38"/>
      <c r="I105" s="38"/>
      <c r="J105" s="38"/>
      <c r="K105" s="38"/>
      <c r="L105" s="11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3.25" customHeight="1">
      <c r="A106" s="36"/>
      <c r="B106" s="37"/>
      <c r="C106" s="38"/>
      <c r="D106" s="38"/>
      <c r="E106" s="382" t="str">
        <f>E7</f>
        <v>Technicko - přírodovědné centrum Améba Trutnov, ZŠ Trutnov,V Domcích 488</v>
      </c>
      <c r="F106" s="383"/>
      <c r="G106" s="383"/>
      <c r="H106" s="383"/>
      <c r="I106" s="38"/>
      <c r="J106" s="38"/>
      <c r="K106" s="38"/>
      <c r="L106" s="11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1" t="s">
        <v>115</v>
      </c>
      <c r="D107" s="38"/>
      <c r="E107" s="38"/>
      <c r="F107" s="38"/>
      <c r="G107" s="38"/>
      <c r="H107" s="38"/>
      <c r="I107" s="38"/>
      <c r="J107" s="38"/>
      <c r="K107" s="38"/>
      <c r="L107" s="11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370" t="str">
        <f>E9</f>
        <v>01 - A - Hlavní budova a venkovní učebna - vrchní stavba</v>
      </c>
      <c r="F108" s="381"/>
      <c r="G108" s="381"/>
      <c r="H108" s="381"/>
      <c r="I108" s="38"/>
      <c r="J108" s="38"/>
      <c r="K108" s="38"/>
      <c r="L108" s="11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11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1" t="s">
        <v>22</v>
      </c>
      <c r="D110" s="38"/>
      <c r="E110" s="38"/>
      <c r="F110" s="29" t="str">
        <f>F12</f>
        <v xml:space="preserve"> </v>
      </c>
      <c r="G110" s="38"/>
      <c r="H110" s="38"/>
      <c r="I110" s="31" t="s">
        <v>24</v>
      </c>
      <c r="J110" s="61" t="str">
        <f>IF(J12="","",J12)</f>
        <v>16. 10. 2020</v>
      </c>
      <c r="K110" s="38"/>
      <c r="L110" s="11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11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5.7" customHeight="1">
      <c r="A112" s="36"/>
      <c r="B112" s="37"/>
      <c r="C112" s="31" t="s">
        <v>26</v>
      </c>
      <c r="D112" s="38"/>
      <c r="E112" s="38"/>
      <c r="F112" s="29" t="str">
        <f>E15</f>
        <v>Základní škola, Trutnov, V Domcích 488</v>
      </c>
      <c r="G112" s="38"/>
      <c r="H112" s="38"/>
      <c r="I112" s="31" t="s">
        <v>33</v>
      </c>
      <c r="J112" s="34" t="str">
        <f>E21</f>
        <v>Ing. J.Chaloupský, Trutnov</v>
      </c>
      <c r="K112" s="38"/>
      <c r="L112" s="11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2" customHeight="1">
      <c r="A113" s="36"/>
      <c r="B113" s="37"/>
      <c r="C113" s="31" t="s">
        <v>30</v>
      </c>
      <c r="D113" s="38"/>
      <c r="E113" s="38"/>
      <c r="F113" s="29" t="str">
        <f>IF(E18="","",E18)</f>
        <v>Vyplň údaj</v>
      </c>
      <c r="G113" s="38"/>
      <c r="H113" s="38"/>
      <c r="I113" s="31" t="s">
        <v>36</v>
      </c>
      <c r="J113" s="34" t="str">
        <f>E24</f>
        <v>Ing.Jiřičková</v>
      </c>
      <c r="K113" s="38"/>
      <c r="L113" s="11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0.3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11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11" customFormat="1" ht="29.25" customHeight="1">
      <c r="A115" s="154"/>
      <c r="B115" s="155"/>
      <c r="C115" s="156" t="s">
        <v>195</v>
      </c>
      <c r="D115" s="157" t="s">
        <v>59</v>
      </c>
      <c r="E115" s="157" t="s">
        <v>55</v>
      </c>
      <c r="F115" s="157" t="s">
        <v>56</v>
      </c>
      <c r="G115" s="157" t="s">
        <v>196</v>
      </c>
      <c r="H115" s="157" t="s">
        <v>197</v>
      </c>
      <c r="I115" s="157" t="s">
        <v>198</v>
      </c>
      <c r="J115" s="157" t="s">
        <v>155</v>
      </c>
      <c r="K115" s="158" t="s">
        <v>199</v>
      </c>
      <c r="L115" s="159"/>
      <c r="M115" s="70" t="s">
        <v>21</v>
      </c>
      <c r="N115" s="71" t="s">
        <v>44</v>
      </c>
      <c r="O115" s="71" t="s">
        <v>200</v>
      </c>
      <c r="P115" s="71" t="s">
        <v>201</v>
      </c>
      <c r="Q115" s="71" t="s">
        <v>202</v>
      </c>
      <c r="R115" s="71" t="s">
        <v>203</v>
      </c>
      <c r="S115" s="71" t="s">
        <v>204</v>
      </c>
      <c r="T115" s="72" t="s">
        <v>205</v>
      </c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</row>
    <row r="116" spans="1:63" s="2" customFormat="1" ht="22.9" customHeight="1">
      <c r="A116" s="36"/>
      <c r="B116" s="37"/>
      <c r="C116" s="77" t="s">
        <v>206</v>
      </c>
      <c r="D116" s="38"/>
      <c r="E116" s="38"/>
      <c r="F116" s="38"/>
      <c r="G116" s="38"/>
      <c r="H116" s="38"/>
      <c r="I116" s="38"/>
      <c r="J116" s="160">
        <f>BK116</f>
        <v>0</v>
      </c>
      <c r="K116" s="38"/>
      <c r="L116" s="41"/>
      <c r="M116" s="73"/>
      <c r="N116" s="161"/>
      <c r="O116" s="74"/>
      <c r="P116" s="162">
        <f>P117+P678+P1166+P1170+P1172</f>
        <v>0</v>
      </c>
      <c r="Q116" s="74"/>
      <c r="R116" s="162">
        <f>R117+R678+R1166+R1170+R1172</f>
        <v>1375.29298487</v>
      </c>
      <c r="S116" s="74"/>
      <c r="T116" s="163">
        <f>T117+T678+T1166+T1170+T1172</f>
        <v>22.864718999999997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73</v>
      </c>
      <c r="AU116" s="19" t="s">
        <v>156</v>
      </c>
      <c r="BK116" s="164">
        <f>BK117+BK678+BK1166+BK1170+BK1172</f>
        <v>0</v>
      </c>
    </row>
    <row r="117" spans="2:63" s="12" customFormat="1" ht="25.9" customHeight="1">
      <c r="B117" s="165"/>
      <c r="C117" s="166"/>
      <c r="D117" s="167" t="s">
        <v>73</v>
      </c>
      <c r="E117" s="168" t="s">
        <v>207</v>
      </c>
      <c r="F117" s="168" t="s">
        <v>208</v>
      </c>
      <c r="G117" s="166"/>
      <c r="H117" s="166"/>
      <c r="I117" s="169"/>
      <c r="J117" s="170">
        <f>BK117</f>
        <v>0</v>
      </c>
      <c r="K117" s="166"/>
      <c r="L117" s="171"/>
      <c r="M117" s="172"/>
      <c r="N117" s="173"/>
      <c r="O117" s="173"/>
      <c r="P117" s="174">
        <f>P118+P180+P254+P359+P441+P582+P589+P669+P676</f>
        <v>0</v>
      </c>
      <c r="Q117" s="173"/>
      <c r="R117" s="174">
        <f>R118+R180+R254+R359+R441+R582+R589+R669+R676</f>
        <v>1315.76847288</v>
      </c>
      <c r="S117" s="173"/>
      <c r="T117" s="175">
        <f>T118+T180+T254+T359+T441+T582+T589+T669+T676</f>
        <v>22.460107999999998</v>
      </c>
      <c r="AR117" s="176" t="s">
        <v>81</v>
      </c>
      <c r="AT117" s="177" t="s">
        <v>73</v>
      </c>
      <c r="AU117" s="177" t="s">
        <v>74</v>
      </c>
      <c r="AY117" s="176" t="s">
        <v>209</v>
      </c>
      <c r="BK117" s="178">
        <f>BK118+BK180+BK254+BK359+BK441+BK582+BK589+BK669+BK676</f>
        <v>0</v>
      </c>
    </row>
    <row r="118" spans="2:63" s="12" customFormat="1" ht="22.9" customHeight="1">
      <c r="B118" s="165"/>
      <c r="C118" s="166"/>
      <c r="D118" s="167" t="s">
        <v>73</v>
      </c>
      <c r="E118" s="179" t="s">
        <v>81</v>
      </c>
      <c r="F118" s="179" t="s">
        <v>210</v>
      </c>
      <c r="G118" s="166"/>
      <c r="H118" s="166"/>
      <c r="I118" s="169"/>
      <c r="J118" s="180">
        <f>BK118</f>
        <v>0</v>
      </c>
      <c r="K118" s="166"/>
      <c r="L118" s="171"/>
      <c r="M118" s="172"/>
      <c r="N118" s="173"/>
      <c r="O118" s="173"/>
      <c r="P118" s="174">
        <f>SUM(P119:P179)</f>
        <v>0</v>
      </c>
      <c r="Q118" s="173"/>
      <c r="R118" s="174">
        <f>SUM(R119:R179)</f>
        <v>89.86926</v>
      </c>
      <c r="S118" s="173"/>
      <c r="T118" s="175">
        <f>SUM(T119:T179)</f>
        <v>0</v>
      </c>
      <c r="AR118" s="176" t="s">
        <v>81</v>
      </c>
      <c r="AT118" s="177" t="s">
        <v>73</v>
      </c>
      <c r="AU118" s="177" t="s">
        <v>81</v>
      </c>
      <c r="AY118" s="176" t="s">
        <v>209</v>
      </c>
      <c r="BK118" s="178">
        <f>SUM(BK119:BK179)</f>
        <v>0</v>
      </c>
    </row>
    <row r="119" spans="1:65" s="2" customFormat="1" ht="49.15" customHeight="1">
      <c r="A119" s="36"/>
      <c r="B119" s="37"/>
      <c r="C119" s="181" t="s">
        <v>81</v>
      </c>
      <c r="D119" s="181" t="s">
        <v>211</v>
      </c>
      <c r="E119" s="182" t="s">
        <v>212</v>
      </c>
      <c r="F119" s="183" t="s">
        <v>213</v>
      </c>
      <c r="G119" s="184" t="s">
        <v>214</v>
      </c>
      <c r="H119" s="185">
        <v>120</v>
      </c>
      <c r="I119" s="186"/>
      <c r="J119" s="187">
        <f>ROUND(I119*H119,2)</f>
        <v>0</v>
      </c>
      <c r="K119" s="183" t="s">
        <v>21</v>
      </c>
      <c r="L119" s="41"/>
      <c r="M119" s="188" t="s">
        <v>21</v>
      </c>
      <c r="N119" s="189" t="s">
        <v>45</v>
      </c>
      <c r="O119" s="66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215</v>
      </c>
      <c r="AT119" s="192" t="s">
        <v>211</v>
      </c>
      <c r="AU119" s="192" t="s">
        <v>83</v>
      </c>
      <c r="AY119" s="19" t="s">
        <v>209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9" t="s">
        <v>81</v>
      </c>
      <c r="BK119" s="193">
        <f>ROUND(I119*H119,2)</f>
        <v>0</v>
      </c>
      <c r="BL119" s="19" t="s">
        <v>215</v>
      </c>
      <c r="BM119" s="192" t="s">
        <v>216</v>
      </c>
    </row>
    <row r="120" spans="2:51" s="13" customFormat="1" ht="12">
      <c r="B120" s="194"/>
      <c r="C120" s="195"/>
      <c r="D120" s="196" t="s">
        <v>217</v>
      </c>
      <c r="E120" s="197" t="s">
        <v>21</v>
      </c>
      <c r="F120" s="198" t="s">
        <v>218</v>
      </c>
      <c r="G120" s="195"/>
      <c r="H120" s="199">
        <v>120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217</v>
      </c>
      <c r="AU120" s="205" t="s">
        <v>83</v>
      </c>
      <c r="AV120" s="13" t="s">
        <v>83</v>
      </c>
      <c r="AW120" s="13" t="s">
        <v>35</v>
      </c>
      <c r="AX120" s="13" t="s">
        <v>81</v>
      </c>
      <c r="AY120" s="205" t="s">
        <v>209</v>
      </c>
    </row>
    <row r="121" spans="1:65" s="2" customFormat="1" ht="49.15" customHeight="1">
      <c r="A121" s="36"/>
      <c r="B121" s="37"/>
      <c r="C121" s="181" t="s">
        <v>83</v>
      </c>
      <c r="D121" s="181" t="s">
        <v>211</v>
      </c>
      <c r="E121" s="182" t="s">
        <v>219</v>
      </c>
      <c r="F121" s="183" t="s">
        <v>220</v>
      </c>
      <c r="G121" s="184" t="s">
        <v>214</v>
      </c>
      <c r="H121" s="185">
        <v>261.625</v>
      </c>
      <c r="I121" s="186"/>
      <c r="J121" s="187">
        <f>ROUND(I121*H121,2)</f>
        <v>0</v>
      </c>
      <c r="K121" s="183" t="s">
        <v>21</v>
      </c>
      <c r="L121" s="41"/>
      <c r="M121" s="188" t="s">
        <v>21</v>
      </c>
      <c r="N121" s="189" t="s">
        <v>45</v>
      </c>
      <c r="O121" s="66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215</v>
      </c>
      <c r="AT121" s="192" t="s">
        <v>211</v>
      </c>
      <c r="AU121" s="192" t="s">
        <v>83</v>
      </c>
      <c r="AY121" s="19" t="s">
        <v>209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81</v>
      </c>
      <c r="BK121" s="193">
        <f>ROUND(I121*H121,2)</f>
        <v>0</v>
      </c>
      <c r="BL121" s="19" t="s">
        <v>215</v>
      </c>
      <c r="BM121" s="192" t="s">
        <v>221</v>
      </c>
    </row>
    <row r="122" spans="2:51" s="13" customFormat="1" ht="12">
      <c r="B122" s="194"/>
      <c r="C122" s="195"/>
      <c r="D122" s="196" t="s">
        <v>217</v>
      </c>
      <c r="E122" s="197" t="s">
        <v>21</v>
      </c>
      <c r="F122" s="198" t="s">
        <v>222</v>
      </c>
      <c r="G122" s="195"/>
      <c r="H122" s="199">
        <v>240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217</v>
      </c>
      <c r="AU122" s="205" t="s">
        <v>83</v>
      </c>
      <c r="AV122" s="13" t="s">
        <v>83</v>
      </c>
      <c r="AW122" s="13" t="s">
        <v>35</v>
      </c>
      <c r="AX122" s="13" t="s">
        <v>74</v>
      </c>
      <c r="AY122" s="205" t="s">
        <v>209</v>
      </c>
    </row>
    <row r="123" spans="2:51" s="14" customFormat="1" ht="12">
      <c r="B123" s="206"/>
      <c r="C123" s="207"/>
      <c r="D123" s="196" t="s">
        <v>217</v>
      </c>
      <c r="E123" s="208" t="s">
        <v>113</v>
      </c>
      <c r="F123" s="209" t="s">
        <v>223</v>
      </c>
      <c r="G123" s="207"/>
      <c r="H123" s="210">
        <v>240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217</v>
      </c>
      <c r="AU123" s="216" t="s">
        <v>83</v>
      </c>
      <c r="AV123" s="14" t="s">
        <v>224</v>
      </c>
      <c r="AW123" s="14" t="s">
        <v>35</v>
      </c>
      <c r="AX123" s="14" t="s">
        <v>74</v>
      </c>
      <c r="AY123" s="216" t="s">
        <v>209</v>
      </c>
    </row>
    <row r="124" spans="2:51" s="13" customFormat="1" ht="12">
      <c r="B124" s="194"/>
      <c r="C124" s="195"/>
      <c r="D124" s="196" t="s">
        <v>217</v>
      </c>
      <c r="E124" s="197" t="s">
        <v>21</v>
      </c>
      <c r="F124" s="198" t="s">
        <v>225</v>
      </c>
      <c r="G124" s="195"/>
      <c r="H124" s="199">
        <v>91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217</v>
      </c>
      <c r="AU124" s="205" t="s">
        <v>83</v>
      </c>
      <c r="AV124" s="13" t="s">
        <v>83</v>
      </c>
      <c r="AW124" s="13" t="s">
        <v>35</v>
      </c>
      <c r="AX124" s="13" t="s">
        <v>74</v>
      </c>
      <c r="AY124" s="205" t="s">
        <v>209</v>
      </c>
    </row>
    <row r="125" spans="2:51" s="13" customFormat="1" ht="12">
      <c r="B125" s="194"/>
      <c r="C125" s="195"/>
      <c r="D125" s="196" t="s">
        <v>217</v>
      </c>
      <c r="E125" s="197" t="s">
        <v>21</v>
      </c>
      <c r="F125" s="198" t="s">
        <v>226</v>
      </c>
      <c r="G125" s="195"/>
      <c r="H125" s="199">
        <v>50.625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217</v>
      </c>
      <c r="AU125" s="205" t="s">
        <v>83</v>
      </c>
      <c r="AV125" s="13" t="s">
        <v>83</v>
      </c>
      <c r="AW125" s="13" t="s">
        <v>35</v>
      </c>
      <c r="AX125" s="13" t="s">
        <v>74</v>
      </c>
      <c r="AY125" s="205" t="s">
        <v>209</v>
      </c>
    </row>
    <row r="126" spans="2:51" s="14" customFormat="1" ht="12">
      <c r="B126" s="206"/>
      <c r="C126" s="207"/>
      <c r="D126" s="196" t="s">
        <v>217</v>
      </c>
      <c r="E126" s="208" t="s">
        <v>116</v>
      </c>
      <c r="F126" s="209" t="s">
        <v>223</v>
      </c>
      <c r="G126" s="207"/>
      <c r="H126" s="210">
        <v>141.625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217</v>
      </c>
      <c r="AU126" s="216" t="s">
        <v>83</v>
      </c>
      <c r="AV126" s="14" t="s">
        <v>224</v>
      </c>
      <c r="AW126" s="14" t="s">
        <v>35</v>
      </c>
      <c r="AX126" s="14" t="s">
        <v>74</v>
      </c>
      <c r="AY126" s="216" t="s">
        <v>209</v>
      </c>
    </row>
    <row r="127" spans="2:51" s="13" customFormat="1" ht="12">
      <c r="B127" s="194"/>
      <c r="C127" s="195"/>
      <c r="D127" s="196" t="s">
        <v>217</v>
      </c>
      <c r="E127" s="197" t="s">
        <v>21</v>
      </c>
      <c r="F127" s="198" t="s">
        <v>227</v>
      </c>
      <c r="G127" s="195"/>
      <c r="H127" s="199">
        <v>261.625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217</v>
      </c>
      <c r="AU127" s="205" t="s">
        <v>83</v>
      </c>
      <c r="AV127" s="13" t="s">
        <v>83</v>
      </c>
      <c r="AW127" s="13" t="s">
        <v>35</v>
      </c>
      <c r="AX127" s="13" t="s">
        <v>81</v>
      </c>
      <c r="AY127" s="205" t="s">
        <v>209</v>
      </c>
    </row>
    <row r="128" spans="1:65" s="2" customFormat="1" ht="49.15" customHeight="1">
      <c r="A128" s="36"/>
      <c r="B128" s="37"/>
      <c r="C128" s="181" t="s">
        <v>224</v>
      </c>
      <c r="D128" s="181" t="s">
        <v>211</v>
      </c>
      <c r="E128" s="182" t="s">
        <v>228</v>
      </c>
      <c r="F128" s="183" t="s">
        <v>229</v>
      </c>
      <c r="G128" s="184" t="s">
        <v>214</v>
      </c>
      <c r="H128" s="185">
        <v>33</v>
      </c>
      <c r="I128" s="186"/>
      <c r="J128" s="187">
        <f>ROUND(I128*H128,2)</f>
        <v>0</v>
      </c>
      <c r="K128" s="183" t="s">
        <v>21</v>
      </c>
      <c r="L128" s="41"/>
      <c r="M128" s="188" t="s">
        <v>21</v>
      </c>
      <c r="N128" s="189" t="s">
        <v>45</v>
      </c>
      <c r="O128" s="66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215</v>
      </c>
      <c r="AT128" s="192" t="s">
        <v>211</v>
      </c>
      <c r="AU128" s="192" t="s">
        <v>83</v>
      </c>
      <c r="AY128" s="19" t="s">
        <v>209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81</v>
      </c>
      <c r="BK128" s="193">
        <f>ROUND(I128*H128,2)</f>
        <v>0</v>
      </c>
      <c r="BL128" s="19" t="s">
        <v>215</v>
      </c>
      <c r="BM128" s="192" t="s">
        <v>230</v>
      </c>
    </row>
    <row r="129" spans="2:51" s="13" customFormat="1" ht="12">
      <c r="B129" s="194"/>
      <c r="C129" s="195"/>
      <c r="D129" s="196" t="s">
        <v>217</v>
      </c>
      <c r="E129" s="197" t="s">
        <v>21</v>
      </c>
      <c r="F129" s="198" t="s">
        <v>231</v>
      </c>
      <c r="G129" s="195"/>
      <c r="H129" s="199">
        <v>33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217</v>
      </c>
      <c r="AU129" s="205" t="s">
        <v>83</v>
      </c>
      <c r="AV129" s="13" t="s">
        <v>83</v>
      </c>
      <c r="AW129" s="13" t="s">
        <v>35</v>
      </c>
      <c r="AX129" s="13" t="s">
        <v>74</v>
      </c>
      <c r="AY129" s="205" t="s">
        <v>209</v>
      </c>
    </row>
    <row r="130" spans="2:51" s="14" customFormat="1" ht="12">
      <c r="B130" s="206"/>
      <c r="C130" s="207"/>
      <c r="D130" s="196" t="s">
        <v>217</v>
      </c>
      <c r="E130" s="208" t="s">
        <v>119</v>
      </c>
      <c r="F130" s="209" t="s">
        <v>223</v>
      </c>
      <c r="G130" s="207"/>
      <c r="H130" s="210">
        <v>33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217</v>
      </c>
      <c r="AU130" s="216" t="s">
        <v>83</v>
      </c>
      <c r="AV130" s="14" t="s">
        <v>224</v>
      </c>
      <c r="AW130" s="14" t="s">
        <v>35</v>
      </c>
      <c r="AX130" s="14" t="s">
        <v>81</v>
      </c>
      <c r="AY130" s="216" t="s">
        <v>209</v>
      </c>
    </row>
    <row r="131" spans="1:65" s="2" customFormat="1" ht="49.15" customHeight="1">
      <c r="A131" s="36"/>
      <c r="B131" s="37"/>
      <c r="C131" s="181" t="s">
        <v>215</v>
      </c>
      <c r="D131" s="181" t="s">
        <v>211</v>
      </c>
      <c r="E131" s="182" t="s">
        <v>232</v>
      </c>
      <c r="F131" s="183" t="s">
        <v>233</v>
      </c>
      <c r="G131" s="184" t="s">
        <v>214</v>
      </c>
      <c r="H131" s="185">
        <v>0.594</v>
      </c>
      <c r="I131" s="186"/>
      <c r="J131" s="187">
        <f>ROUND(I131*H131,2)</f>
        <v>0</v>
      </c>
      <c r="K131" s="183" t="s">
        <v>234</v>
      </c>
      <c r="L131" s="41"/>
      <c r="M131" s="188" t="s">
        <v>21</v>
      </c>
      <c r="N131" s="189" t="s">
        <v>45</v>
      </c>
      <c r="O131" s="66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215</v>
      </c>
      <c r="AT131" s="192" t="s">
        <v>211</v>
      </c>
      <c r="AU131" s="192" t="s">
        <v>83</v>
      </c>
      <c r="AY131" s="19" t="s">
        <v>209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9" t="s">
        <v>81</v>
      </c>
      <c r="BK131" s="193">
        <f>ROUND(I131*H131,2)</f>
        <v>0</v>
      </c>
      <c r="BL131" s="19" t="s">
        <v>215</v>
      </c>
      <c r="BM131" s="192" t="s">
        <v>235</v>
      </c>
    </row>
    <row r="132" spans="2:51" s="13" customFormat="1" ht="12">
      <c r="B132" s="194"/>
      <c r="C132" s="195"/>
      <c r="D132" s="196" t="s">
        <v>217</v>
      </c>
      <c r="E132" s="197" t="s">
        <v>21</v>
      </c>
      <c r="F132" s="198" t="s">
        <v>236</v>
      </c>
      <c r="G132" s="195"/>
      <c r="H132" s="199">
        <v>0.594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217</v>
      </c>
      <c r="AU132" s="205" t="s">
        <v>83</v>
      </c>
      <c r="AV132" s="13" t="s">
        <v>83</v>
      </c>
      <c r="AW132" s="13" t="s">
        <v>35</v>
      </c>
      <c r="AX132" s="13" t="s">
        <v>74</v>
      </c>
      <c r="AY132" s="205" t="s">
        <v>209</v>
      </c>
    </row>
    <row r="133" spans="2:51" s="14" customFormat="1" ht="12">
      <c r="B133" s="206"/>
      <c r="C133" s="207"/>
      <c r="D133" s="196" t="s">
        <v>217</v>
      </c>
      <c r="E133" s="208" t="s">
        <v>133</v>
      </c>
      <c r="F133" s="209" t="s">
        <v>223</v>
      </c>
      <c r="G133" s="207"/>
      <c r="H133" s="210">
        <v>0.594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217</v>
      </c>
      <c r="AU133" s="216" t="s">
        <v>83</v>
      </c>
      <c r="AV133" s="14" t="s">
        <v>224</v>
      </c>
      <c r="AW133" s="14" t="s">
        <v>35</v>
      </c>
      <c r="AX133" s="14" t="s">
        <v>81</v>
      </c>
      <c r="AY133" s="216" t="s">
        <v>209</v>
      </c>
    </row>
    <row r="134" spans="1:65" s="2" customFormat="1" ht="49.15" customHeight="1">
      <c r="A134" s="36"/>
      <c r="B134" s="37"/>
      <c r="C134" s="181" t="s">
        <v>237</v>
      </c>
      <c r="D134" s="181" t="s">
        <v>211</v>
      </c>
      <c r="E134" s="182" t="s">
        <v>238</v>
      </c>
      <c r="F134" s="183" t="s">
        <v>239</v>
      </c>
      <c r="G134" s="184" t="s">
        <v>214</v>
      </c>
      <c r="H134" s="185">
        <v>2.805</v>
      </c>
      <c r="I134" s="186"/>
      <c r="J134" s="187">
        <f>ROUND(I134*H134,2)</f>
        <v>0</v>
      </c>
      <c r="K134" s="183" t="s">
        <v>21</v>
      </c>
      <c r="L134" s="41"/>
      <c r="M134" s="188" t="s">
        <v>21</v>
      </c>
      <c r="N134" s="189" t="s">
        <v>45</v>
      </c>
      <c r="O134" s="66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215</v>
      </c>
      <c r="AT134" s="192" t="s">
        <v>211</v>
      </c>
      <c r="AU134" s="192" t="s">
        <v>83</v>
      </c>
      <c r="AY134" s="19" t="s">
        <v>209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9" t="s">
        <v>81</v>
      </c>
      <c r="BK134" s="193">
        <f>ROUND(I134*H134,2)</f>
        <v>0</v>
      </c>
      <c r="BL134" s="19" t="s">
        <v>215</v>
      </c>
      <c r="BM134" s="192" t="s">
        <v>240</v>
      </c>
    </row>
    <row r="135" spans="2:51" s="15" customFormat="1" ht="12">
      <c r="B135" s="217"/>
      <c r="C135" s="218"/>
      <c r="D135" s="196" t="s">
        <v>217</v>
      </c>
      <c r="E135" s="219" t="s">
        <v>21</v>
      </c>
      <c r="F135" s="220" t="s">
        <v>241</v>
      </c>
      <c r="G135" s="218"/>
      <c r="H135" s="219" t="s">
        <v>21</v>
      </c>
      <c r="I135" s="221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217</v>
      </c>
      <c r="AU135" s="226" t="s">
        <v>83</v>
      </c>
      <c r="AV135" s="15" t="s">
        <v>81</v>
      </c>
      <c r="AW135" s="15" t="s">
        <v>35</v>
      </c>
      <c r="AX135" s="15" t="s">
        <v>74</v>
      </c>
      <c r="AY135" s="226" t="s">
        <v>209</v>
      </c>
    </row>
    <row r="136" spans="2:51" s="13" customFormat="1" ht="12">
      <c r="B136" s="194"/>
      <c r="C136" s="195"/>
      <c r="D136" s="196" t="s">
        <v>217</v>
      </c>
      <c r="E136" s="197" t="s">
        <v>21</v>
      </c>
      <c r="F136" s="198" t="s">
        <v>242</v>
      </c>
      <c r="G136" s="195"/>
      <c r="H136" s="199">
        <v>2.805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217</v>
      </c>
      <c r="AU136" s="205" t="s">
        <v>83</v>
      </c>
      <c r="AV136" s="13" t="s">
        <v>83</v>
      </c>
      <c r="AW136" s="13" t="s">
        <v>35</v>
      </c>
      <c r="AX136" s="13" t="s">
        <v>74</v>
      </c>
      <c r="AY136" s="205" t="s">
        <v>209</v>
      </c>
    </row>
    <row r="137" spans="2:51" s="14" customFormat="1" ht="12">
      <c r="B137" s="206"/>
      <c r="C137" s="207"/>
      <c r="D137" s="196" t="s">
        <v>217</v>
      </c>
      <c r="E137" s="208" t="s">
        <v>21</v>
      </c>
      <c r="F137" s="209" t="s">
        <v>223</v>
      </c>
      <c r="G137" s="207"/>
      <c r="H137" s="210">
        <v>2.805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217</v>
      </c>
      <c r="AU137" s="216" t="s">
        <v>83</v>
      </c>
      <c r="AV137" s="14" t="s">
        <v>224</v>
      </c>
      <c r="AW137" s="14" t="s">
        <v>35</v>
      </c>
      <c r="AX137" s="14" t="s">
        <v>81</v>
      </c>
      <c r="AY137" s="216" t="s">
        <v>209</v>
      </c>
    </row>
    <row r="138" spans="1:65" s="2" customFormat="1" ht="49.15" customHeight="1">
      <c r="A138" s="36"/>
      <c r="B138" s="37"/>
      <c r="C138" s="181" t="s">
        <v>243</v>
      </c>
      <c r="D138" s="181" t="s">
        <v>211</v>
      </c>
      <c r="E138" s="182" t="s">
        <v>244</v>
      </c>
      <c r="F138" s="183" t="s">
        <v>245</v>
      </c>
      <c r="G138" s="184" t="s">
        <v>214</v>
      </c>
      <c r="H138" s="185">
        <v>192.209</v>
      </c>
      <c r="I138" s="186"/>
      <c r="J138" s="187">
        <f>ROUND(I138*H138,2)</f>
        <v>0</v>
      </c>
      <c r="K138" s="183" t="s">
        <v>21</v>
      </c>
      <c r="L138" s="41"/>
      <c r="M138" s="188" t="s">
        <v>21</v>
      </c>
      <c r="N138" s="189" t="s">
        <v>45</v>
      </c>
      <c r="O138" s="66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215</v>
      </c>
      <c r="AT138" s="192" t="s">
        <v>211</v>
      </c>
      <c r="AU138" s="192" t="s">
        <v>83</v>
      </c>
      <c r="AY138" s="19" t="s">
        <v>209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9" t="s">
        <v>81</v>
      </c>
      <c r="BK138" s="193">
        <f>ROUND(I138*H138,2)</f>
        <v>0</v>
      </c>
      <c r="BL138" s="19" t="s">
        <v>215</v>
      </c>
      <c r="BM138" s="192" t="s">
        <v>246</v>
      </c>
    </row>
    <row r="139" spans="2:51" s="15" customFormat="1" ht="12">
      <c r="B139" s="217"/>
      <c r="C139" s="218"/>
      <c r="D139" s="196" t="s">
        <v>217</v>
      </c>
      <c r="E139" s="219" t="s">
        <v>21</v>
      </c>
      <c r="F139" s="220" t="s">
        <v>247</v>
      </c>
      <c r="G139" s="218"/>
      <c r="H139" s="219" t="s">
        <v>21</v>
      </c>
      <c r="I139" s="221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217</v>
      </c>
      <c r="AU139" s="226" t="s">
        <v>83</v>
      </c>
      <c r="AV139" s="15" t="s">
        <v>81</v>
      </c>
      <c r="AW139" s="15" t="s">
        <v>35</v>
      </c>
      <c r="AX139" s="15" t="s">
        <v>74</v>
      </c>
      <c r="AY139" s="226" t="s">
        <v>209</v>
      </c>
    </row>
    <row r="140" spans="2:51" s="13" customFormat="1" ht="12">
      <c r="B140" s="194"/>
      <c r="C140" s="195"/>
      <c r="D140" s="196" t="s">
        <v>217</v>
      </c>
      <c r="E140" s="197" t="s">
        <v>21</v>
      </c>
      <c r="F140" s="198" t="s">
        <v>248</v>
      </c>
      <c r="G140" s="195"/>
      <c r="H140" s="199">
        <v>11.23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217</v>
      </c>
      <c r="AU140" s="205" t="s">
        <v>83</v>
      </c>
      <c r="AV140" s="13" t="s">
        <v>83</v>
      </c>
      <c r="AW140" s="13" t="s">
        <v>35</v>
      </c>
      <c r="AX140" s="13" t="s">
        <v>74</v>
      </c>
      <c r="AY140" s="205" t="s">
        <v>209</v>
      </c>
    </row>
    <row r="141" spans="2:51" s="13" customFormat="1" ht="12">
      <c r="B141" s="194"/>
      <c r="C141" s="195"/>
      <c r="D141" s="196" t="s">
        <v>217</v>
      </c>
      <c r="E141" s="197" t="s">
        <v>21</v>
      </c>
      <c r="F141" s="198" t="s">
        <v>249</v>
      </c>
      <c r="G141" s="195"/>
      <c r="H141" s="199">
        <v>16.16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217</v>
      </c>
      <c r="AU141" s="205" t="s">
        <v>83</v>
      </c>
      <c r="AV141" s="13" t="s">
        <v>83</v>
      </c>
      <c r="AW141" s="13" t="s">
        <v>35</v>
      </c>
      <c r="AX141" s="13" t="s">
        <v>74</v>
      </c>
      <c r="AY141" s="205" t="s">
        <v>209</v>
      </c>
    </row>
    <row r="142" spans="2:51" s="13" customFormat="1" ht="12">
      <c r="B142" s="194"/>
      <c r="C142" s="195"/>
      <c r="D142" s="196" t="s">
        <v>217</v>
      </c>
      <c r="E142" s="197" t="s">
        <v>21</v>
      </c>
      <c r="F142" s="198" t="s">
        <v>250</v>
      </c>
      <c r="G142" s="195"/>
      <c r="H142" s="199">
        <v>11.89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217</v>
      </c>
      <c r="AU142" s="205" t="s">
        <v>83</v>
      </c>
      <c r="AV142" s="13" t="s">
        <v>83</v>
      </c>
      <c r="AW142" s="13" t="s">
        <v>35</v>
      </c>
      <c r="AX142" s="13" t="s">
        <v>74</v>
      </c>
      <c r="AY142" s="205" t="s">
        <v>209</v>
      </c>
    </row>
    <row r="143" spans="2:51" s="13" customFormat="1" ht="22.5">
      <c r="B143" s="194"/>
      <c r="C143" s="195"/>
      <c r="D143" s="196" t="s">
        <v>217</v>
      </c>
      <c r="E143" s="197" t="s">
        <v>21</v>
      </c>
      <c r="F143" s="198" t="s">
        <v>251</v>
      </c>
      <c r="G143" s="195"/>
      <c r="H143" s="199">
        <v>91.273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217</v>
      </c>
      <c r="AU143" s="205" t="s">
        <v>83</v>
      </c>
      <c r="AV143" s="13" t="s">
        <v>83</v>
      </c>
      <c r="AW143" s="13" t="s">
        <v>35</v>
      </c>
      <c r="AX143" s="13" t="s">
        <v>74</v>
      </c>
      <c r="AY143" s="205" t="s">
        <v>209</v>
      </c>
    </row>
    <row r="144" spans="2:51" s="13" customFormat="1" ht="12">
      <c r="B144" s="194"/>
      <c r="C144" s="195"/>
      <c r="D144" s="196" t="s">
        <v>217</v>
      </c>
      <c r="E144" s="197" t="s">
        <v>21</v>
      </c>
      <c r="F144" s="198" t="s">
        <v>252</v>
      </c>
      <c r="G144" s="195"/>
      <c r="H144" s="199">
        <v>14.724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217</v>
      </c>
      <c r="AU144" s="205" t="s">
        <v>83</v>
      </c>
      <c r="AV144" s="13" t="s">
        <v>83</v>
      </c>
      <c r="AW144" s="13" t="s">
        <v>35</v>
      </c>
      <c r="AX144" s="13" t="s">
        <v>74</v>
      </c>
      <c r="AY144" s="205" t="s">
        <v>209</v>
      </c>
    </row>
    <row r="145" spans="2:51" s="13" customFormat="1" ht="12">
      <c r="B145" s="194"/>
      <c r="C145" s="195"/>
      <c r="D145" s="196" t="s">
        <v>217</v>
      </c>
      <c r="E145" s="197" t="s">
        <v>21</v>
      </c>
      <c r="F145" s="198" t="s">
        <v>253</v>
      </c>
      <c r="G145" s="195"/>
      <c r="H145" s="199">
        <v>17.578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217</v>
      </c>
      <c r="AU145" s="205" t="s">
        <v>83</v>
      </c>
      <c r="AV145" s="13" t="s">
        <v>83</v>
      </c>
      <c r="AW145" s="13" t="s">
        <v>35</v>
      </c>
      <c r="AX145" s="13" t="s">
        <v>74</v>
      </c>
      <c r="AY145" s="205" t="s">
        <v>209</v>
      </c>
    </row>
    <row r="146" spans="2:51" s="13" customFormat="1" ht="12">
      <c r="B146" s="194"/>
      <c r="C146" s="195"/>
      <c r="D146" s="196" t="s">
        <v>217</v>
      </c>
      <c r="E146" s="197" t="s">
        <v>21</v>
      </c>
      <c r="F146" s="198" t="s">
        <v>254</v>
      </c>
      <c r="G146" s="195"/>
      <c r="H146" s="199">
        <v>3.999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217</v>
      </c>
      <c r="AU146" s="205" t="s">
        <v>83</v>
      </c>
      <c r="AV146" s="13" t="s">
        <v>83</v>
      </c>
      <c r="AW146" s="13" t="s">
        <v>35</v>
      </c>
      <c r="AX146" s="13" t="s">
        <v>74</v>
      </c>
      <c r="AY146" s="205" t="s">
        <v>209</v>
      </c>
    </row>
    <row r="147" spans="2:51" s="14" customFormat="1" ht="12">
      <c r="B147" s="206"/>
      <c r="C147" s="207"/>
      <c r="D147" s="196" t="s">
        <v>217</v>
      </c>
      <c r="E147" s="208" t="s">
        <v>121</v>
      </c>
      <c r="F147" s="209" t="s">
        <v>223</v>
      </c>
      <c r="G147" s="207"/>
      <c r="H147" s="210">
        <v>166.854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217</v>
      </c>
      <c r="AU147" s="216" t="s">
        <v>83</v>
      </c>
      <c r="AV147" s="14" t="s">
        <v>224</v>
      </c>
      <c r="AW147" s="14" t="s">
        <v>35</v>
      </c>
      <c r="AX147" s="14" t="s">
        <v>74</v>
      </c>
      <c r="AY147" s="216" t="s">
        <v>209</v>
      </c>
    </row>
    <row r="148" spans="2:51" s="13" customFormat="1" ht="12">
      <c r="B148" s="194"/>
      <c r="C148" s="195"/>
      <c r="D148" s="196" t="s">
        <v>217</v>
      </c>
      <c r="E148" s="197" t="s">
        <v>21</v>
      </c>
      <c r="F148" s="198" t="s">
        <v>255</v>
      </c>
      <c r="G148" s="195"/>
      <c r="H148" s="199">
        <v>45.703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217</v>
      </c>
      <c r="AU148" s="205" t="s">
        <v>83</v>
      </c>
      <c r="AV148" s="13" t="s">
        <v>83</v>
      </c>
      <c r="AW148" s="13" t="s">
        <v>35</v>
      </c>
      <c r="AX148" s="13" t="s">
        <v>74</v>
      </c>
      <c r="AY148" s="205" t="s">
        <v>209</v>
      </c>
    </row>
    <row r="149" spans="2:51" s="14" customFormat="1" ht="12">
      <c r="B149" s="206"/>
      <c r="C149" s="207"/>
      <c r="D149" s="196" t="s">
        <v>217</v>
      </c>
      <c r="E149" s="208" t="s">
        <v>129</v>
      </c>
      <c r="F149" s="209" t="s">
        <v>223</v>
      </c>
      <c r="G149" s="207"/>
      <c r="H149" s="210">
        <v>45.703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217</v>
      </c>
      <c r="AU149" s="216" t="s">
        <v>83</v>
      </c>
      <c r="AV149" s="14" t="s">
        <v>224</v>
      </c>
      <c r="AW149" s="14" t="s">
        <v>35</v>
      </c>
      <c r="AX149" s="14" t="s">
        <v>74</v>
      </c>
      <c r="AY149" s="216" t="s">
        <v>209</v>
      </c>
    </row>
    <row r="150" spans="2:51" s="13" customFormat="1" ht="12">
      <c r="B150" s="194"/>
      <c r="C150" s="195"/>
      <c r="D150" s="196" t="s">
        <v>217</v>
      </c>
      <c r="E150" s="197" t="s">
        <v>21</v>
      </c>
      <c r="F150" s="198" t="s">
        <v>256</v>
      </c>
      <c r="G150" s="195"/>
      <c r="H150" s="199">
        <v>-20.348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217</v>
      </c>
      <c r="AU150" s="205" t="s">
        <v>83</v>
      </c>
      <c r="AV150" s="13" t="s">
        <v>83</v>
      </c>
      <c r="AW150" s="13" t="s">
        <v>35</v>
      </c>
      <c r="AX150" s="13" t="s">
        <v>74</v>
      </c>
      <c r="AY150" s="205" t="s">
        <v>209</v>
      </c>
    </row>
    <row r="151" spans="2:51" s="16" customFormat="1" ht="12">
      <c r="B151" s="227"/>
      <c r="C151" s="228"/>
      <c r="D151" s="196" t="s">
        <v>217</v>
      </c>
      <c r="E151" s="229" t="s">
        <v>21</v>
      </c>
      <c r="F151" s="230" t="s">
        <v>257</v>
      </c>
      <c r="G151" s="228"/>
      <c r="H151" s="231">
        <v>192.209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217</v>
      </c>
      <c r="AU151" s="237" t="s">
        <v>83</v>
      </c>
      <c r="AV151" s="16" t="s">
        <v>215</v>
      </c>
      <c r="AW151" s="16" t="s">
        <v>35</v>
      </c>
      <c r="AX151" s="16" t="s">
        <v>81</v>
      </c>
      <c r="AY151" s="237" t="s">
        <v>209</v>
      </c>
    </row>
    <row r="152" spans="1:65" s="2" customFormat="1" ht="49.15" customHeight="1">
      <c r="A152" s="36"/>
      <c r="B152" s="37"/>
      <c r="C152" s="181" t="s">
        <v>258</v>
      </c>
      <c r="D152" s="181" t="s">
        <v>211</v>
      </c>
      <c r="E152" s="182" t="s">
        <v>259</v>
      </c>
      <c r="F152" s="183" t="s">
        <v>260</v>
      </c>
      <c r="G152" s="184" t="s">
        <v>214</v>
      </c>
      <c r="H152" s="185">
        <v>0.8</v>
      </c>
      <c r="I152" s="186"/>
      <c r="J152" s="187">
        <f>ROUND(I152*H152,2)</f>
        <v>0</v>
      </c>
      <c r="K152" s="183" t="s">
        <v>234</v>
      </c>
      <c r="L152" s="41"/>
      <c r="M152" s="188" t="s">
        <v>21</v>
      </c>
      <c r="N152" s="189" t="s">
        <v>45</v>
      </c>
      <c r="O152" s="66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215</v>
      </c>
      <c r="AT152" s="192" t="s">
        <v>211</v>
      </c>
      <c r="AU152" s="192" t="s">
        <v>83</v>
      </c>
      <c r="AY152" s="19" t="s">
        <v>209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9" t="s">
        <v>81</v>
      </c>
      <c r="BK152" s="193">
        <f>ROUND(I152*H152,2)</f>
        <v>0</v>
      </c>
      <c r="BL152" s="19" t="s">
        <v>215</v>
      </c>
      <c r="BM152" s="192" t="s">
        <v>261</v>
      </c>
    </row>
    <row r="153" spans="1:65" s="2" customFormat="1" ht="49.15" customHeight="1">
      <c r="A153" s="36"/>
      <c r="B153" s="37"/>
      <c r="C153" s="181" t="s">
        <v>262</v>
      </c>
      <c r="D153" s="181" t="s">
        <v>211</v>
      </c>
      <c r="E153" s="182" t="s">
        <v>263</v>
      </c>
      <c r="F153" s="183" t="s">
        <v>264</v>
      </c>
      <c r="G153" s="184" t="s">
        <v>214</v>
      </c>
      <c r="H153" s="185">
        <v>17.308</v>
      </c>
      <c r="I153" s="186"/>
      <c r="J153" s="187">
        <f>ROUND(I153*H153,2)</f>
        <v>0</v>
      </c>
      <c r="K153" s="183" t="s">
        <v>234</v>
      </c>
      <c r="L153" s="41"/>
      <c r="M153" s="188" t="s">
        <v>21</v>
      </c>
      <c r="N153" s="189" t="s">
        <v>45</v>
      </c>
      <c r="O153" s="66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215</v>
      </c>
      <c r="AT153" s="192" t="s">
        <v>211</v>
      </c>
      <c r="AU153" s="192" t="s">
        <v>83</v>
      </c>
      <c r="AY153" s="19" t="s">
        <v>209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9" t="s">
        <v>81</v>
      </c>
      <c r="BK153" s="193">
        <f>ROUND(I153*H153,2)</f>
        <v>0</v>
      </c>
      <c r="BL153" s="19" t="s">
        <v>215</v>
      </c>
      <c r="BM153" s="192" t="s">
        <v>265</v>
      </c>
    </row>
    <row r="154" spans="2:51" s="13" customFormat="1" ht="22.5">
      <c r="B154" s="194"/>
      <c r="C154" s="195"/>
      <c r="D154" s="196" t="s">
        <v>217</v>
      </c>
      <c r="E154" s="197" t="s">
        <v>21</v>
      </c>
      <c r="F154" s="198" t="s">
        <v>266</v>
      </c>
      <c r="G154" s="195"/>
      <c r="H154" s="199">
        <v>20.348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217</v>
      </c>
      <c r="AU154" s="205" t="s">
        <v>83</v>
      </c>
      <c r="AV154" s="13" t="s">
        <v>83</v>
      </c>
      <c r="AW154" s="13" t="s">
        <v>35</v>
      </c>
      <c r="AX154" s="13" t="s">
        <v>74</v>
      </c>
      <c r="AY154" s="205" t="s">
        <v>209</v>
      </c>
    </row>
    <row r="155" spans="2:51" s="13" customFormat="1" ht="12">
      <c r="B155" s="194"/>
      <c r="C155" s="195"/>
      <c r="D155" s="196" t="s">
        <v>217</v>
      </c>
      <c r="E155" s="197" t="s">
        <v>21</v>
      </c>
      <c r="F155" s="198" t="s">
        <v>267</v>
      </c>
      <c r="G155" s="195"/>
      <c r="H155" s="199">
        <v>-3.04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217</v>
      </c>
      <c r="AU155" s="205" t="s">
        <v>83</v>
      </c>
      <c r="AV155" s="13" t="s">
        <v>83</v>
      </c>
      <c r="AW155" s="13" t="s">
        <v>35</v>
      </c>
      <c r="AX155" s="13" t="s">
        <v>74</v>
      </c>
      <c r="AY155" s="205" t="s">
        <v>209</v>
      </c>
    </row>
    <row r="156" spans="2:51" s="14" customFormat="1" ht="12">
      <c r="B156" s="206"/>
      <c r="C156" s="207"/>
      <c r="D156" s="196" t="s">
        <v>217</v>
      </c>
      <c r="E156" s="208" t="s">
        <v>21</v>
      </c>
      <c r="F156" s="209" t="s">
        <v>223</v>
      </c>
      <c r="G156" s="207"/>
      <c r="H156" s="210">
        <v>17.308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217</v>
      </c>
      <c r="AU156" s="216" t="s">
        <v>83</v>
      </c>
      <c r="AV156" s="14" t="s">
        <v>224</v>
      </c>
      <c r="AW156" s="14" t="s">
        <v>35</v>
      </c>
      <c r="AX156" s="14" t="s">
        <v>81</v>
      </c>
      <c r="AY156" s="216" t="s">
        <v>209</v>
      </c>
    </row>
    <row r="157" spans="1:65" s="2" customFormat="1" ht="49.15" customHeight="1">
      <c r="A157" s="36"/>
      <c r="B157" s="37"/>
      <c r="C157" s="181" t="s">
        <v>268</v>
      </c>
      <c r="D157" s="181" t="s">
        <v>211</v>
      </c>
      <c r="E157" s="182" t="s">
        <v>269</v>
      </c>
      <c r="F157" s="183" t="s">
        <v>270</v>
      </c>
      <c r="G157" s="184" t="s">
        <v>214</v>
      </c>
      <c r="H157" s="185">
        <v>3.04</v>
      </c>
      <c r="I157" s="186"/>
      <c r="J157" s="187">
        <f>ROUND(I157*H157,2)</f>
        <v>0</v>
      </c>
      <c r="K157" s="183" t="s">
        <v>234</v>
      </c>
      <c r="L157" s="41"/>
      <c r="M157" s="188" t="s">
        <v>21</v>
      </c>
      <c r="N157" s="189" t="s">
        <v>45</v>
      </c>
      <c r="O157" s="66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215</v>
      </c>
      <c r="AT157" s="192" t="s">
        <v>211</v>
      </c>
      <c r="AU157" s="192" t="s">
        <v>83</v>
      </c>
      <c r="AY157" s="19" t="s">
        <v>209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9" t="s">
        <v>81</v>
      </c>
      <c r="BK157" s="193">
        <f>ROUND(I157*H157,2)</f>
        <v>0</v>
      </c>
      <c r="BL157" s="19" t="s">
        <v>215</v>
      </c>
      <c r="BM157" s="192" t="s">
        <v>271</v>
      </c>
    </row>
    <row r="158" spans="1:65" s="2" customFormat="1" ht="62.65" customHeight="1">
      <c r="A158" s="36"/>
      <c r="B158" s="37"/>
      <c r="C158" s="181" t="s">
        <v>272</v>
      </c>
      <c r="D158" s="181" t="s">
        <v>211</v>
      </c>
      <c r="E158" s="182" t="s">
        <v>273</v>
      </c>
      <c r="F158" s="183" t="s">
        <v>274</v>
      </c>
      <c r="G158" s="184" t="s">
        <v>214</v>
      </c>
      <c r="H158" s="185">
        <v>381.625</v>
      </c>
      <c r="I158" s="186"/>
      <c r="J158" s="187">
        <f>ROUND(I158*H158,2)</f>
        <v>0</v>
      </c>
      <c r="K158" s="183" t="s">
        <v>21</v>
      </c>
      <c r="L158" s="41"/>
      <c r="M158" s="188" t="s">
        <v>21</v>
      </c>
      <c r="N158" s="189" t="s">
        <v>45</v>
      </c>
      <c r="O158" s="66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215</v>
      </c>
      <c r="AT158" s="192" t="s">
        <v>211</v>
      </c>
      <c r="AU158" s="192" t="s">
        <v>83</v>
      </c>
      <c r="AY158" s="19" t="s">
        <v>209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9" t="s">
        <v>81</v>
      </c>
      <c r="BK158" s="193">
        <f>ROUND(I158*H158,2)</f>
        <v>0</v>
      </c>
      <c r="BL158" s="19" t="s">
        <v>215</v>
      </c>
      <c r="BM158" s="192" t="s">
        <v>275</v>
      </c>
    </row>
    <row r="159" spans="2:51" s="13" customFormat="1" ht="12">
      <c r="B159" s="194"/>
      <c r="C159" s="195"/>
      <c r="D159" s="196" t="s">
        <v>217</v>
      </c>
      <c r="E159" s="197" t="s">
        <v>21</v>
      </c>
      <c r="F159" s="198" t="s">
        <v>276</v>
      </c>
      <c r="G159" s="195"/>
      <c r="H159" s="199">
        <v>381.625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217</v>
      </c>
      <c r="AU159" s="205" t="s">
        <v>83</v>
      </c>
      <c r="AV159" s="13" t="s">
        <v>83</v>
      </c>
      <c r="AW159" s="13" t="s">
        <v>35</v>
      </c>
      <c r="AX159" s="13" t="s">
        <v>81</v>
      </c>
      <c r="AY159" s="205" t="s">
        <v>209</v>
      </c>
    </row>
    <row r="160" spans="1:65" s="2" customFormat="1" ht="24.2" customHeight="1">
      <c r="A160" s="36"/>
      <c r="B160" s="37"/>
      <c r="C160" s="181" t="s">
        <v>277</v>
      </c>
      <c r="D160" s="181" t="s">
        <v>211</v>
      </c>
      <c r="E160" s="182" t="s">
        <v>278</v>
      </c>
      <c r="F160" s="183" t="s">
        <v>279</v>
      </c>
      <c r="G160" s="184" t="s">
        <v>214</v>
      </c>
      <c r="H160" s="185">
        <v>203.448</v>
      </c>
      <c r="I160" s="186"/>
      <c r="J160" s="187">
        <f>ROUND(I160*H160,2)</f>
        <v>0</v>
      </c>
      <c r="K160" s="183" t="s">
        <v>21</v>
      </c>
      <c r="L160" s="41"/>
      <c r="M160" s="188" t="s">
        <v>21</v>
      </c>
      <c r="N160" s="189" t="s">
        <v>45</v>
      </c>
      <c r="O160" s="66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215</v>
      </c>
      <c r="AT160" s="192" t="s">
        <v>211</v>
      </c>
      <c r="AU160" s="192" t="s">
        <v>83</v>
      </c>
      <c r="AY160" s="19" t="s">
        <v>209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9" t="s">
        <v>81</v>
      </c>
      <c r="BK160" s="193">
        <f>ROUND(I160*H160,2)</f>
        <v>0</v>
      </c>
      <c r="BL160" s="19" t="s">
        <v>215</v>
      </c>
      <c r="BM160" s="192" t="s">
        <v>280</v>
      </c>
    </row>
    <row r="161" spans="2:51" s="13" customFormat="1" ht="12">
      <c r="B161" s="194"/>
      <c r="C161" s="195"/>
      <c r="D161" s="196" t="s">
        <v>217</v>
      </c>
      <c r="E161" s="197" t="s">
        <v>21</v>
      </c>
      <c r="F161" s="198" t="s">
        <v>281</v>
      </c>
      <c r="G161" s="195"/>
      <c r="H161" s="199">
        <v>203.448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217</v>
      </c>
      <c r="AU161" s="205" t="s">
        <v>83</v>
      </c>
      <c r="AV161" s="13" t="s">
        <v>83</v>
      </c>
      <c r="AW161" s="13" t="s">
        <v>35</v>
      </c>
      <c r="AX161" s="13" t="s">
        <v>74</v>
      </c>
      <c r="AY161" s="205" t="s">
        <v>209</v>
      </c>
    </row>
    <row r="162" spans="2:51" s="14" customFormat="1" ht="12">
      <c r="B162" s="206"/>
      <c r="C162" s="207"/>
      <c r="D162" s="196" t="s">
        <v>217</v>
      </c>
      <c r="E162" s="208" t="s">
        <v>135</v>
      </c>
      <c r="F162" s="209" t="s">
        <v>223</v>
      </c>
      <c r="G162" s="207"/>
      <c r="H162" s="210">
        <v>203.448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217</v>
      </c>
      <c r="AU162" s="216" t="s">
        <v>83</v>
      </c>
      <c r="AV162" s="14" t="s">
        <v>224</v>
      </c>
      <c r="AW162" s="14" t="s">
        <v>35</v>
      </c>
      <c r="AX162" s="14" t="s">
        <v>81</v>
      </c>
      <c r="AY162" s="216" t="s">
        <v>209</v>
      </c>
    </row>
    <row r="163" spans="1:65" s="2" customFormat="1" ht="37.9" customHeight="1">
      <c r="A163" s="36"/>
      <c r="B163" s="37"/>
      <c r="C163" s="181" t="s">
        <v>282</v>
      </c>
      <c r="D163" s="181" t="s">
        <v>211</v>
      </c>
      <c r="E163" s="182" t="s">
        <v>283</v>
      </c>
      <c r="F163" s="183" t="s">
        <v>284</v>
      </c>
      <c r="G163" s="184" t="s">
        <v>214</v>
      </c>
      <c r="H163" s="185">
        <v>203.448</v>
      </c>
      <c r="I163" s="186"/>
      <c r="J163" s="187">
        <f>ROUND(I163*H163,2)</f>
        <v>0</v>
      </c>
      <c r="K163" s="183" t="s">
        <v>21</v>
      </c>
      <c r="L163" s="41"/>
      <c r="M163" s="188" t="s">
        <v>21</v>
      </c>
      <c r="N163" s="189" t="s">
        <v>45</v>
      </c>
      <c r="O163" s="66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215</v>
      </c>
      <c r="AT163" s="192" t="s">
        <v>211</v>
      </c>
      <c r="AU163" s="192" t="s">
        <v>83</v>
      </c>
      <c r="AY163" s="19" t="s">
        <v>209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9" t="s">
        <v>81</v>
      </c>
      <c r="BK163" s="193">
        <f>ROUND(I163*H163,2)</f>
        <v>0</v>
      </c>
      <c r="BL163" s="19" t="s">
        <v>215</v>
      </c>
      <c r="BM163" s="192" t="s">
        <v>285</v>
      </c>
    </row>
    <row r="164" spans="2:51" s="13" customFormat="1" ht="12">
      <c r="B164" s="194"/>
      <c r="C164" s="195"/>
      <c r="D164" s="196" t="s">
        <v>217</v>
      </c>
      <c r="E164" s="197" t="s">
        <v>21</v>
      </c>
      <c r="F164" s="198" t="s">
        <v>135</v>
      </c>
      <c r="G164" s="195"/>
      <c r="H164" s="199">
        <v>203.448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217</v>
      </c>
      <c r="AU164" s="205" t="s">
        <v>83</v>
      </c>
      <c r="AV164" s="13" t="s">
        <v>83</v>
      </c>
      <c r="AW164" s="13" t="s">
        <v>35</v>
      </c>
      <c r="AX164" s="13" t="s">
        <v>81</v>
      </c>
      <c r="AY164" s="205" t="s">
        <v>209</v>
      </c>
    </row>
    <row r="165" spans="1:65" s="2" customFormat="1" ht="14.45" customHeight="1">
      <c r="A165" s="36"/>
      <c r="B165" s="37"/>
      <c r="C165" s="181" t="s">
        <v>286</v>
      </c>
      <c r="D165" s="181" t="s">
        <v>211</v>
      </c>
      <c r="E165" s="182" t="s">
        <v>287</v>
      </c>
      <c r="F165" s="183" t="s">
        <v>288</v>
      </c>
      <c r="G165" s="184" t="s">
        <v>214</v>
      </c>
      <c r="H165" s="185">
        <v>203.448</v>
      </c>
      <c r="I165" s="186"/>
      <c r="J165" s="187">
        <f>ROUND(I165*H165,2)</f>
        <v>0</v>
      </c>
      <c r="K165" s="183" t="s">
        <v>21</v>
      </c>
      <c r="L165" s="41"/>
      <c r="M165" s="188" t="s">
        <v>21</v>
      </c>
      <c r="N165" s="189" t="s">
        <v>45</v>
      </c>
      <c r="O165" s="66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215</v>
      </c>
      <c r="AT165" s="192" t="s">
        <v>211</v>
      </c>
      <c r="AU165" s="192" t="s">
        <v>83</v>
      </c>
      <c r="AY165" s="19" t="s">
        <v>209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9" t="s">
        <v>81</v>
      </c>
      <c r="BK165" s="193">
        <f>ROUND(I165*H165,2)</f>
        <v>0</v>
      </c>
      <c r="BL165" s="19" t="s">
        <v>215</v>
      </c>
      <c r="BM165" s="192" t="s">
        <v>289</v>
      </c>
    </row>
    <row r="166" spans="2:51" s="13" customFormat="1" ht="12">
      <c r="B166" s="194"/>
      <c r="C166" s="195"/>
      <c r="D166" s="196" t="s">
        <v>217</v>
      </c>
      <c r="E166" s="197" t="s">
        <v>21</v>
      </c>
      <c r="F166" s="198" t="s">
        <v>135</v>
      </c>
      <c r="G166" s="195"/>
      <c r="H166" s="199">
        <v>203.448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217</v>
      </c>
      <c r="AU166" s="205" t="s">
        <v>83</v>
      </c>
      <c r="AV166" s="13" t="s">
        <v>83</v>
      </c>
      <c r="AW166" s="13" t="s">
        <v>35</v>
      </c>
      <c r="AX166" s="13" t="s">
        <v>81</v>
      </c>
      <c r="AY166" s="205" t="s">
        <v>209</v>
      </c>
    </row>
    <row r="167" spans="1:65" s="2" customFormat="1" ht="37.9" customHeight="1">
      <c r="A167" s="36"/>
      <c r="B167" s="37"/>
      <c r="C167" s="181" t="s">
        <v>290</v>
      </c>
      <c r="D167" s="181" t="s">
        <v>211</v>
      </c>
      <c r="E167" s="182" t="s">
        <v>291</v>
      </c>
      <c r="F167" s="183" t="s">
        <v>292</v>
      </c>
      <c r="G167" s="184" t="s">
        <v>214</v>
      </c>
      <c r="H167" s="185">
        <v>203.448</v>
      </c>
      <c r="I167" s="186"/>
      <c r="J167" s="187">
        <f>ROUND(I167*H167,2)</f>
        <v>0</v>
      </c>
      <c r="K167" s="183" t="s">
        <v>234</v>
      </c>
      <c r="L167" s="41"/>
      <c r="M167" s="188" t="s">
        <v>21</v>
      </c>
      <c r="N167" s="189" t="s">
        <v>45</v>
      </c>
      <c r="O167" s="66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215</v>
      </c>
      <c r="AT167" s="192" t="s">
        <v>211</v>
      </c>
      <c r="AU167" s="192" t="s">
        <v>83</v>
      </c>
      <c r="AY167" s="19" t="s">
        <v>209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9" t="s">
        <v>81</v>
      </c>
      <c r="BK167" s="193">
        <f>ROUND(I167*H167,2)</f>
        <v>0</v>
      </c>
      <c r="BL167" s="19" t="s">
        <v>215</v>
      </c>
      <c r="BM167" s="192" t="s">
        <v>293</v>
      </c>
    </row>
    <row r="168" spans="2:51" s="13" customFormat="1" ht="12">
      <c r="B168" s="194"/>
      <c r="C168" s="195"/>
      <c r="D168" s="196" t="s">
        <v>217</v>
      </c>
      <c r="E168" s="197" t="s">
        <v>21</v>
      </c>
      <c r="F168" s="198" t="s">
        <v>135</v>
      </c>
      <c r="G168" s="195"/>
      <c r="H168" s="199">
        <v>203.448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217</v>
      </c>
      <c r="AU168" s="205" t="s">
        <v>83</v>
      </c>
      <c r="AV168" s="13" t="s">
        <v>83</v>
      </c>
      <c r="AW168" s="13" t="s">
        <v>35</v>
      </c>
      <c r="AX168" s="13" t="s">
        <v>81</v>
      </c>
      <c r="AY168" s="205" t="s">
        <v>209</v>
      </c>
    </row>
    <row r="169" spans="1:65" s="2" customFormat="1" ht="37.9" customHeight="1">
      <c r="A169" s="36"/>
      <c r="B169" s="37"/>
      <c r="C169" s="181" t="s">
        <v>8</v>
      </c>
      <c r="D169" s="181" t="s">
        <v>211</v>
      </c>
      <c r="E169" s="182" t="s">
        <v>294</v>
      </c>
      <c r="F169" s="183" t="s">
        <v>295</v>
      </c>
      <c r="G169" s="184" t="s">
        <v>214</v>
      </c>
      <c r="H169" s="185">
        <v>24</v>
      </c>
      <c r="I169" s="186"/>
      <c r="J169" s="187">
        <f>ROUND(I169*H169,2)</f>
        <v>0</v>
      </c>
      <c r="K169" s="183" t="s">
        <v>234</v>
      </c>
      <c r="L169" s="41"/>
      <c r="M169" s="188" t="s">
        <v>21</v>
      </c>
      <c r="N169" s="189" t="s">
        <v>45</v>
      </c>
      <c r="O169" s="66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215</v>
      </c>
      <c r="AT169" s="192" t="s">
        <v>211</v>
      </c>
      <c r="AU169" s="192" t="s">
        <v>83</v>
      </c>
      <c r="AY169" s="19" t="s">
        <v>209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9" t="s">
        <v>81</v>
      </c>
      <c r="BK169" s="193">
        <f>ROUND(I169*H169,2)</f>
        <v>0</v>
      </c>
      <c r="BL169" s="19" t="s">
        <v>215</v>
      </c>
      <c r="BM169" s="192" t="s">
        <v>296</v>
      </c>
    </row>
    <row r="170" spans="2:51" s="13" customFormat="1" ht="12">
      <c r="B170" s="194"/>
      <c r="C170" s="195"/>
      <c r="D170" s="196" t="s">
        <v>217</v>
      </c>
      <c r="E170" s="197" t="s">
        <v>139</v>
      </c>
      <c r="F170" s="198" t="s">
        <v>297</v>
      </c>
      <c r="G170" s="195"/>
      <c r="H170" s="199">
        <v>24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217</v>
      </c>
      <c r="AU170" s="205" t="s">
        <v>83</v>
      </c>
      <c r="AV170" s="13" t="s">
        <v>83</v>
      </c>
      <c r="AW170" s="13" t="s">
        <v>35</v>
      </c>
      <c r="AX170" s="13" t="s">
        <v>81</v>
      </c>
      <c r="AY170" s="205" t="s">
        <v>209</v>
      </c>
    </row>
    <row r="171" spans="1:65" s="2" customFormat="1" ht="14.45" customHeight="1">
      <c r="A171" s="36"/>
      <c r="B171" s="37"/>
      <c r="C171" s="238" t="s">
        <v>298</v>
      </c>
      <c r="D171" s="238" t="s">
        <v>299</v>
      </c>
      <c r="E171" s="239" t="s">
        <v>300</v>
      </c>
      <c r="F171" s="240" t="s">
        <v>301</v>
      </c>
      <c r="G171" s="241" t="s">
        <v>302</v>
      </c>
      <c r="H171" s="242">
        <v>48</v>
      </c>
      <c r="I171" s="243"/>
      <c r="J171" s="244">
        <f>ROUND(I171*H171,2)</f>
        <v>0</v>
      </c>
      <c r="K171" s="240" t="s">
        <v>234</v>
      </c>
      <c r="L171" s="245"/>
      <c r="M171" s="246" t="s">
        <v>21</v>
      </c>
      <c r="N171" s="247" t="s">
        <v>45</v>
      </c>
      <c r="O171" s="66"/>
      <c r="P171" s="190">
        <f>O171*H171</f>
        <v>0</v>
      </c>
      <c r="Q171" s="190">
        <v>1</v>
      </c>
      <c r="R171" s="190">
        <f>Q171*H171</f>
        <v>48</v>
      </c>
      <c r="S171" s="190">
        <v>0</v>
      </c>
      <c r="T171" s="19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262</v>
      </c>
      <c r="AT171" s="192" t="s">
        <v>299</v>
      </c>
      <c r="AU171" s="192" t="s">
        <v>83</v>
      </c>
      <c r="AY171" s="19" t="s">
        <v>209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9" t="s">
        <v>81</v>
      </c>
      <c r="BK171" s="193">
        <f>ROUND(I171*H171,2)</f>
        <v>0</v>
      </c>
      <c r="BL171" s="19" t="s">
        <v>215</v>
      </c>
      <c r="BM171" s="192" t="s">
        <v>303</v>
      </c>
    </row>
    <row r="172" spans="2:51" s="13" customFormat="1" ht="12">
      <c r="B172" s="194"/>
      <c r="C172" s="195"/>
      <c r="D172" s="196" t="s">
        <v>217</v>
      </c>
      <c r="E172" s="195"/>
      <c r="F172" s="198" t="s">
        <v>304</v>
      </c>
      <c r="G172" s="195"/>
      <c r="H172" s="199">
        <v>48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217</v>
      </c>
      <c r="AU172" s="205" t="s">
        <v>83</v>
      </c>
      <c r="AV172" s="13" t="s">
        <v>83</v>
      </c>
      <c r="AW172" s="13" t="s">
        <v>4</v>
      </c>
      <c r="AX172" s="13" t="s">
        <v>81</v>
      </c>
      <c r="AY172" s="205" t="s">
        <v>209</v>
      </c>
    </row>
    <row r="173" spans="1:65" s="2" customFormat="1" ht="62.65" customHeight="1">
      <c r="A173" s="36"/>
      <c r="B173" s="37"/>
      <c r="C173" s="181" t="s">
        <v>305</v>
      </c>
      <c r="D173" s="181" t="s">
        <v>211</v>
      </c>
      <c r="E173" s="182" t="s">
        <v>306</v>
      </c>
      <c r="F173" s="183" t="s">
        <v>307</v>
      </c>
      <c r="G173" s="184" t="s">
        <v>214</v>
      </c>
      <c r="H173" s="185">
        <v>184.328</v>
      </c>
      <c r="I173" s="186"/>
      <c r="J173" s="187">
        <f>ROUND(I173*H173,2)</f>
        <v>0</v>
      </c>
      <c r="K173" s="183" t="s">
        <v>234</v>
      </c>
      <c r="L173" s="41"/>
      <c r="M173" s="188" t="s">
        <v>21</v>
      </c>
      <c r="N173" s="189" t="s">
        <v>45</v>
      </c>
      <c r="O173" s="66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215</v>
      </c>
      <c r="AT173" s="192" t="s">
        <v>211</v>
      </c>
      <c r="AU173" s="192" t="s">
        <v>83</v>
      </c>
      <c r="AY173" s="19" t="s">
        <v>209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81</v>
      </c>
      <c r="BK173" s="193">
        <f>ROUND(I173*H173,2)</f>
        <v>0</v>
      </c>
      <c r="BL173" s="19" t="s">
        <v>215</v>
      </c>
      <c r="BM173" s="192" t="s">
        <v>308</v>
      </c>
    </row>
    <row r="174" spans="2:51" s="13" customFormat="1" ht="22.5">
      <c r="B174" s="194"/>
      <c r="C174" s="195"/>
      <c r="D174" s="196" t="s">
        <v>217</v>
      </c>
      <c r="E174" s="197" t="s">
        <v>21</v>
      </c>
      <c r="F174" s="198" t="s">
        <v>309</v>
      </c>
      <c r="G174" s="195"/>
      <c r="H174" s="199">
        <v>184.328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217</v>
      </c>
      <c r="AU174" s="205" t="s">
        <v>83</v>
      </c>
      <c r="AV174" s="13" t="s">
        <v>83</v>
      </c>
      <c r="AW174" s="13" t="s">
        <v>35</v>
      </c>
      <c r="AX174" s="13" t="s">
        <v>81</v>
      </c>
      <c r="AY174" s="205" t="s">
        <v>209</v>
      </c>
    </row>
    <row r="175" spans="1:65" s="2" customFormat="1" ht="24.2" customHeight="1">
      <c r="A175" s="36"/>
      <c r="B175" s="37"/>
      <c r="C175" s="238" t="s">
        <v>310</v>
      </c>
      <c r="D175" s="238" t="s">
        <v>299</v>
      </c>
      <c r="E175" s="239" t="s">
        <v>311</v>
      </c>
      <c r="F175" s="240" t="s">
        <v>312</v>
      </c>
      <c r="G175" s="241" t="s">
        <v>214</v>
      </c>
      <c r="H175" s="242">
        <v>95.004</v>
      </c>
      <c r="I175" s="243"/>
      <c r="J175" s="244">
        <f>ROUND(I175*H175,2)</f>
        <v>0</v>
      </c>
      <c r="K175" s="240" t="s">
        <v>21</v>
      </c>
      <c r="L175" s="245"/>
      <c r="M175" s="246" t="s">
        <v>21</v>
      </c>
      <c r="N175" s="247" t="s">
        <v>45</v>
      </c>
      <c r="O175" s="66"/>
      <c r="P175" s="190">
        <f>O175*H175</f>
        <v>0</v>
      </c>
      <c r="Q175" s="190">
        <v>0.22</v>
      </c>
      <c r="R175" s="190">
        <f>Q175*H175</f>
        <v>20.90088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262</v>
      </c>
      <c r="AT175" s="192" t="s">
        <v>299</v>
      </c>
      <c r="AU175" s="192" t="s">
        <v>83</v>
      </c>
      <c r="AY175" s="19" t="s">
        <v>209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9" t="s">
        <v>81</v>
      </c>
      <c r="BK175" s="193">
        <f>ROUND(I175*H175,2)</f>
        <v>0</v>
      </c>
      <c r="BL175" s="19" t="s">
        <v>215</v>
      </c>
      <c r="BM175" s="192" t="s">
        <v>313</v>
      </c>
    </row>
    <row r="176" spans="2:51" s="13" customFormat="1" ht="22.5">
      <c r="B176" s="194"/>
      <c r="C176" s="195"/>
      <c r="D176" s="196" t="s">
        <v>217</v>
      </c>
      <c r="E176" s="197" t="s">
        <v>21</v>
      </c>
      <c r="F176" s="198" t="s">
        <v>314</v>
      </c>
      <c r="G176" s="195"/>
      <c r="H176" s="199">
        <v>95.004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217</v>
      </c>
      <c r="AU176" s="205" t="s">
        <v>83</v>
      </c>
      <c r="AV176" s="13" t="s">
        <v>83</v>
      </c>
      <c r="AW176" s="13" t="s">
        <v>35</v>
      </c>
      <c r="AX176" s="13" t="s">
        <v>81</v>
      </c>
      <c r="AY176" s="205" t="s">
        <v>209</v>
      </c>
    </row>
    <row r="177" spans="1:65" s="2" customFormat="1" ht="49.15" customHeight="1">
      <c r="A177" s="36"/>
      <c r="B177" s="37"/>
      <c r="C177" s="238" t="s">
        <v>315</v>
      </c>
      <c r="D177" s="238" t="s">
        <v>299</v>
      </c>
      <c r="E177" s="239" t="s">
        <v>316</v>
      </c>
      <c r="F177" s="240" t="s">
        <v>317</v>
      </c>
      <c r="G177" s="241" t="s">
        <v>214</v>
      </c>
      <c r="H177" s="242">
        <v>95.004</v>
      </c>
      <c r="I177" s="243"/>
      <c r="J177" s="244">
        <f>ROUND(I177*H177,2)</f>
        <v>0</v>
      </c>
      <c r="K177" s="240" t="s">
        <v>21</v>
      </c>
      <c r="L177" s="245"/>
      <c r="M177" s="246" t="s">
        <v>21</v>
      </c>
      <c r="N177" s="247" t="s">
        <v>45</v>
      </c>
      <c r="O177" s="66"/>
      <c r="P177" s="190">
        <f>O177*H177</f>
        <v>0</v>
      </c>
      <c r="Q177" s="190">
        <v>0.22</v>
      </c>
      <c r="R177" s="190">
        <f>Q177*H177</f>
        <v>20.90088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262</v>
      </c>
      <c r="AT177" s="192" t="s">
        <v>299</v>
      </c>
      <c r="AU177" s="192" t="s">
        <v>83</v>
      </c>
      <c r="AY177" s="19" t="s">
        <v>209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81</v>
      </c>
      <c r="BK177" s="193">
        <f>ROUND(I177*H177,2)</f>
        <v>0</v>
      </c>
      <c r="BL177" s="19" t="s">
        <v>215</v>
      </c>
      <c r="BM177" s="192" t="s">
        <v>318</v>
      </c>
    </row>
    <row r="178" spans="1:65" s="2" customFormat="1" ht="24.2" customHeight="1">
      <c r="A178" s="36"/>
      <c r="B178" s="37"/>
      <c r="C178" s="181" t="s">
        <v>319</v>
      </c>
      <c r="D178" s="181" t="s">
        <v>211</v>
      </c>
      <c r="E178" s="182" t="s">
        <v>320</v>
      </c>
      <c r="F178" s="183" t="s">
        <v>321</v>
      </c>
      <c r="G178" s="184" t="s">
        <v>322</v>
      </c>
      <c r="H178" s="185">
        <v>6</v>
      </c>
      <c r="I178" s="186"/>
      <c r="J178" s="187">
        <f>ROUND(I178*H178,2)</f>
        <v>0</v>
      </c>
      <c r="K178" s="183" t="s">
        <v>234</v>
      </c>
      <c r="L178" s="41"/>
      <c r="M178" s="188" t="s">
        <v>21</v>
      </c>
      <c r="N178" s="189" t="s">
        <v>45</v>
      </c>
      <c r="O178" s="66"/>
      <c r="P178" s="190">
        <f>O178*H178</f>
        <v>0</v>
      </c>
      <c r="Q178" s="190">
        <v>0.01125</v>
      </c>
      <c r="R178" s="190">
        <f>Q178*H178</f>
        <v>0.0675</v>
      </c>
      <c r="S178" s="190">
        <v>0</v>
      </c>
      <c r="T178" s="19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215</v>
      </c>
      <c r="AT178" s="192" t="s">
        <v>211</v>
      </c>
      <c r="AU178" s="192" t="s">
        <v>83</v>
      </c>
      <c r="AY178" s="19" t="s">
        <v>209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9" t="s">
        <v>81</v>
      </c>
      <c r="BK178" s="193">
        <f>ROUND(I178*H178,2)</f>
        <v>0</v>
      </c>
      <c r="BL178" s="19" t="s">
        <v>215</v>
      </c>
      <c r="BM178" s="192" t="s">
        <v>323</v>
      </c>
    </row>
    <row r="179" spans="1:65" s="2" customFormat="1" ht="37.9" customHeight="1">
      <c r="A179" s="36"/>
      <c r="B179" s="37"/>
      <c r="C179" s="181" t="s">
        <v>7</v>
      </c>
      <c r="D179" s="181" t="s">
        <v>211</v>
      </c>
      <c r="E179" s="182" t="s">
        <v>324</v>
      </c>
      <c r="F179" s="183" t="s">
        <v>325</v>
      </c>
      <c r="G179" s="184" t="s">
        <v>322</v>
      </c>
      <c r="H179" s="185">
        <v>6</v>
      </c>
      <c r="I179" s="186"/>
      <c r="J179" s="187">
        <f>ROUND(I179*H179,2)</f>
        <v>0</v>
      </c>
      <c r="K179" s="183" t="s">
        <v>234</v>
      </c>
      <c r="L179" s="41"/>
      <c r="M179" s="188" t="s">
        <v>21</v>
      </c>
      <c r="N179" s="189" t="s">
        <v>45</v>
      </c>
      <c r="O179" s="66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215</v>
      </c>
      <c r="AT179" s="192" t="s">
        <v>211</v>
      </c>
      <c r="AU179" s="192" t="s">
        <v>83</v>
      </c>
      <c r="AY179" s="19" t="s">
        <v>209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9" t="s">
        <v>81</v>
      </c>
      <c r="BK179" s="193">
        <f>ROUND(I179*H179,2)</f>
        <v>0</v>
      </c>
      <c r="BL179" s="19" t="s">
        <v>215</v>
      </c>
      <c r="BM179" s="192" t="s">
        <v>326</v>
      </c>
    </row>
    <row r="180" spans="2:63" s="12" customFormat="1" ht="22.9" customHeight="1">
      <c r="B180" s="165"/>
      <c r="C180" s="166"/>
      <c r="D180" s="167" t="s">
        <v>73</v>
      </c>
      <c r="E180" s="179" t="s">
        <v>83</v>
      </c>
      <c r="F180" s="179" t="s">
        <v>327</v>
      </c>
      <c r="G180" s="166"/>
      <c r="H180" s="166"/>
      <c r="I180" s="169"/>
      <c r="J180" s="180">
        <f>BK180</f>
        <v>0</v>
      </c>
      <c r="K180" s="166"/>
      <c r="L180" s="171"/>
      <c r="M180" s="172"/>
      <c r="N180" s="173"/>
      <c r="O180" s="173"/>
      <c r="P180" s="174">
        <f>SUM(P181:P253)</f>
        <v>0</v>
      </c>
      <c r="Q180" s="173"/>
      <c r="R180" s="174">
        <f>SUM(R181:R253)</f>
        <v>631.05034508</v>
      </c>
      <c r="S180" s="173"/>
      <c r="T180" s="175">
        <f>SUM(T181:T253)</f>
        <v>0</v>
      </c>
      <c r="AR180" s="176" t="s">
        <v>81</v>
      </c>
      <c r="AT180" s="177" t="s">
        <v>73</v>
      </c>
      <c r="AU180" s="177" t="s">
        <v>81</v>
      </c>
      <c r="AY180" s="176" t="s">
        <v>209</v>
      </c>
      <c r="BK180" s="178">
        <f>SUM(BK181:BK253)</f>
        <v>0</v>
      </c>
    </row>
    <row r="181" spans="1:65" s="2" customFormat="1" ht="37.9" customHeight="1">
      <c r="A181" s="36"/>
      <c r="B181" s="37"/>
      <c r="C181" s="181" t="s">
        <v>328</v>
      </c>
      <c r="D181" s="181" t="s">
        <v>211</v>
      </c>
      <c r="E181" s="182" t="s">
        <v>329</v>
      </c>
      <c r="F181" s="183" t="s">
        <v>330</v>
      </c>
      <c r="G181" s="184" t="s">
        <v>331</v>
      </c>
      <c r="H181" s="185">
        <v>91</v>
      </c>
      <c r="I181" s="186"/>
      <c r="J181" s="187">
        <f>ROUND(I181*H181,2)</f>
        <v>0</v>
      </c>
      <c r="K181" s="183" t="s">
        <v>234</v>
      </c>
      <c r="L181" s="41"/>
      <c r="M181" s="188" t="s">
        <v>21</v>
      </c>
      <c r="N181" s="189" t="s">
        <v>45</v>
      </c>
      <c r="O181" s="66"/>
      <c r="P181" s="190">
        <f>O181*H181</f>
        <v>0</v>
      </c>
      <c r="Q181" s="190">
        <v>0.00017</v>
      </c>
      <c r="R181" s="190">
        <f>Q181*H181</f>
        <v>0.015470000000000001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215</v>
      </c>
      <c r="AT181" s="192" t="s">
        <v>211</v>
      </c>
      <c r="AU181" s="192" t="s">
        <v>83</v>
      </c>
      <c r="AY181" s="19" t="s">
        <v>209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81</v>
      </c>
      <c r="BK181" s="193">
        <f>ROUND(I181*H181,2)</f>
        <v>0</v>
      </c>
      <c r="BL181" s="19" t="s">
        <v>215</v>
      </c>
      <c r="BM181" s="192" t="s">
        <v>332</v>
      </c>
    </row>
    <row r="182" spans="2:51" s="13" customFormat="1" ht="12">
      <c r="B182" s="194"/>
      <c r="C182" s="195"/>
      <c r="D182" s="196" t="s">
        <v>217</v>
      </c>
      <c r="E182" s="197" t="s">
        <v>21</v>
      </c>
      <c r="F182" s="198" t="s">
        <v>333</v>
      </c>
      <c r="G182" s="195"/>
      <c r="H182" s="199">
        <v>35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217</v>
      </c>
      <c r="AU182" s="205" t="s">
        <v>83</v>
      </c>
      <c r="AV182" s="13" t="s">
        <v>83</v>
      </c>
      <c r="AW182" s="13" t="s">
        <v>35</v>
      </c>
      <c r="AX182" s="13" t="s">
        <v>74</v>
      </c>
      <c r="AY182" s="205" t="s">
        <v>209</v>
      </c>
    </row>
    <row r="183" spans="2:51" s="13" customFormat="1" ht="12">
      <c r="B183" s="194"/>
      <c r="C183" s="195"/>
      <c r="D183" s="196" t="s">
        <v>217</v>
      </c>
      <c r="E183" s="197" t="s">
        <v>21</v>
      </c>
      <c r="F183" s="198" t="s">
        <v>334</v>
      </c>
      <c r="G183" s="195"/>
      <c r="H183" s="199">
        <v>56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217</v>
      </c>
      <c r="AU183" s="205" t="s">
        <v>83</v>
      </c>
      <c r="AV183" s="13" t="s">
        <v>83</v>
      </c>
      <c r="AW183" s="13" t="s">
        <v>35</v>
      </c>
      <c r="AX183" s="13" t="s">
        <v>74</v>
      </c>
      <c r="AY183" s="205" t="s">
        <v>209</v>
      </c>
    </row>
    <row r="184" spans="2:51" s="14" customFormat="1" ht="12">
      <c r="B184" s="206"/>
      <c r="C184" s="207"/>
      <c r="D184" s="196" t="s">
        <v>217</v>
      </c>
      <c r="E184" s="208" t="s">
        <v>21</v>
      </c>
      <c r="F184" s="209" t="s">
        <v>223</v>
      </c>
      <c r="G184" s="207"/>
      <c r="H184" s="210">
        <v>91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217</v>
      </c>
      <c r="AU184" s="216" t="s">
        <v>83</v>
      </c>
      <c r="AV184" s="14" t="s">
        <v>224</v>
      </c>
      <c r="AW184" s="14" t="s">
        <v>35</v>
      </c>
      <c r="AX184" s="14" t="s">
        <v>81</v>
      </c>
      <c r="AY184" s="216" t="s">
        <v>209</v>
      </c>
    </row>
    <row r="185" spans="1:65" s="2" customFormat="1" ht="24.2" customHeight="1">
      <c r="A185" s="36"/>
      <c r="B185" s="37"/>
      <c r="C185" s="238" t="s">
        <v>335</v>
      </c>
      <c r="D185" s="238" t="s">
        <v>299</v>
      </c>
      <c r="E185" s="239" t="s">
        <v>336</v>
      </c>
      <c r="F185" s="240" t="s">
        <v>337</v>
      </c>
      <c r="G185" s="241" t="s">
        <v>331</v>
      </c>
      <c r="H185" s="242">
        <v>104.65</v>
      </c>
      <c r="I185" s="243"/>
      <c r="J185" s="244">
        <f>ROUND(I185*H185,2)</f>
        <v>0</v>
      </c>
      <c r="K185" s="240" t="s">
        <v>234</v>
      </c>
      <c r="L185" s="245"/>
      <c r="M185" s="246" t="s">
        <v>21</v>
      </c>
      <c r="N185" s="247" t="s">
        <v>45</v>
      </c>
      <c r="O185" s="66"/>
      <c r="P185" s="190">
        <f>O185*H185</f>
        <v>0</v>
      </c>
      <c r="Q185" s="190">
        <v>0.0002</v>
      </c>
      <c r="R185" s="190">
        <f>Q185*H185</f>
        <v>0.02093</v>
      </c>
      <c r="S185" s="190">
        <v>0</v>
      </c>
      <c r="T185" s="19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262</v>
      </c>
      <c r="AT185" s="192" t="s">
        <v>299</v>
      </c>
      <c r="AU185" s="192" t="s">
        <v>83</v>
      </c>
      <c r="AY185" s="19" t="s">
        <v>209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9" t="s">
        <v>81</v>
      </c>
      <c r="BK185" s="193">
        <f>ROUND(I185*H185,2)</f>
        <v>0</v>
      </c>
      <c r="BL185" s="19" t="s">
        <v>215</v>
      </c>
      <c r="BM185" s="192" t="s">
        <v>338</v>
      </c>
    </row>
    <row r="186" spans="2:51" s="13" customFormat="1" ht="12">
      <c r="B186" s="194"/>
      <c r="C186" s="195"/>
      <c r="D186" s="196" t="s">
        <v>217</v>
      </c>
      <c r="E186" s="195"/>
      <c r="F186" s="198" t="s">
        <v>339</v>
      </c>
      <c r="G186" s="195"/>
      <c r="H186" s="199">
        <v>104.65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217</v>
      </c>
      <c r="AU186" s="205" t="s">
        <v>83</v>
      </c>
      <c r="AV186" s="13" t="s">
        <v>83</v>
      </c>
      <c r="AW186" s="13" t="s">
        <v>4</v>
      </c>
      <c r="AX186" s="13" t="s">
        <v>81</v>
      </c>
      <c r="AY186" s="205" t="s">
        <v>209</v>
      </c>
    </row>
    <row r="187" spans="1:65" s="2" customFormat="1" ht="49.15" customHeight="1">
      <c r="A187" s="36"/>
      <c r="B187" s="37"/>
      <c r="C187" s="181" t="s">
        <v>140</v>
      </c>
      <c r="D187" s="181" t="s">
        <v>211</v>
      </c>
      <c r="E187" s="182" t="s">
        <v>340</v>
      </c>
      <c r="F187" s="183" t="s">
        <v>341</v>
      </c>
      <c r="G187" s="184" t="s">
        <v>322</v>
      </c>
      <c r="H187" s="185">
        <v>35</v>
      </c>
      <c r="I187" s="186"/>
      <c r="J187" s="187">
        <f>ROUND(I187*H187,2)</f>
        <v>0</v>
      </c>
      <c r="K187" s="183" t="s">
        <v>234</v>
      </c>
      <c r="L187" s="41"/>
      <c r="M187" s="188" t="s">
        <v>21</v>
      </c>
      <c r="N187" s="189" t="s">
        <v>45</v>
      </c>
      <c r="O187" s="66"/>
      <c r="P187" s="190">
        <f>O187*H187</f>
        <v>0</v>
      </c>
      <c r="Q187" s="190">
        <v>0.20469</v>
      </c>
      <c r="R187" s="190">
        <f>Q187*H187</f>
        <v>7.16415</v>
      </c>
      <c r="S187" s="190">
        <v>0</v>
      </c>
      <c r="T187" s="19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215</v>
      </c>
      <c r="AT187" s="192" t="s">
        <v>211</v>
      </c>
      <c r="AU187" s="192" t="s">
        <v>83</v>
      </c>
      <c r="AY187" s="19" t="s">
        <v>209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9" t="s">
        <v>81</v>
      </c>
      <c r="BK187" s="193">
        <f>ROUND(I187*H187,2)</f>
        <v>0</v>
      </c>
      <c r="BL187" s="19" t="s">
        <v>215</v>
      </c>
      <c r="BM187" s="192" t="s">
        <v>342</v>
      </c>
    </row>
    <row r="188" spans="2:51" s="13" customFormat="1" ht="12">
      <c r="B188" s="194"/>
      <c r="C188" s="195"/>
      <c r="D188" s="196" t="s">
        <v>217</v>
      </c>
      <c r="E188" s="197" t="s">
        <v>21</v>
      </c>
      <c r="F188" s="198" t="s">
        <v>343</v>
      </c>
      <c r="G188" s="195"/>
      <c r="H188" s="199">
        <v>35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217</v>
      </c>
      <c r="AU188" s="205" t="s">
        <v>83</v>
      </c>
      <c r="AV188" s="13" t="s">
        <v>83</v>
      </c>
      <c r="AW188" s="13" t="s">
        <v>35</v>
      </c>
      <c r="AX188" s="13" t="s">
        <v>81</v>
      </c>
      <c r="AY188" s="205" t="s">
        <v>209</v>
      </c>
    </row>
    <row r="189" spans="1:65" s="2" customFormat="1" ht="37.9" customHeight="1">
      <c r="A189" s="36"/>
      <c r="B189" s="37"/>
      <c r="C189" s="181" t="s">
        <v>344</v>
      </c>
      <c r="D189" s="181" t="s">
        <v>211</v>
      </c>
      <c r="E189" s="182" t="s">
        <v>345</v>
      </c>
      <c r="F189" s="183" t="s">
        <v>346</v>
      </c>
      <c r="G189" s="184" t="s">
        <v>214</v>
      </c>
      <c r="H189" s="185">
        <v>50.695</v>
      </c>
      <c r="I189" s="186"/>
      <c r="J189" s="187">
        <f>ROUND(I189*H189,2)</f>
        <v>0</v>
      </c>
      <c r="K189" s="183" t="s">
        <v>234</v>
      </c>
      <c r="L189" s="41"/>
      <c r="M189" s="188" t="s">
        <v>21</v>
      </c>
      <c r="N189" s="189" t="s">
        <v>45</v>
      </c>
      <c r="O189" s="66"/>
      <c r="P189" s="190">
        <f>O189*H189</f>
        <v>0</v>
      </c>
      <c r="Q189" s="190">
        <v>2.16</v>
      </c>
      <c r="R189" s="190">
        <f>Q189*H189</f>
        <v>109.50120000000001</v>
      </c>
      <c r="S189" s="190">
        <v>0</v>
      </c>
      <c r="T189" s="19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215</v>
      </c>
      <c r="AT189" s="192" t="s">
        <v>211</v>
      </c>
      <c r="AU189" s="192" t="s">
        <v>83</v>
      </c>
      <c r="AY189" s="19" t="s">
        <v>209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9" t="s">
        <v>81</v>
      </c>
      <c r="BK189" s="193">
        <f>ROUND(I189*H189,2)</f>
        <v>0</v>
      </c>
      <c r="BL189" s="19" t="s">
        <v>215</v>
      </c>
      <c r="BM189" s="192" t="s">
        <v>347</v>
      </c>
    </row>
    <row r="190" spans="2:51" s="13" customFormat="1" ht="12">
      <c r="B190" s="194"/>
      <c r="C190" s="195"/>
      <c r="D190" s="196" t="s">
        <v>217</v>
      </c>
      <c r="E190" s="197" t="s">
        <v>21</v>
      </c>
      <c r="F190" s="198" t="s">
        <v>348</v>
      </c>
      <c r="G190" s="195"/>
      <c r="H190" s="199">
        <v>69.5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217</v>
      </c>
      <c r="AU190" s="205" t="s">
        <v>83</v>
      </c>
      <c r="AV190" s="13" t="s">
        <v>83</v>
      </c>
      <c r="AW190" s="13" t="s">
        <v>35</v>
      </c>
      <c r="AX190" s="13" t="s">
        <v>74</v>
      </c>
      <c r="AY190" s="205" t="s">
        <v>209</v>
      </c>
    </row>
    <row r="191" spans="2:51" s="13" customFormat="1" ht="33.75">
      <c r="B191" s="194"/>
      <c r="C191" s="195"/>
      <c r="D191" s="196" t="s">
        <v>217</v>
      </c>
      <c r="E191" s="197" t="s">
        <v>21</v>
      </c>
      <c r="F191" s="198" t="s">
        <v>349</v>
      </c>
      <c r="G191" s="195"/>
      <c r="H191" s="199">
        <v>-20.005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217</v>
      </c>
      <c r="AU191" s="205" t="s">
        <v>83</v>
      </c>
      <c r="AV191" s="13" t="s">
        <v>83</v>
      </c>
      <c r="AW191" s="13" t="s">
        <v>35</v>
      </c>
      <c r="AX191" s="13" t="s">
        <v>74</v>
      </c>
      <c r="AY191" s="205" t="s">
        <v>209</v>
      </c>
    </row>
    <row r="192" spans="2:51" s="13" customFormat="1" ht="12">
      <c r="B192" s="194"/>
      <c r="C192" s="195"/>
      <c r="D192" s="196" t="s">
        <v>217</v>
      </c>
      <c r="E192" s="197" t="s">
        <v>21</v>
      </c>
      <c r="F192" s="198" t="s">
        <v>350</v>
      </c>
      <c r="G192" s="195"/>
      <c r="H192" s="199">
        <v>1.2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217</v>
      </c>
      <c r="AU192" s="205" t="s">
        <v>83</v>
      </c>
      <c r="AV192" s="13" t="s">
        <v>83</v>
      </c>
      <c r="AW192" s="13" t="s">
        <v>35</v>
      </c>
      <c r="AX192" s="13" t="s">
        <v>74</v>
      </c>
      <c r="AY192" s="205" t="s">
        <v>209</v>
      </c>
    </row>
    <row r="193" spans="2:51" s="14" customFormat="1" ht="12">
      <c r="B193" s="206"/>
      <c r="C193" s="207"/>
      <c r="D193" s="196" t="s">
        <v>217</v>
      </c>
      <c r="E193" s="208" t="s">
        <v>21</v>
      </c>
      <c r="F193" s="209" t="s">
        <v>223</v>
      </c>
      <c r="G193" s="207"/>
      <c r="H193" s="210">
        <v>50.695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217</v>
      </c>
      <c r="AU193" s="216" t="s">
        <v>83</v>
      </c>
      <c r="AV193" s="14" t="s">
        <v>224</v>
      </c>
      <c r="AW193" s="14" t="s">
        <v>35</v>
      </c>
      <c r="AX193" s="14" t="s">
        <v>81</v>
      </c>
      <c r="AY193" s="216" t="s">
        <v>209</v>
      </c>
    </row>
    <row r="194" spans="1:65" s="2" customFormat="1" ht="49.15" customHeight="1">
      <c r="A194" s="36"/>
      <c r="B194" s="37"/>
      <c r="C194" s="181" t="s">
        <v>351</v>
      </c>
      <c r="D194" s="181" t="s">
        <v>211</v>
      </c>
      <c r="E194" s="182" t="s">
        <v>352</v>
      </c>
      <c r="F194" s="183" t="s">
        <v>353</v>
      </c>
      <c r="G194" s="184" t="s">
        <v>354</v>
      </c>
      <c r="H194" s="185">
        <v>25</v>
      </c>
      <c r="I194" s="186"/>
      <c r="J194" s="187">
        <f>ROUND(I194*H194,2)</f>
        <v>0</v>
      </c>
      <c r="K194" s="183" t="s">
        <v>21</v>
      </c>
      <c r="L194" s="41"/>
      <c r="M194" s="188" t="s">
        <v>21</v>
      </c>
      <c r="N194" s="189" t="s">
        <v>45</v>
      </c>
      <c r="O194" s="66"/>
      <c r="P194" s="190">
        <f>O194*H194</f>
        <v>0</v>
      </c>
      <c r="Q194" s="190">
        <v>0.00498</v>
      </c>
      <c r="R194" s="190">
        <f>Q194*H194</f>
        <v>0.1245</v>
      </c>
      <c r="S194" s="190">
        <v>0</v>
      </c>
      <c r="T194" s="19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2" t="s">
        <v>215</v>
      </c>
      <c r="AT194" s="192" t="s">
        <v>211</v>
      </c>
      <c r="AU194" s="192" t="s">
        <v>83</v>
      </c>
      <c r="AY194" s="19" t="s">
        <v>209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9" t="s">
        <v>81</v>
      </c>
      <c r="BK194" s="193">
        <f>ROUND(I194*H194,2)</f>
        <v>0</v>
      </c>
      <c r="BL194" s="19" t="s">
        <v>215</v>
      </c>
      <c r="BM194" s="192" t="s">
        <v>355</v>
      </c>
    </row>
    <row r="195" spans="2:51" s="13" customFormat="1" ht="12">
      <c r="B195" s="194"/>
      <c r="C195" s="195"/>
      <c r="D195" s="196" t="s">
        <v>217</v>
      </c>
      <c r="E195" s="197" t="s">
        <v>21</v>
      </c>
      <c r="F195" s="198" t="s">
        <v>356</v>
      </c>
      <c r="G195" s="195"/>
      <c r="H195" s="199">
        <v>4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217</v>
      </c>
      <c r="AU195" s="205" t="s">
        <v>83</v>
      </c>
      <c r="AV195" s="13" t="s">
        <v>83</v>
      </c>
      <c r="AW195" s="13" t="s">
        <v>35</v>
      </c>
      <c r="AX195" s="13" t="s">
        <v>74</v>
      </c>
      <c r="AY195" s="205" t="s">
        <v>209</v>
      </c>
    </row>
    <row r="196" spans="2:51" s="13" customFormat="1" ht="12">
      <c r="B196" s="194"/>
      <c r="C196" s="195"/>
      <c r="D196" s="196" t="s">
        <v>217</v>
      </c>
      <c r="E196" s="197" t="s">
        <v>21</v>
      </c>
      <c r="F196" s="198" t="s">
        <v>357</v>
      </c>
      <c r="G196" s="195"/>
      <c r="H196" s="199">
        <v>2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217</v>
      </c>
      <c r="AU196" s="205" t="s">
        <v>83</v>
      </c>
      <c r="AV196" s="13" t="s">
        <v>83</v>
      </c>
      <c r="AW196" s="13" t="s">
        <v>35</v>
      </c>
      <c r="AX196" s="13" t="s">
        <v>74</v>
      </c>
      <c r="AY196" s="205" t="s">
        <v>209</v>
      </c>
    </row>
    <row r="197" spans="2:51" s="13" customFormat="1" ht="12">
      <c r="B197" s="194"/>
      <c r="C197" s="195"/>
      <c r="D197" s="196" t="s">
        <v>217</v>
      </c>
      <c r="E197" s="197" t="s">
        <v>21</v>
      </c>
      <c r="F197" s="198" t="s">
        <v>358</v>
      </c>
      <c r="G197" s="195"/>
      <c r="H197" s="199">
        <v>6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217</v>
      </c>
      <c r="AU197" s="205" t="s">
        <v>83</v>
      </c>
      <c r="AV197" s="13" t="s">
        <v>83</v>
      </c>
      <c r="AW197" s="13" t="s">
        <v>35</v>
      </c>
      <c r="AX197" s="13" t="s">
        <v>74</v>
      </c>
      <c r="AY197" s="205" t="s">
        <v>209</v>
      </c>
    </row>
    <row r="198" spans="2:51" s="13" customFormat="1" ht="12">
      <c r="B198" s="194"/>
      <c r="C198" s="195"/>
      <c r="D198" s="196" t="s">
        <v>217</v>
      </c>
      <c r="E198" s="197" t="s">
        <v>21</v>
      </c>
      <c r="F198" s="198" t="s">
        <v>359</v>
      </c>
      <c r="G198" s="195"/>
      <c r="H198" s="199">
        <v>3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217</v>
      </c>
      <c r="AU198" s="205" t="s">
        <v>83</v>
      </c>
      <c r="AV198" s="13" t="s">
        <v>83</v>
      </c>
      <c r="AW198" s="13" t="s">
        <v>35</v>
      </c>
      <c r="AX198" s="13" t="s">
        <v>74</v>
      </c>
      <c r="AY198" s="205" t="s">
        <v>209</v>
      </c>
    </row>
    <row r="199" spans="2:51" s="14" customFormat="1" ht="12">
      <c r="B199" s="206"/>
      <c r="C199" s="207"/>
      <c r="D199" s="196" t="s">
        <v>217</v>
      </c>
      <c r="E199" s="208" t="s">
        <v>21</v>
      </c>
      <c r="F199" s="209" t="s">
        <v>223</v>
      </c>
      <c r="G199" s="207"/>
      <c r="H199" s="210">
        <v>15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217</v>
      </c>
      <c r="AU199" s="216" t="s">
        <v>83</v>
      </c>
      <c r="AV199" s="14" t="s">
        <v>224</v>
      </c>
      <c r="AW199" s="14" t="s">
        <v>35</v>
      </c>
      <c r="AX199" s="14" t="s">
        <v>74</v>
      </c>
      <c r="AY199" s="216" t="s">
        <v>209</v>
      </c>
    </row>
    <row r="200" spans="2:51" s="13" customFormat="1" ht="12">
      <c r="B200" s="194"/>
      <c r="C200" s="195"/>
      <c r="D200" s="196" t="s">
        <v>217</v>
      </c>
      <c r="E200" s="197" t="s">
        <v>21</v>
      </c>
      <c r="F200" s="198" t="s">
        <v>360</v>
      </c>
      <c r="G200" s="195"/>
      <c r="H200" s="199">
        <v>10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217</v>
      </c>
      <c r="AU200" s="205" t="s">
        <v>83</v>
      </c>
      <c r="AV200" s="13" t="s">
        <v>83</v>
      </c>
      <c r="AW200" s="13" t="s">
        <v>35</v>
      </c>
      <c r="AX200" s="13" t="s">
        <v>74</v>
      </c>
      <c r="AY200" s="205" t="s">
        <v>209</v>
      </c>
    </row>
    <row r="201" spans="2:51" s="16" customFormat="1" ht="12">
      <c r="B201" s="227"/>
      <c r="C201" s="228"/>
      <c r="D201" s="196" t="s">
        <v>217</v>
      </c>
      <c r="E201" s="229" t="s">
        <v>21</v>
      </c>
      <c r="F201" s="230" t="s">
        <v>257</v>
      </c>
      <c r="G201" s="228"/>
      <c r="H201" s="231">
        <v>25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217</v>
      </c>
      <c r="AU201" s="237" t="s">
        <v>83</v>
      </c>
      <c r="AV201" s="16" t="s">
        <v>215</v>
      </c>
      <c r="AW201" s="16" t="s">
        <v>35</v>
      </c>
      <c r="AX201" s="16" t="s">
        <v>81</v>
      </c>
      <c r="AY201" s="237" t="s">
        <v>209</v>
      </c>
    </row>
    <row r="202" spans="1:65" s="2" customFormat="1" ht="24.2" customHeight="1">
      <c r="A202" s="36"/>
      <c r="B202" s="37"/>
      <c r="C202" s="181" t="s">
        <v>361</v>
      </c>
      <c r="D202" s="181" t="s">
        <v>211</v>
      </c>
      <c r="E202" s="182" t="s">
        <v>362</v>
      </c>
      <c r="F202" s="183" t="s">
        <v>363</v>
      </c>
      <c r="G202" s="184" t="s">
        <v>214</v>
      </c>
      <c r="H202" s="185">
        <v>43.16</v>
      </c>
      <c r="I202" s="186"/>
      <c r="J202" s="187">
        <f>ROUND(I202*H202,2)</f>
        <v>0</v>
      </c>
      <c r="K202" s="183" t="s">
        <v>234</v>
      </c>
      <c r="L202" s="41"/>
      <c r="M202" s="188" t="s">
        <v>21</v>
      </c>
      <c r="N202" s="189" t="s">
        <v>45</v>
      </c>
      <c r="O202" s="66"/>
      <c r="P202" s="190">
        <f>O202*H202</f>
        <v>0</v>
      </c>
      <c r="Q202" s="190">
        <v>2.45329</v>
      </c>
      <c r="R202" s="190">
        <f>Q202*H202</f>
        <v>105.88399639999999</v>
      </c>
      <c r="S202" s="190">
        <v>0</v>
      </c>
      <c r="T202" s="19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215</v>
      </c>
      <c r="AT202" s="192" t="s">
        <v>211</v>
      </c>
      <c r="AU202" s="192" t="s">
        <v>83</v>
      </c>
      <c r="AY202" s="19" t="s">
        <v>209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9" t="s">
        <v>81</v>
      </c>
      <c r="BK202" s="193">
        <f>ROUND(I202*H202,2)</f>
        <v>0</v>
      </c>
      <c r="BL202" s="19" t="s">
        <v>215</v>
      </c>
      <c r="BM202" s="192" t="s">
        <v>364</v>
      </c>
    </row>
    <row r="203" spans="2:51" s="13" customFormat="1" ht="12">
      <c r="B203" s="194"/>
      <c r="C203" s="195"/>
      <c r="D203" s="196" t="s">
        <v>217</v>
      </c>
      <c r="E203" s="197" t="s">
        <v>21</v>
      </c>
      <c r="F203" s="198" t="s">
        <v>365</v>
      </c>
      <c r="G203" s="195"/>
      <c r="H203" s="199">
        <v>43.16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217</v>
      </c>
      <c r="AU203" s="205" t="s">
        <v>83</v>
      </c>
      <c r="AV203" s="13" t="s">
        <v>83</v>
      </c>
      <c r="AW203" s="13" t="s">
        <v>35</v>
      </c>
      <c r="AX203" s="13" t="s">
        <v>74</v>
      </c>
      <c r="AY203" s="205" t="s">
        <v>209</v>
      </c>
    </row>
    <row r="204" spans="2:51" s="16" customFormat="1" ht="12">
      <c r="B204" s="227"/>
      <c r="C204" s="228"/>
      <c r="D204" s="196" t="s">
        <v>217</v>
      </c>
      <c r="E204" s="229" t="s">
        <v>21</v>
      </c>
      <c r="F204" s="230" t="s">
        <v>257</v>
      </c>
      <c r="G204" s="228"/>
      <c r="H204" s="231">
        <v>43.16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217</v>
      </c>
      <c r="AU204" s="237" t="s">
        <v>83</v>
      </c>
      <c r="AV204" s="16" t="s">
        <v>215</v>
      </c>
      <c r="AW204" s="16" t="s">
        <v>35</v>
      </c>
      <c r="AX204" s="16" t="s">
        <v>81</v>
      </c>
      <c r="AY204" s="237" t="s">
        <v>209</v>
      </c>
    </row>
    <row r="205" spans="1:65" s="2" customFormat="1" ht="14.45" customHeight="1">
      <c r="A205" s="36"/>
      <c r="B205" s="37"/>
      <c r="C205" s="181" t="s">
        <v>366</v>
      </c>
      <c r="D205" s="181" t="s">
        <v>211</v>
      </c>
      <c r="E205" s="182" t="s">
        <v>367</v>
      </c>
      <c r="F205" s="183" t="s">
        <v>368</v>
      </c>
      <c r="G205" s="184" t="s">
        <v>331</v>
      </c>
      <c r="H205" s="185">
        <v>7.53</v>
      </c>
      <c r="I205" s="186"/>
      <c r="J205" s="187">
        <f>ROUND(I205*H205,2)</f>
        <v>0</v>
      </c>
      <c r="K205" s="183" t="s">
        <v>234</v>
      </c>
      <c r="L205" s="41"/>
      <c r="M205" s="188" t="s">
        <v>21</v>
      </c>
      <c r="N205" s="189" t="s">
        <v>45</v>
      </c>
      <c r="O205" s="66"/>
      <c r="P205" s="190">
        <f>O205*H205</f>
        <v>0</v>
      </c>
      <c r="Q205" s="190">
        <v>0.00247</v>
      </c>
      <c r="R205" s="190">
        <f>Q205*H205</f>
        <v>0.0185991</v>
      </c>
      <c r="S205" s="190">
        <v>0</v>
      </c>
      <c r="T205" s="19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2" t="s">
        <v>215</v>
      </c>
      <c r="AT205" s="192" t="s">
        <v>211</v>
      </c>
      <c r="AU205" s="192" t="s">
        <v>83</v>
      </c>
      <c r="AY205" s="19" t="s">
        <v>209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9" t="s">
        <v>81</v>
      </c>
      <c r="BK205" s="193">
        <f>ROUND(I205*H205,2)</f>
        <v>0</v>
      </c>
      <c r="BL205" s="19" t="s">
        <v>215</v>
      </c>
      <c r="BM205" s="192" t="s">
        <v>369</v>
      </c>
    </row>
    <row r="206" spans="2:51" s="13" customFormat="1" ht="12">
      <c r="B206" s="194"/>
      <c r="C206" s="195"/>
      <c r="D206" s="196" t="s">
        <v>217</v>
      </c>
      <c r="E206" s="197" t="s">
        <v>21</v>
      </c>
      <c r="F206" s="198" t="s">
        <v>370</v>
      </c>
      <c r="G206" s="195"/>
      <c r="H206" s="199">
        <v>0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217</v>
      </c>
      <c r="AU206" s="205" t="s">
        <v>83</v>
      </c>
      <c r="AV206" s="13" t="s">
        <v>83</v>
      </c>
      <c r="AW206" s="13" t="s">
        <v>35</v>
      </c>
      <c r="AX206" s="13" t="s">
        <v>74</v>
      </c>
      <c r="AY206" s="205" t="s">
        <v>209</v>
      </c>
    </row>
    <row r="207" spans="2:51" s="13" customFormat="1" ht="12">
      <c r="B207" s="194"/>
      <c r="C207" s="195"/>
      <c r="D207" s="196" t="s">
        <v>217</v>
      </c>
      <c r="E207" s="197" t="s">
        <v>21</v>
      </c>
      <c r="F207" s="198" t="s">
        <v>371</v>
      </c>
      <c r="G207" s="195"/>
      <c r="H207" s="199">
        <v>0.07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217</v>
      </c>
      <c r="AU207" s="205" t="s">
        <v>83</v>
      </c>
      <c r="AV207" s="13" t="s">
        <v>83</v>
      </c>
      <c r="AW207" s="13" t="s">
        <v>35</v>
      </c>
      <c r="AX207" s="13" t="s">
        <v>74</v>
      </c>
      <c r="AY207" s="205" t="s">
        <v>209</v>
      </c>
    </row>
    <row r="208" spans="2:51" s="13" customFormat="1" ht="12">
      <c r="B208" s="194"/>
      <c r="C208" s="195"/>
      <c r="D208" s="196" t="s">
        <v>217</v>
      </c>
      <c r="E208" s="197" t="s">
        <v>21</v>
      </c>
      <c r="F208" s="198" t="s">
        <v>372</v>
      </c>
      <c r="G208" s="195"/>
      <c r="H208" s="199">
        <v>2.96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217</v>
      </c>
      <c r="AU208" s="205" t="s">
        <v>83</v>
      </c>
      <c r="AV208" s="13" t="s">
        <v>83</v>
      </c>
      <c r="AW208" s="13" t="s">
        <v>35</v>
      </c>
      <c r="AX208" s="13" t="s">
        <v>74</v>
      </c>
      <c r="AY208" s="205" t="s">
        <v>209</v>
      </c>
    </row>
    <row r="209" spans="2:51" s="13" customFormat="1" ht="12">
      <c r="B209" s="194"/>
      <c r="C209" s="195"/>
      <c r="D209" s="196" t="s">
        <v>217</v>
      </c>
      <c r="E209" s="197" t="s">
        <v>21</v>
      </c>
      <c r="F209" s="198" t="s">
        <v>373</v>
      </c>
      <c r="G209" s="195"/>
      <c r="H209" s="199">
        <v>4.5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217</v>
      </c>
      <c r="AU209" s="205" t="s">
        <v>83</v>
      </c>
      <c r="AV209" s="13" t="s">
        <v>83</v>
      </c>
      <c r="AW209" s="13" t="s">
        <v>35</v>
      </c>
      <c r="AX209" s="13" t="s">
        <v>74</v>
      </c>
      <c r="AY209" s="205" t="s">
        <v>209</v>
      </c>
    </row>
    <row r="210" spans="2:51" s="14" customFormat="1" ht="12">
      <c r="B210" s="206"/>
      <c r="C210" s="207"/>
      <c r="D210" s="196" t="s">
        <v>217</v>
      </c>
      <c r="E210" s="208" t="s">
        <v>21</v>
      </c>
      <c r="F210" s="209" t="s">
        <v>223</v>
      </c>
      <c r="G210" s="207"/>
      <c r="H210" s="210">
        <v>7.53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217</v>
      </c>
      <c r="AU210" s="216" t="s">
        <v>83</v>
      </c>
      <c r="AV210" s="14" t="s">
        <v>224</v>
      </c>
      <c r="AW210" s="14" t="s">
        <v>35</v>
      </c>
      <c r="AX210" s="14" t="s">
        <v>81</v>
      </c>
      <c r="AY210" s="216" t="s">
        <v>209</v>
      </c>
    </row>
    <row r="211" spans="1:65" s="2" customFormat="1" ht="14.45" customHeight="1">
      <c r="A211" s="36"/>
      <c r="B211" s="37"/>
      <c r="C211" s="181" t="s">
        <v>374</v>
      </c>
      <c r="D211" s="181" t="s">
        <v>211</v>
      </c>
      <c r="E211" s="182" t="s">
        <v>375</v>
      </c>
      <c r="F211" s="183" t="s">
        <v>376</v>
      </c>
      <c r="G211" s="184" t="s">
        <v>331</v>
      </c>
      <c r="H211" s="185">
        <v>7.53</v>
      </c>
      <c r="I211" s="186"/>
      <c r="J211" s="187">
        <f>ROUND(I211*H211,2)</f>
        <v>0</v>
      </c>
      <c r="K211" s="183" t="s">
        <v>234</v>
      </c>
      <c r="L211" s="41"/>
      <c r="M211" s="188" t="s">
        <v>21</v>
      </c>
      <c r="N211" s="189" t="s">
        <v>45</v>
      </c>
      <c r="O211" s="66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215</v>
      </c>
      <c r="AT211" s="192" t="s">
        <v>211</v>
      </c>
      <c r="AU211" s="192" t="s">
        <v>83</v>
      </c>
      <c r="AY211" s="19" t="s">
        <v>209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9" t="s">
        <v>81</v>
      </c>
      <c r="BK211" s="193">
        <f>ROUND(I211*H211,2)</f>
        <v>0</v>
      </c>
      <c r="BL211" s="19" t="s">
        <v>215</v>
      </c>
      <c r="BM211" s="192" t="s">
        <v>377</v>
      </c>
    </row>
    <row r="212" spans="1:65" s="2" customFormat="1" ht="24.2" customHeight="1">
      <c r="A212" s="36"/>
      <c r="B212" s="37"/>
      <c r="C212" s="181" t="s">
        <v>378</v>
      </c>
      <c r="D212" s="181" t="s">
        <v>211</v>
      </c>
      <c r="E212" s="182" t="s">
        <v>379</v>
      </c>
      <c r="F212" s="183" t="s">
        <v>380</v>
      </c>
      <c r="G212" s="184" t="s">
        <v>302</v>
      </c>
      <c r="H212" s="185">
        <v>3.96</v>
      </c>
      <c r="I212" s="186"/>
      <c r="J212" s="187">
        <f>ROUND(I212*H212,2)</f>
        <v>0</v>
      </c>
      <c r="K212" s="183" t="s">
        <v>234</v>
      </c>
      <c r="L212" s="41"/>
      <c r="M212" s="188" t="s">
        <v>21</v>
      </c>
      <c r="N212" s="189" t="s">
        <v>45</v>
      </c>
      <c r="O212" s="66"/>
      <c r="P212" s="190">
        <f>O212*H212</f>
        <v>0</v>
      </c>
      <c r="Q212" s="190">
        <v>1.06277</v>
      </c>
      <c r="R212" s="190">
        <f>Q212*H212</f>
        <v>4.2085692</v>
      </c>
      <c r="S212" s="190">
        <v>0</v>
      </c>
      <c r="T212" s="19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215</v>
      </c>
      <c r="AT212" s="192" t="s">
        <v>211</v>
      </c>
      <c r="AU212" s="192" t="s">
        <v>83</v>
      </c>
      <c r="AY212" s="19" t="s">
        <v>209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9" t="s">
        <v>81</v>
      </c>
      <c r="BK212" s="193">
        <f>ROUND(I212*H212,2)</f>
        <v>0</v>
      </c>
      <c r="BL212" s="19" t="s">
        <v>215</v>
      </c>
      <c r="BM212" s="192" t="s">
        <v>381</v>
      </c>
    </row>
    <row r="213" spans="2:51" s="13" customFormat="1" ht="12">
      <c r="B213" s="194"/>
      <c r="C213" s="195"/>
      <c r="D213" s="196" t="s">
        <v>217</v>
      </c>
      <c r="E213" s="197" t="s">
        <v>21</v>
      </c>
      <c r="F213" s="198" t="s">
        <v>382</v>
      </c>
      <c r="G213" s="195"/>
      <c r="H213" s="199">
        <v>1.98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217</v>
      </c>
      <c r="AU213" s="205" t="s">
        <v>83</v>
      </c>
      <c r="AV213" s="13" t="s">
        <v>83</v>
      </c>
      <c r="AW213" s="13" t="s">
        <v>35</v>
      </c>
      <c r="AX213" s="13" t="s">
        <v>74</v>
      </c>
      <c r="AY213" s="205" t="s">
        <v>209</v>
      </c>
    </row>
    <row r="214" spans="2:51" s="13" customFormat="1" ht="12">
      <c r="B214" s="194"/>
      <c r="C214" s="195"/>
      <c r="D214" s="196" t="s">
        <v>217</v>
      </c>
      <c r="E214" s="197" t="s">
        <v>21</v>
      </c>
      <c r="F214" s="198" t="s">
        <v>383</v>
      </c>
      <c r="G214" s="195"/>
      <c r="H214" s="199">
        <v>1.98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217</v>
      </c>
      <c r="AU214" s="205" t="s">
        <v>83</v>
      </c>
      <c r="AV214" s="13" t="s">
        <v>83</v>
      </c>
      <c r="AW214" s="13" t="s">
        <v>35</v>
      </c>
      <c r="AX214" s="13" t="s">
        <v>74</v>
      </c>
      <c r="AY214" s="205" t="s">
        <v>209</v>
      </c>
    </row>
    <row r="215" spans="2:51" s="14" customFormat="1" ht="12">
      <c r="B215" s="206"/>
      <c r="C215" s="207"/>
      <c r="D215" s="196" t="s">
        <v>217</v>
      </c>
      <c r="E215" s="208" t="s">
        <v>21</v>
      </c>
      <c r="F215" s="209" t="s">
        <v>223</v>
      </c>
      <c r="G215" s="207"/>
      <c r="H215" s="210">
        <v>3.96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217</v>
      </c>
      <c r="AU215" s="216" t="s">
        <v>83</v>
      </c>
      <c r="AV215" s="14" t="s">
        <v>224</v>
      </c>
      <c r="AW215" s="14" t="s">
        <v>35</v>
      </c>
      <c r="AX215" s="14" t="s">
        <v>81</v>
      </c>
      <c r="AY215" s="216" t="s">
        <v>209</v>
      </c>
    </row>
    <row r="216" spans="1:65" s="2" customFormat="1" ht="24.2" customHeight="1">
      <c r="A216" s="36"/>
      <c r="B216" s="37"/>
      <c r="C216" s="181" t="s">
        <v>384</v>
      </c>
      <c r="D216" s="181" t="s">
        <v>211</v>
      </c>
      <c r="E216" s="182" t="s">
        <v>385</v>
      </c>
      <c r="F216" s="183" t="s">
        <v>386</v>
      </c>
      <c r="G216" s="184" t="s">
        <v>214</v>
      </c>
      <c r="H216" s="185">
        <v>118.458</v>
      </c>
      <c r="I216" s="186"/>
      <c r="J216" s="187">
        <f>ROUND(I216*H216,2)</f>
        <v>0</v>
      </c>
      <c r="K216" s="183" t="s">
        <v>21</v>
      </c>
      <c r="L216" s="41"/>
      <c r="M216" s="188" t="s">
        <v>21</v>
      </c>
      <c r="N216" s="189" t="s">
        <v>45</v>
      </c>
      <c r="O216" s="66"/>
      <c r="P216" s="190">
        <f>O216*H216</f>
        <v>0</v>
      </c>
      <c r="Q216" s="190">
        <v>2.45329</v>
      </c>
      <c r="R216" s="190">
        <f>Q216*H216</f>
        <v>290.61182682</v>
      </c>
      <c r="S216" s="190">
        <v>0</v>
      </c>
      <c r="T216" s="19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215</v>
      </c>
      <c r="AT216" s="192" t="s">
        <v>211</v>
      </c>
      <c r="AU216" s="192" t="s">
        <v>83</v>
      </c>
      <c r="AY216" s="19" t="s">
        <v>209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9" t="s">
        <v>81</v>
      </c>
      <c r="BK216" s="193">
        <f>ROUND(I216*H216,2)</f>
        <v>0</v>
      </c>
      <c r="BL216" s="19" t="s">
        <v>215</v>
      </c>
      <c r="BM216" s="192" t="s">
        <v>387</v>
      </c>
    </row>
    <row r="217" spans="2:51" s="15" customFormat="1" ht="12">
      <c r="B217" s="217"/>
      <c r="C217" s="218"/>
      <c r="D217" s="196" t="s">
        <v>217</v>
      </c>
      <c r="E217" s="219" t="s">
        <v>21</v>
      </c>
      <c r="F217" s="220" t="s">
        <v>247</v>
      </c>
      <c r="G217" s="218"/>
      <c r="H217" s="219" t="s">
        <v>21</v>
      </c>
      <c r="I217" s="221"/>
      <c r="J217" s="218"/>
      <c r="K217" s="218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217</v>
      </c>
      <c r="AU217" s="226" t="s">
        <v>83</v>
      </c>
      <c r="AV217" s="15" t="s">
        <v>81</v>
      </c>
      <c r="AW217" s="15" t="s">
        <v>35</v>
      </c>
      <c r="AX217" s="15" t="s">
        <v>74</v>
      </c>
      <c r="AY217" s="226" t="s">
        <v>209</v>
      </c>
    </row>
    <row r="218" spans="2:51" s="13" customFormat="1" ht="22.5">
      <c r="B218" s="194"/>
      <c r="C218" s="195"/>
      <c r="D218" s="196" t="s">
        <v>217</v>
      </c>
      <c r="E218" s="197" t="s">
        <v>21</v>
      </c>
      <c r="F218" s="198" t="s">
        <v>251</v>
      </c>
      <c r="G218" s="195"/>
      <c r="H218" s="199">
        <v>91.273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217</v>
      </c>
      <c r="AU218" s="205" t="s">
        <v>83</v>
      </c>
      <c r="AV218" s="13" t="s">
        <v>83</v>
      </c>
      <c r="AW218" s="13" t="s">
        <v>35</v>
      </c>
      <c r="AX218" s="13" t="s">
        <v>74</v>
      </c>
      <c r="AY218" s="205" t="s">
        <v>209</v>
      </c>
    </row>
    <row r="219" spans="2:51" s="13" customFormat="1" ht="12">
      <c r="B219" s="194"/>
      <c r="C219" s="195"/>
      <c r="D219" s="196" t="s">
        <v>217</v>
      </c>
      <c r="E219" s="197" t="s">
        <v>21</v>
      </c>
      <c r="F219" s="198" t="s">
        <v>252</v>
      </c>
      <c r="G219" s="195"/>
      <c r="H219" s="199">
        <v>14.724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217</v>
      </c>
      <c r="AU219" s="205" t="s">
        <v>83</v>
      </c>
      <c r="AV219" s="13" t="s">
        <v>83</v>
      </c>
      <c r="AW219" s="13" t="s">
        <v>35</v>
      </c>
      <c r="AX219" s="13" t="s">
        <v>74</v>
      </c>
      <c r="AY219" s="205" t="s">
        <v>209</v>
      </c>
    </row>
    <row r="220" spans="2:51" s="13" customFormat="1" ht="12">
      <c r="B220" s="194"/>
      <c r="C220" s="195"/>
      <c r="D220" s="196" t="s">
        <v>217</v>
      </c>
      <c r="E220" s="197" t="s">
        <v>21</v>
      </c>
      <c r="F220" s="198" t="s">
        <v>253</v>
      </c>
      <c r="G220" s="195"/>
      <c r="H220" s="199">
        <v>17.578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217</v>
      </c>
      <c r="AU220" s="205" t="s">
        <v>83</v>
      </c>
      <c r="AV220" s="13" t="s">
        <v>83</v>
      </c>
      <c r="AW220" s="13" t="s">
        <v>35</v>
      </c>
      <c r="AX220" s="13" t="s">
        <v>74</v>
      </c>
      <c r="AY220" s="205" t="s">
        <v>209</v>
      </c>
    </row>
    <row r="221" spans="2:51" s="13" customFormat="1" ht="12">
      <c r="B221" s="194"/>
      <c r="C221" s="195"/>
      <c r="D221" s="196" t="s">
        <v>217</v>
      </c>
      <c r="E221" s="197" t="s">
        <v>21</v>
      </c>
      <c r="F221" s="198" t="s">
        <v>388</v>
      </c>
      <c r="G221" s="195"/>
      <c r="H221" s="199">
        <v>2.999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217</v>
      </c>
      <c r="AU221" s="205" t="s">
        <v>83</v>
      </c>
      <c r="AV221" s="13" t="s">
        <v>83</v>
      </c>
      <c r="AW221" s="13" t="s">
        <v>35</v>
      </c>
      <c r="AX221" s="13" t="s">
        <v>74</v>
      </c>
      <c r="AY221" s="205" t="s">
        <v>209</v>
      </c>
    </row>
    <row r="222" spans="2:51" s="13" customFormat="1" ht="12">
      <c r="B222" s="194"/>
      <c r="C222" s="195"/>
      <c r="D222" s="196" t="s">
        <v>217</v>
      </c>
      <c r="E222" s="197" t="s">
        <v>21</v>
      </c>
      <c r="F222" s="198" t="s">
        <v>389</v>
      </c>
      <c r="G222" s="195"/>
      <c r="H222" s="199">
        <v>1.5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217</v>
      </c>
      <c r="AU222" s="205" t="s">
        <v>83</v>
      </c>
      <c r="AV222" s="13" t="s">
        <v>83</v>
      </c>
      <c r="AW222" s="13" t="s">
        <v>35</v>
      </c>
      <c r="AX222" s="13" t="s">
        <v>74</v>
      </c>
      <c r="AY222" s="205" t="s">
        <v>209</v>
      </c>
    </row>
    <row r="223" spans="2:51" s="14" customFormat="1" ht="12">
      <c r="B223" s="206"/>
      <c r="C223" s="207"/>
      <c r="D223" s="196" t="s">
        <v>217</v>
      </c>
      <c r="E223" s="208" t="s">
        <v>21</v>
      </c>
      <c r="F223" s="209" t="s">
        <v>223</v>
      </c>
      <c r="G223" s="207"/>
      <c r="H223" s="210">
        <v>128.074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217</v>
      </c>
      <c r="AU223" s="216" t="s">
        <v>83</v>
      </c>
      <c r="AV223" s="14" t="s">
        <v>224</v>
      </c>
      <c r="AW223" s="14" t="s">
        <v>35</v>
      </c>
      <c r="AX223" s="14" t="s">
        <v>74</v>
      </c>
      <c r="AY223" s="216" t="s">
        <v>209</v>
      </c>
    </row>
    <row r="224" spans="2:51" s="15" customFormat="1" ht="12">
      <c r="B224" s="217"/>
      <c r="C224" s="218"/>
      <c r="D224" s="196" t="s">
        <v>217</v>
      </c>
      <c r="E224" s="219" t="s">
        <v>21</v>
      </c>
      <c r="F224" s="220" t="s">
        <v>390</v>
      </c>
      <c r="G224" s="218"/>
      <c r="H224" s="219" t="s">
        <v>21</v>
      </c>
      <c r="I224" s="221"/>
      <c r="J224" s="218"/>
      <c r="K224" s="218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217</v>
      </c>
      <c r="AU224" s="226" t="s">
        <v>83</v>
      </c>
      <c r="AV224" s="15" t="s">
        <v>81</v>
      </c>
      <c r="AW224" s="15" t="s">
        <v>35</v>
      </c>
      <c r="AX224" s="15" t="s">
        <v>74</v>
      </c>
      <c r="AY224" s="226" t="s">
        <v>209</v>
      </c>
    </row>
    <row r="225" spans="2:51" s="13" customFormat="1" ht="12">
      <c r="B225" s="194"/>
      <c r="C225" s="195"/>
      <c r="D225" s="196" t="s">
        <v>217</v>
      </c>
      <c r="E225" s="197" t="s">
        <v>21</v>
      </c>
      <c r="F225" s="198" t="s">
        <v>391</v>
      </c>
      <c r="G225" s="195"/>
      <c r="H225" s="199">
        <v>-1.757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217</v>
      </c>
      <c r="AU225" s="205" t="s">
        <v>83</v>
      </c>
      <c r="AV225" s="13" t="s">
        <v>83</v>
      </c>
      <c r="AW225" s="13" t="s">
        <v>35</v>
      </c>
      <c r="AX225" s="13" t="s">
        <v>74</v>
      </c>
      <c r="AY225" s="205" t="s">
        <v>209</v>
      </c>
    </row>
    <row r="226" spans="2:51" s="13" customFormat="1" ht="12">
      <c r="B226" s="194"/>
      <c r="C226" s="195"/>
      <c r="D226" s="196" t="s">
        <v>217</v>
      </c>
      <c r="E226" s="197" t="s">
        <v>21</v>
      </c>
      <c r="F226" s="198" t="s">
        <v>392</v>
      </c>
      <c r="G226" s="195"/>
      <c r="H226" s="199">
        <v>-0.418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217</v>
      </c>
      <c r="AU226" s="205" t="s">
        <v>83</v>
      </c>
      <c r="AV226" s="13" t="s">
        <v>83</v>
      </c>
      <c r="AW226" s="13" t="s">
        <v>35</v>
      </c>
      <c r="AX226" s="13" t="s">
        <v>74</v>
      </c>
      <c r="AY226" s="205" t="s">
        <v>209</v>
      </c>
    </row>
    <row r="227" spans="2:51" s="13" customFormat="1" ht="12">
      <c r="B227" s="194"/>
      <c r="C227" s="195"/>
      <c r="D227" s="196" t="s">
        <v>217</v>
      </c>
      <c r="E227" s="197" t="s">
        <v>21</v>
      </c>
      <c r="F227" s="198" t="s">
        <v>393</v>
      </c>
      <c r="G227" s="195"/>
      <c r="H227" s="199">
        <v>-0.541</v>
      </c>
      <c r="I227" s="200"/>
      <c r="J227" s="195"/>
      <c r="K227" s="195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217</v>
      </c>
      <c r="AU227" s="205" t="s">
        <v>83</v>
      </c>
      <c r="AV227" s="13" t="s">
        <v>83</v>
      </c>
      <c r="AW227" s="13" t="s">
        <v>35</v>
      </c>
      <c r="AX227" s="13" t="s">
        <v>74</v>
      </c>
      <c r="AY227" s="205" t="s">
        <v>209</v>
      </c>
    </row>
    <row r="228" spans="2:51" s="14" customFormat="1" ht="12">
      <c r="B228" s="206"/>
      <c r="C228" s="207"/>
      <c r="D228" s="196" t="s">
        <v>217</v>
      </c>
      <c r="E228" s="208" t="s">
        <v>21</v>
      </c>
      <c r="F228" s="209" t="s">
        <v>223</v>
      </c>
      <c r="G228" s="207"/>
      <c r="H228" s="210">
        <v>-2.716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217</v>
      </c>
      <c r="AU228" s="216" t="s">
        <v>83</v>
      </c>
      <c r="AV228" s="14" t="s">
        <v>224</v>
      </c>
      <c r="AW228" s="14" t="s">
        <v>35</v>
      </c>
      <c r="AX228" s="14" t="s">
        <v>74</v>
      </c>
      <c r="AY228" s="216" t="s">
        <v>209</v>
      </c>
    </row>
    <row r="229" spans="2:51" s="13" customFormat="1" ht="12">
      <c r="B229" s="194"/>
      <c r="C229" s="195"/>
      <c r="D229" s="196" t="s">
        <v>217</v>
      </c>
      <c r="E229" s="197" t="s">
        <v>21</v>
      </c>
      <c r="F229" s="198" t="s">
        <v>394</v>
      </c>
      <c r="G229" s="195"/>
      <c r="H229" s="199">
        <v>-6.9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217</v>
      </c>
      <c r="AU229" s="205" t="s">
        <v>83</v>
      </c>
      <c r="AV229" s="13" t="s">
        <v>83</v>
      </c>
      <c r="AW229" s="13" t="s">
        <v>35</v>
      </c>
      <c r="AX229" s="13" t="s">
        <v>74</v>
      </c>
      <c r="AY229" s="205" t="s">
        <v>209</v>
      </c>
    </row>
    <row r="230" spans="2:51" s="16" customFormat="1" ht="12">
      <c r="B230" s="227"/>
      <c r="C230" s="228"/>
      <c r="D230" s="196" t="s">
        <v>217</v>
      </c>
      <c r="E230" s="229" t="s">
        <v>21</v>
      </c>
      <c r="F230" s="230" t="s">
        <v>257</v>
      </c>
      <c r="G230" s="228"/>
      <c r="H230" s="231">
        <v>118.458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217</v>
      </c>
      <c r="AU230" s="237" t="s">
        <v>83</v>
      </c>
      <c r="AV230" s="16" t="s">
        <v>215</v>
      </c>
      <c r="AW230" s="16" t="s">
        <v>35</v>
      </c>
      <c r="AX230" s="16" t="s">
        <v>81</v>
      </c>
      <c r="AY230" s="237" t="s">
        <v>209</v>
      </c>
    </row>
    <row r="231" spans="1:65" s="2" customFormat="1" ht="24.2" customHeight="1">
      <c r="A231" s="36"/>
      <c r="B231" s="37"/>
      <c r="C231" s="181" t="s">
        <v>395</v>
      </c>
      <c r="D231" s="181" t="s">
        <v>211</v>
      </c>
      <c r="E231" s="182" t="s">
        <v>396</v>
      </c>
      <c r="F231" s="183" t="s">
        <v>397</v>
      </c>
      <c r="G231" s="184" t="s">
        <v>214</v>
      </c>
      <c r="H231" s="185">
        <v>46.18</v>
      </c>
      <c r="I231" s="186"/>
      <c r="J231" s="187">
        <f>ROUND(I231*H231,2)</f>
        <v>0</v>
      </c>
      <c r="K231" s="183" t="s">
        <v>234</v>
      </c>
      <c r="L231" s="41"/>
      <c r="M231" s="188" t="s">
        <v>21</v>
      </c>
      <c r="N231" s="189" t="s">
        <v>45</v>
      </c>
      <c r="O231" s="66"/>
      <c r="P231" s="190">
        <f>O231*H231</f>
        <v>0</v>
      </c>
      <c r="Q231" s="190">
        <v>2.45329</v>
      </c>
      <c r="R231" s="190">
        <f>Q231*H231</f>
        <v>113.2929322</v>
      </c>
      <c r="S231" s="190">
        <v>0</v>
      </c>
      <c r="T231" s="19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2" t="s">
        <v>215</v>
      </c>
      <c r="AT231" s="192" t="s">
        <v>211</v>
      </c>
      <c r="AU231" s="192" t="s">
        <v>83</v>
      </c>
      <c r="AY231" s="19" t="s">
        <v>209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9" t="s">
        <v>81</v>
      </c>
      <c r="BK231" s="193">
        <f>ROUND(I231*H231,2)</f>
        <v>0</v>
      </c>
      <c r="BL231" s="19" t="s">
        <v>215</v>
      </c>
      <c r="BM231" s="192" t="s">
        <v>398</v>
      </c>
    </row>
    <row r="232" spans="2:51" s="15" customFormat="1" ht="12">
      <c r="B232" s="217"/>
      <c r="C232" s="218"/>
      <c r="D232" s="196" t="s">
        <v>217</v>
      </c>
      <c r="E232" s="219" t="s">
        <v>21</v>
      </c>
      <c r="F232" s="220" t="s">
        <v>247</v>
      </c>
      <c r="G232" s="218"/>
      <c r="H232" s="219" t="s">
        <v>21</v>
      </c>
      <c r="I232" s="221"/>
      <c r="J232" s="218"/>
      <c r="K232" s="218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217</v>
      </c>
      <c r="AU232" s="226" t="s">
        <v>83</v>
      </c>
      <c r="AV232" s="15" t="s">
        <v>81</v>
      </c>
      <c r="AW232" s="15" t="s">
        <v>35</v>
      </c>
      <c r="AX232" s="15" t="s">
        <v>74</v>
      </c>
      <c r="AY232" s="226" t="s">
        <v>209</v>
      </c>
    </row>
    <row r="233" spans="2:51" s="13" customFormat="1" ht="12">
      <c r="B233" s="194"/>
      <c r="C233" s="195"/>
      <c r="D233" s="196" t="s">
        <v>217</v>
      </c>
      <c r="E233" s="197" t="s">
        <v>21</v>
      </c>
      <c r="F233" s="198" t="s">
        <v>248</v>
      </c>
      <c r="G233" s="195"/>
      <c r="H233" s="199">
        <v>11.23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217</v>
      </c>
      <c r="AU233" s="205" t="s">
        <v>83</v>
      </c>
      <c r="AV233" s="13" t="s">
        <v>83</v>
      </c>
      <c r="AW233" s="13" t="s">
        <v>35</v>
      </c>
      <c r="AX233" s="13" t="s">
        <v>74</v>
      </c>
      <c r="AY233" s="205" t="s">
        <v>209</v>
      </c>
    </row>
    <row r="234" spans="2:51" s="13" customFormat="1" ht="12">
      <c r="B234" s="194"/>
      <c r="C234" s="195"/>
      <c r="D234" s="196" t="s">
        <v>217</v>
      </c>
      <c r="E234" s="197" t="s">
        <v>21</v>
      </c>
      <c r="F234" s="198" t="s">
        <v>249</v>
      </c>
      <c r="G234" s="195"/>
      <c r="H234" s="199">
        <v>16.16</v>
      </c>
      <c r="I234" s="200"/>
      <c r="J234" s="195"/>
      <c r="K234" s="195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217</v>
      </c>
      <c r="AU234" s="205" t="s">
        <v>83</v>
      </c>
      <c r="AV234" s="13" t="s">
        <v>83</v>
      </c>
      <c r="AW234" s="13" t="s">
        <v>35</v>
      </c>
      <c r="AX234" s="13" t="s">
        <v>74</v>
      </c>
      <c r="AY234" s="205" t="s">
        <v>209</v>
      </c>
    </row>
    <row r="235" spans="2:51" s="13" customFormat="1" ht="12">
      <c r="B235" s="194"/>
      <c r="C235" s="195"/>
      <c r="D235" s="196" t="s">
        <v>217</v>
      </c>
      <c r="E235" s="197" t="s">
        <v>21</v>
      </c>
      <c r="F235" s="198" t="s">
        <v>250</v>
      </c>
      <c r="G235" s="195"/>
      <c r="H235" s="199">
        <v>11.89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217</v>
      </c>
      <c r="AU235" s="205" t="s">
        <v>83</v>
      </c>
      <c r="AV235" s="13" t="s">
        <v>83</v>
      </c>
      <c r="AW235" s="13" t="s">
        <v>35</v>
      </c>
      <c r="AX235" s="13" t="s">
        <v>74</v>
      </c>
      <c r="AY235" s="205" t="s">
        <v>209</v>
      </c>
    </row>
    <row r="236" spans="2:51" s="14" customFormat="1" ht="12">
      <c r="B236" s="206"/>
      <c r="C236" s="207"/>
      <c r="D236" s="196" t="s">
        <v>217</v>
      </c>
      <c r="E236" s="208" t="s">
        <v>21</v>
      </c>
      <c r="F236" s="209" t="s">
        <v>223</v>
      </c>
      <c r="G236" s="207"/>
      <c r="H236" s="210">
        <v>39.28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217</v>
      </c>
      <c r="AU236" s="216" t="s">
        <v>83</v>
      </c>
      <c r="AV236" s="14" t="s">
        <v>224</v>
      </c>
      <c r="AW236" s="14" t="s">
        <v>35</v>
      </c>
      <c r="AX236" s="14" t="s">
        <v>74</v>
      </c>
      <c r="AY236" s="216" t="s">
        <v>209</v>
      </c>
    </row>
    <row r="237" spans="2:51" s="13" customFormat="1" ht="12">
      <c r="B237" s="194"/>
      <c r="C237" s="195"/>
      <c r="D237" s="196" t="s">
        <v>217</v>
      </c>
      <c r="E237" s="197" t="s">
        <v>21</v>
      </c>
      <c r="F237" s="198" t="s">
        <v>399</v>
      </c>
      <c r="G237" s="195"/>
      <c r="H237" s="199">
        <v>6.9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217</v>
      </c>
      <c r="AU237" s="205" t="s">
        <v>83</v>
      </c>
      <c r="AV237" s="13" t="s">
        <v>83</v>
      </c>
      <c r="AW237" s="13" t="s">
        <v>35</v>
      </c>
      <c r="AX237" s="13" t="s">
        <v>74</v>
      </c>
      <c r="AY237" s="205" t="s">
        <v>209</v>
      </c>
    </row>
    <row r="238" spans="2:51" s="16" customFormat="1" ht="12">
      <c r="B238" s="227"/>
      <c r="C238" s="228"/>
      <c r="D238" s="196" t="s">
        <v>217</v>
      </c>
      <c r="E238" s="229" t="s">
        <v>21</v>
      </c>
      <c r="F238" s="230" t="s">
        <v>257</v>
      </c>
      <c r="G238" s="228"/>
      <c r="H238" s="231">
        <v>46.18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217</v>
      </c>
      <c r="AU238" s="237" t="s">
        <v>83</v>
      </c>
      <c r="AV238" s="16" t="s">
        <v>215</v>
      </c>
      <c r="AW238" s="16" t="s">
        <v>35</v>
      </c>
      <c r="AX238" s="16" t="s">
        <v>81</v>
      </c>
      <c r="AY238" s="237" t="s">
        <v>209</v>
      </c>
    </row>
    <row r="239" spans="1:65" s="2" customFormat="1" ht="24.2" customHeight="1">
      <c r="A239" s="36"/>
      <c r="B239" s="37"/>
      <c r="C239" s="181" t="s">
        <v>120</v>
      </c>
      <c r="D239" s="181" t="s">
        <v>211</v>
      </c>
      <c r="E239" s="182" t="s">
        <v>400</v>
      </c>
      <c r="F239" s="183" t="s">
        <v>401</v>
      </c>
      <c r="G239" s="184" t="s">
        <v>331</v>
      </c>
      <c r="H239" s="185">
        <v>9.704</v>
      </c>
      <c r="I239" s="186"/>
      <c r="J239" s="187">
        <f>ROUND(I239*H239,2)</f>
        <v>0</v>
      </c>
      <c r="K239" s="183" t="s">
        <v>234</v>
      </c>
      <c r="L239" s="41"/>
      <c r="M239" s="188" t="s">
        <v>21</v>
      </c>
      <c r="N239" s="189" t="s">
        <v>45</v>
      </c>
      <c r="O239" s="66"/>
      <c r="P239" s="190">
        <f>O239*H239</f>
        <v>0</v>
      </c>
      <c r="Q239" s="190">
        <v>0.00419</v>
      </c>
      <c r="R239" s="190">
        <f>Q239*H239</f>
        <v>0.04065976</v>
      </c>
      <c r="S239" s="190">
        <v>0</v>
      </c>
      <c r="T239" s="19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2" t="s">
        <v>215</v>
      </c>
      <c r="AT239" s="192" t="s">
        <v>211</v>
      </c>
      <c r="AU239" s="192" t="s">
        <v>83</v>
      </c>
      <c r="AY239" s="19" t="s">
        <v>209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9" t="s">
        <v>81</v>
      </c>
      <c r="BK239" s="193">
        <f>ROUND(I239*H239,2)</f>
        <v>0</v>
      </c>
      <c r="BL239" s="19" t="s">
        <v>215</v>
      </c>
      <c r="BM239" s="192" t="s">
        <v>402</v>
      </c>
    </row>
    <row r="240" spans="2:51" s="13" customFormat="1" ht="12">
      <c r="B240" s="194"/>
      <c r="C240" s="195"/>
      <c r="D240" s="196" t="s">
        <v>217</v>
      </c>
      <c r="E240" s="197" t="s">
        <v>21</v>
      </c>
      <c r="F240" s="198" t="s">
        <v>403</v>
      </c>
      <c r="G240" s="195"/>
      <c r="H240" s="199">
        <v>9.704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217</v>
      </c>
      <c r="AU240" s="205" t="s">
        <v>83</v>
      </c>
      <c r="AV240" s="13" t="s">
        <v>83</v>
      </c>
      <c r="AW240" s="13" t="s">
        <v>35</v>
      </c>
      <c r="AX240" s="13" t="s">
        <v>81</v>
      </c>
      <c r="AY240" s="205" t="s">
        <v>209</v>
      </c>
    </row>
    <row r="241" spans="1:65" s="2" customFormat="1" ht="24.2" customHeight="1">
      <c r="A241" s="36"/>
      <c r="B241" s="37"/>
      <c r="C241" s="181" t="s">
        <v>404</v>
      </c>
      <c r="D241" s="181" t="s">
        <v>211</v>
      </c>
      <c r="E241" s="182" t="s">
        <v>405</v>
      </c>
      <c r="F241" s="183" t="s">
        <v>406</v>
      </c>
      <c r="G241" s="184" t="s">
        <v>331</v>
      </c>
      <c r="H241" s="185">
        <v>9.704</v>
      </c>
      <c r="I241" s="186"/>
      <c r="J241" s="187">
        <f>ROUND(I241*H241,2)</f>
        <v>0</v>
      </c>
      <c r="K241" s="183" t="s">
        <v>234</v>
      </c>
      <c r="L241" s="41"/>
      <c r="M241" s="188" t="s">
        <v>21</v>
      </c>
      <c r="N241" s="189" t="s">
        <v>45</v>
      </c>
      <c r="O241" s="66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2" t="s">
        <v>215</v>
      </c>
      <c r="AT241" s="192" t="s">
        <v>211</v>
      </c>
      <c r="AU241" s="192" t="s">
        <v>83</v>
      </c>
      <c r="AY241" s="19" t="s">
        <v>209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9" t="s">
        <v>81</v>
      </c>
      <c r="BK241" s="193">
        <f>ROUND(I241*H241,2)</f>
        <v>0</v>
      </c>
      <c r="BL241" s="19" t="s">
        <v>215</v>
      </c>
      <c r="BM241" s="192" t="s">
        <v>407</v>
      </c>
    </row>
    <row r="242" spans="1:65" s="2" customFormat="1" ht="37.9" customHeight="1">
      <c r="A242" s="36"/>
      <c r="B242" s="37"/>
      <c r="C242" s="181" t="s">
        <v>408</v>
      </c>
      <c r="D242" s="181" t="s">
        <v>211</v>
      </c>
      <c r="E242" s="182" t="s">
        <v>409</v>
      </c>
      <c r="F242" s="183" t="s">
        <v>410</v>
      </c>
      <c r="G242" s="184" t="s">
        <v>331</v>
      </c>
      <c r="H242" s="185">
        <v>48.98</v>
      </c>
      <c r="I242" s="186"/>
      <c r="J242" s="187">
        <f>ROUND(I242*H242,2)</f>
        <v>0</v>
      </c>
      <c r="K242" s="183" t="s">
        <v>234</v>
      </c>
      <c r="L242" s="41"/>
      <c r="M242" s="188" t="s">
        <v>21</v>
      </c>
      <c r="N242" s="189" t="s">
        <v>45</v>
      </c>
      <c r="O242" s="66"/>
      <c r="P242" s="190">
        <f>O242*H242</f>
        <v>0</v>
      </c>
      <c r="Q242" s="190">
        <v>0.00342</v>
      </c>
      <c r="R242" s="190">
        <f>Q242*H242</f>
        <v>0.16751159999999998</v>
      </c>
      <c r="S242" s="190">
        <v>0</v>
      </c>
      <c r="T242" s="19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2" t="s">
        <v>215</v>
      </c>
      <c r="AT242" s="192" t="s">
        <v>211</v>
      </c>
      <c r="AU242" s="192" t="s">
        <v>83</v>
      </c>
      <c r="AY242" s="19" t="s">
        <v>209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9" t="s">
        <v>81</v>
      </c>
      <c r="BK242" s="193">
        <f>ROUND(I242*H242,2)</f>
        <v>0</v>
      </c>
      <c r="BL242" s="19" t="s">
        <v>215</v>
      </c>
      <c r="BM242" s="192" t="s">
        <v>411</v>
      </c>
    </row>
    <row r="243" spans="2:51" s="15" customFormat="1" ht="12">
      <c r="B243" s="217"/>
      <c r="C243" s="218"/>
      <c r="D243" s="196" t="s">
        <v>217</v>
      </c>
      <c r="E243" s="219" t="s">
        <v>21</v>
      </c>
      <c r="F243" s="220" t="s">
        <v>412</v>
      </c>
      <c r="G243" s="218"/>
      <c r="H243" s="219" t="s">
        <v>21</v>
      </c>
      <c r="I243" s="221"/>
      <c r="J243" s="218"/>
      <c r="K243" s="218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217</v>
      </c>
      <c r="AU243" s="226" t="s">
        <v>83</v>
      </c>
      <c r="AV243" s="15" t="s">
        <v>81</v>
      </c>
      <c r="AW243" s="15" t="s">
        <v>35</v>
      </c>
      <c r="AX243" s="15" t="s">
        <v>74</v>
      </c>
      <c r="AY243" s="226" t="s">
        <v>209</v>
      </c>
    </row>
    <row r="244" spans="2:51" s="13" customFormat="1" ht="12">
      <c r="B244" s="194"/>
      <c r="C244" s="195"/>
      <c r="D244" s="196" t="s">
        <v>217</v>
      </c>
      <c r="E244" s="197" t="s">
        <v>21</v>
      </c>
      <c r="F244" s="198" t="s">
        <v>413</v>
      </c>
      <c r="G244" s="195"/>
      <c r="H244" s="199">
        <v>9.9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217</v>
      </c>
      <c r="AU244" s="205" t="s">
        <v>83</v>
      </c>
      <c r="AV244" s="13" t="s">
        <v>83</v>
      </c>
      <c r="AW244" s="13" t="s">
        <v>35</v>
      </c>
      <c r="AX244" s="13" t="s">
        <v>74</v>
      </c>
      <c r="AY244" s="205" t="s">
        <v>209</v>
      </c>
    </row>
    <row r="245" spans="2:51" s="13" customFormat="1" ht="12">
      <c r="B245" s="194"/>
      <c r="C245" s="195"/>
      <c r="D245" s="196" t="s">
        <v>217</v>
      </c>
      <c r="E245" s="197" t="s">
        <v>21</v>
      </c>
      <c r="F245" s="198" t="s">
        <v>414</v>
      </c>
      <c r="G245" s="195"/>
      <c r="H245" s="199">
        <v>13.719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217</v>
      </c>
      <c r="AU245" s="205" t="s">
        <v>83</v>
      </c>
      <c r="AV245" s="13" t="s">
        <v>83</v>
      </c>
      <c r="AW245" s="13" t="s">
        <v>35</v>
      </c>
      <c r="AX245" s="13" t="s">
        <v>74</v>
      </c>
      <c r="AY245" s="205" t="s">
        <v>209</v>
      </c>
    </row>
    <row r="246" spans="2:51" s="14" customFormat="1" ht="12">
      <c r="B246" s="206"/>
      <c r="C246" s="207"/>
      <c r="D246" s="196" t="s">
        <v>217</v>
      </c>
      <c r="E246" s="208" t="s">
        <v>123</v>
      </c>
      <c r="F246" s="209" t="s">
        <v>223</v>
      </c>
      <c r="G246" s="207"/>
      <c r="H246" s="210">
        <v>23.619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217</v>
      </c>
      <c r="AU246" s="216" t="s">
        <v>83</v>
      </c>
      <c r="AV246" s="14" t="s">
        <v>224</v>
      </c>
      <c r="AW246" s="14" t="s">
        <v>35</v>
      </c>
      <c r="AX246" s="14" t="s">
        <v>74</v>
      </c>
      <c r="AY246" s="216" t="s">
        <v>209</v>
      </c>
    </row>
    <row r="247" spans="2:51" s="15" customFormat="1" ht="12">
      <c r="B247" s="217"/>
      <c r="C247" s="218"/>
      <c r="D247" s="196" t="s">
        <v>217</v>
      </c>
      <c r="E247" s="219" t="s">
        <v>21</v>
      </c>
      <c r="F247" s="220" t="s">
        <v>415</v>
      </c>
      <c r="G247" s="218"/>
      <c r="H247" s="219" t="s">
        <v>21</v>
      </c>
      <c r="I247" s="221"/>
      <c r="J247" s="218"/>
      <c r="K247" s="218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217</v>
      </c>
      <c r="AU247" s="226" t="s">
        <v>83</v>
      </c>
      <c r="AV247" s="15" t="s">
        <v>81</v>
      </c>
      <c r="AW247" s="15" t="s">
        <v>35</v>
      </c>
      <c r="AX247" s="15" t="s">
        <v>74</v>
      </c>
      <c r="AY247" s="226" t="s">
        <v>209</v>
      </c>
    </row>
    <row r="248" spans="2:51" s="13" customFormat="1" ht="12">
      <c r="B248" s="194"/>
      <c r="C248" s="195"/>
      <c r="D248" s="196" t="s">
        <v>217</v>
      </c>
      <c r="E248" s="197" t="s">
        <v>21</v>
      </c>
      <c r="F248" s="198" t="s">
        <v>416</v>
      </c>
      <c r="G248" s="195"/>
      <c r="H248" s="199">
        <v>17.566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217</v>
      </c>
      <c r="AU248" s="205" t="s">
        <v>83</v>
      </c>
      <c r="AV248" s="13" t="s">
        <v>83</v>
      </c>
      <c r="AW248" s="13" t="s">
        <v>35</v>
      </c>
      <c r="AX248" s="13" t="s">
        <v>74</v>
      </c>
      <c r="AY248" s="205" t="s">
        <v>209</v>
      </c>
    </row>
    <row r="249" spans="2:51" s="13" customFormat="1" ht="12">
      <c r="B249" s="194"/>
      <c r="C249" s="195"/>
      <c r="D249" s="196" t="s">
        <v>217</v>
      </c>
      <c r="E249" s="197" t="s">
        <v>21</v>
      </c>
      <c r="F249" s="198" t="s">
        <v>417</v>
      </c>
      <c r="G249" s="195"/>
      <c r="H249" s="199">
        <v>2.387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217</v>
      </c>
      <c r="AU249" s="205" t="s">
        <v>83</v>
      </c>
      <c r="AV249" s="13" t="s">
        <v>83</v>
      </c>
      <c r="AW249" s="13" t="s">
        <v>35</v>
      </c>
      <c r="AX249" s="13" t="s">
        <v>74</v>
      </c>
      <c r="AY249" s="205" t="s">
        <v>209</v>
      </c>
    </row>
    <row r="250" spans="2:51" s="13" customFormat="1" ht="12">
      <c r="B250" s="194"/>
      <c r="C250" s="195"/>
      <c r="D250" s="196" t="s">
        <v>217</v>
      </c>
      <c r="E250" s="197" t="s">
        <v>21</v>
      </c>
      <c r="F250" s="198" t="s">
        <v>418</v>
      </c>
      <c r="G250" s="195"/>
      <c r="H250" s="199">
        <v>5.408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217</v>
      </c>
      <c r="AU250" s="205" t="s">
        <v>83</v>
      </c>
      <c r="AV250" s="13" t="s">
        <v>83</v>
      </c>
      <c r="AW250" s="13" t="s">
        <v>35</v>
      </c>
      <c r="AX250" s="13" t="s">
        <v>74</v>
      </c>
      <c r="AY250" s="205" t="s">
        <v>209</v>
      </c>
    </row>
    <row r="251" spans="2:51" s="14" customFormat="1" ht="12">
      <c r="B251" s="206"/>
      <c r="C251" s="207"/>
      <c r="D251" s="196" t="s">
        <v>217</v>
      </c>
      <c r="E251" s="208" t="s">
        <v>21</v>
      </c>
      <c r="F251" s="209" t="s">
        <v>223</v>
      </c>
      <c r="G251" s="207"/>
      <c r="H251" s="210">
        <v>25.361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217</v>
      </c>
      <c r="AU251" s="216" t="s">
        <v>83</v>
      </c>
      <c r="AV251" s="14" t="s">
        <v>224</v>
      </c>
      <c r="AW251" s="14" t="s">
        <v>35</v>
      </c>
      <c r="AX251" s="14" t="s">
        <v>74</v>
      </c>
      <c r="AY251" s="216" t="s">
        <v>209</v>
      </c>
    </row>
    <row r="252" spans="2:51" s="16" customFormat="1" ht="12">
      <c r="B252" s="227"/>
      <c r="C252" s="228"/>
      <c r="D252" s="196" t="s">
        <v>217</v>
      </c>
      <c r="E252" s="229" t="s">
        <v>21</v>
      </c>
      <c r="F252" s="230" t="s">
        <v>257</v>
      </c>
      <c r="G252" s="228"/>
      <c r="H252" s="231">
        <v>48.98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217</v>
      </c>
      <c r="AU252" s="237" t="s">
        <v>83</v>
      </c>
      <c r="AV252" s="16" t="s">
        <v>215</v>
      </c>
      <c r="AW252" s="16" t="s">
        <v>35</v>
      </c>
      <c r="AX252" s="16" t="s">
        <v>81</v>
      </c>
      <c r="AY252" s="237" t="s">
        <v>209</v>
      </c>
    </row>
    <row r="253" spans="1:65" s="2" customFormat="1" ht="37.9" customHeight="1">
      <c r="A253" s="36"/>
      <c r="B253" s="37"/>
      <c r="C253" s="181" t="s">
        <v>419</v>
      </c>
      <c r="D253" s="181" t="s">
        <v>211</v>
      </c>
      <c r="E253" s="182" t="s">
        <v>420</v>
      </c>
      <c r="F253" s="183" t="s">
        <v>421</v>
      </c>
      <c r="G253" s="184" t="s">
        <v>331</v>
      </c>
      <c r="H253" s="185">
        <v>48.98</v>
      </c>
      <c r="I253" s="186"/>
      <c r="J253" s="187">
        <f>ROUND(I253*H253,2)</f>
        <v>0</v>
      </c>
      <c r="K253" s="183" t="s">
        <v>234</v>
      </c>
      <c r="L253" s="41"/>
      <c r="M253" s="188" t="s">
        <v>21</v>
      </c>
      <c r="N253" s="189" t="s">
        <v>45</v>
      </c>
      <c r="O253" s="66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2" t="s">
        <v>215</v>
      </c>
      <c r="AT253" s="192" t="s">
        <v>211</v>
      </c>
      <c r="AU253" s="192" t="s">
        <v>83</v>
      </c>
      <c r="AY253" s="19" t="s">
        <v>209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9" t="s">
        <v>81</v>
      </c>
      <c r="BK253" s="193">
        <f>ROUND(I253*H253,2)</f>
        <v>0</v>
      </c>
      <c r="BL253" s="19" t="s">
        <v>215</v>
      </c>
      <c r="BM253" s="192" t="s">
        <v>422</v>
      </c>
    </row>
    <row r="254" spans="2:63" s="12" customFormat="1" ht="22.9" customHeight="1">
      <c r="B254" s="165"/>
      <c r="C254" s="166"/>
      <c r="D254" s="167" t="s">
        <v>73</v>
      </c>
      <c r="E254" s="179" t="s">
        <v>224</v>
      </c>
      <c r="F254" s="179" t="s">
        <v>423</v>
      </c>
      <c r="G254" s="166"/>
      <c r="H254" s="166"/>
      <c r="I254" s="169"/>
      <c r="J254" s="180">
        <f>BK254</f>
        <v>0</v>
      </c>
      <c r="K254" s="166"/>
      <c r="L254" s="171"/>
      <c r="M254" s="172"/>
      <c r="N254" s="173"/>
      <c r="O254" s="173"/>
      <c r="P254" s="174">
        <f>SUM(P255:P358)</f>
        <v>0</v>
      </c>
      <c r="Q254" s="173"/>
      <c r="R254" s="174">
        <f>SUM(R255:R358)</f>
        <v>239.45035361</v>
      </c>
      <c r="S254" s="173"/>
      <c r="T254" s="175">
        <f>SUM(T255:T358)</f>
        <v>0</v>
      </c>
      <c r="AR254" s="176" t="s">
        <v>81</v>
      </c>
      <c r="AT254" s="177" t="s">
        <v>73</v>
      </c>
      <c r="AU254" s="177" t="s">
        <v>81</v>
      </c>
      <c r="AY254" s="176" t="s">
        <v>209</v>
      </c>
      <c r="BK254" s="178">
        <f>SUM(BK255:BK358)</f>
        <v>0</v>
      </c>
    </row>
    <row r="255" spans="1:65" s="2" customFormat="1" ht="24.2" customHeight="1">
      <c r="A255" s="36"/>
      <c r="B255" s="37"/>
      <c r="C255" s="181" t="s">
        <v>424</v>
      </c>
      <c r="D255" s="181" t="s">
        <v>211</v>
      </c>
      <c r="E255" s="182" t="s">
        <v>425</v>
      </c>
      <c r="F255" s="183" t="s">
        <v>426</v>
      </c>
      <c r="G255" s="184" t="s">
        <v>214</v>
      </c>
      <c r="H255" s="185">
        <v>25.878</v>
      </c>
      <c r="I255" s="186"/>
      <c r="J255" s="187">
        <f>ROUND(I255*H255,2)</f>
        <v>0</v>
      </c>
      <c r="K255" s="183" t="s">
        <v>234</v>
      </c>
      <c r="L255" s="41"/>
      <c r="M255" s="188" t="s">
        <v>21</v>
      </c>
      <c r="N255" s="189" t="s">
        <v>45</v>
      </c>
      <c r="O255" s="66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2" t="s">
        <v>215</v>
      </c>
      <c r="AT255" s="192" t="s">
        <v>211</v>
      </c>
      <c r="AU255" s="192" t="s">
        <v>83</v>
      </c>
      <c r="AY255" s="19" t="s">
        <v>209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9" t="s">
        <v>81</v>
      </c>
      <c r="BK255" s="193">
        <f>ROUND(I255*H255,2)</f>
        <v>0</v>
      </c>
      <c r="BL255" s="19" t="s">
        <v>215</v>
      </c>
      <c r="BM255" s="192" t="s">
        <v>427</v>
      </c>
    </row>
    <row r="256" spans="2:51" s="13" customFormat="1" ht="12">
      <c r="B256" s="194"/>
      <c r="C256" s="195"/>
      <c r="D256" s="196" t="s">
        <v>217</v>
      </c>
      <c r="E256" s="197" t="s">
        <v>21</v>
      </c>
      <c r="F256" s="198" t="s">
        <v>428</v>
      </c>
      <c r="G256" s="195"/>
      <c r="H256" s="199">
        <v>7.215</v>
      </c>
      <c r="I256" s="200"/>
      <c r="J256" s="195"/>
      <c r="K256" s="195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217</v>
      </c>
      <c r="AU256" s="205" t="s">
        <v>83</v>
      </c>
      <c r="AV256" s="13" t="s">
        <v>83</v>
      </c>
      <c r="AW256" s="13" t="s">
        <v>35</v>
      </c>
      <c r="AX256" s="13" t="s">
        <v>74</v>
      </c>
      <c r="AY256" s="205" t="s">
        <v>209</v>
      </c>
    </row>
    <row r="257" spans="2:51" s="13" customFormat="1" ht="12">
      <c r="B257" s="194"/>
      <c r="C257" s="195"/>
      <c r="D257" s="196" t="s">
        <v>217</v>
      </c>
      <c r="E257" s="197" t="s">
        <v>21</v>
      </c>
      <c r="F257" s="198" t="s">
        <v>429</v>
      </c>
      <c r="G257" s="195"/>
      <c r="H257" s="199">
        <v>18.663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217</v>
      </c>
      <c r="AU257" s="205" t="s">
        <v>83</v>
      </c>
      <c r="AV257" s="13" t="s">
        <v>83</v>
      </c>
      <c r="AW257" s="13" t="s">
        <v>35</v>
      </c>
      <c r="AX257" s="13" t="s">
        <v>74</v>
      </c>
      <c r="AY257" s="205" t="s">
        <v>209</v>
      </c>
    </row>
    <row r="258" spans="2:51" s="14" customFormat="1" ht="12">
      <c r="B258" s="206"/>
      <c r="C258" s="207"/>
      <c r="D258" s="196" t="s">
        <v>217</v>
      </c>
      <c r="E258" s="208" t="s">
        <v>21</v>
      </c>
      <c r="F258" s="209" t="s">
        <v>223</v>
      </c>
      <c r="G258" s="207"/>
      <c r="H258" s="210">
        <v>25.878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217</v>
      </c>
      <c r="AU258" s="216" t="s">
        <v>83</v>
      </c>
      <c r="AV258" s="14" t="s">
        <v>224</v>
      </c>
      <c r="AW258" s="14" t="s">
        <v>35</v>
      </c>
      <c r="AX258" s="14" t="s">
        <v>81</v>
      </c>
      <c r="AY258" s="216" t="s">
        <v>209</v>
      </c>
    </row>
    <row r="259" spans="1:65" s="2" customFormat="1" ht="101.25" customHeight="1">
      <c r="A259" s="36"/>
      <c r="B259" s="37"/>
      <c r="C259" s="181" t="s">
        <v>430</v>
      </c>
      <c r="D259" s="181" t="s">
        <v>211</v>
      </c>
      <c r="E259" s="182" t="s">
        <v>431</v>
      </c>
      <c r="F259" s="183" t="s">
        <v>432</v>
      </c>
      <c r="G259" s="184" t="s">
        <v>322</v>
      </c>
      <c r="H259" s="185">
        <v>8</v>
      </c>
      <c r="I259" s="186"/>
      <c r="J259" s="187">
        <f>ROUND(I259*H259,2)</f>
        <v>0</v>
      </c>
      <c r="K259" s="183" t="s">
        <v>234</v>
      </c>
      <c r="L259" s="41"/>
      <c r="M259" s="188" t="s">
        <v>21</v>
      </c>
      <c r="N259" s="189" t="s">
        <v>45</v>
      </c>
      <c r="O259" s="66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215</v>
      </c>
      <c r="AT259" s="192" t="s">
        <v>211</v>
      </c>
      <c r="AU259" s="192" t="s">
        <v>83</v>
      </c>
      <c r="AY259" s="19" t="s">
        <v>209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9" t="s">
        <v>81</v>
      </c>
      <c r="BK259" s="193">
        <f>ROUND(I259*H259,2)</f>
        <v>0</v>
      </c>
      <c r="BL259" s="19" t="s">
        <v>215</v>
      </c>
      <c r="BM259" s="192" t="s">
        <v>433</v>
      </c>
    </row>
    <row r="260" spans="1:65" s="2" customFormat="1" ht="14.45" customHeight="1">
      <c r="A260" s="36"/>
      <c r="B260" s="37"/>
      <c r="C260" s="238" t="s">
        <v>434</v>
      </c>
      <c r="D260" s="238" t="s">
        <v>299</v>
      </c>
      <c r="E260" s="239" t="s">
        <v>435</v>
      </c>
      <c r="F260" s="240" t="s">
        <v>436</v>
      </c>
      <c r="G260" s="241" t="s">
        <v>322</v>
      </c>
      <c r="H260" s="242">
        <v>8</v>
      </c>
      <c r="I260" s="243"/>
      <c r="J260" s="244">
        <f>ROUND(I260*H260,2)</f>
        <v>0</v>
      </c>
      <c r="K260" s="240" t="s">
        <v>21</v>
      </c>
      <c r="L260" s="245"/>
      <c r="M260" s="246" t="s">
        <v>21</v>
      </c>
      <c r="N260" s="247" t="s">
        <v>45</v>
      </c>
      <c r="O260" s="66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2" t="s">
        <v>262</v>
      </c>
      <c r="AT260" s="192" t="s">
        <v>299</v>
      </c>
      <c r="AU260" s="192" t="s">
        <v>83</v>
      </c>
      <c r="AY260" s="19" t="s">
        <v>209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9" t="s">
        <v>81</v>
      </c>
      <c r="BK260" s="193">
        <f>ROUND(I260*H260,2)</f>
        <v>0</v>
      </c>
      <c r="BL260" s="19" t="s">
        <v>215</v>
      </c>
      <c r="BM260" s="192" t="s">
        <v>437</v>
      </c>
    </row>
    <row r="261" spans="1:65" s="2" customFormat="1" ht="101.25" customHeight="1">
      <c r="A261" s="36"/>
      <c r="B261" s="37"/>
      <c r="C261" s="181" t="s">
        <v>438</v>
      </c>
      <c r="D261" s="181" t="s">
        <v>211</v>
      </c>
      <c r="E261" s="182" t="s">
        <v>439</v>
      </c>
      <c r="F261" s="183" t="s">
        <v>440</v>
      </c>
      <c r="G261" s="184" t="s">
        <v>322</v>
      </c>
      <c r="H261" s="185">
        <v>16</v>
      </c>
      <c r="I261" s="186"/>
      <c r="J261" s="187">
        <f>ROUND(I261*H261,2)</f>
        <v>0</v>
      </c>
      <c r="K261" s="183" t="s">
        <v>234</v>
      </c>
      <c r="L261" s="41"/>
      <c r="M261" s="188" t="s">
        <v>21</v>
      </c>
      <c r="N261" s="189" t="s">
        <v>45</v>
      </c>
      <c r="O261" s="66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2" t="s">
        <v>215</v>
      </c>
      <c r="AT261" s="192" t="s">
        <v>211</v>
      </c>
      <c r="AU261" s="192" t="s">
        <v>83</v>
      </c>
      <c r="AY261" s="19" t="s">
        <v>209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9" t="s">
        <v>81</v>
      </c>
      <c r="BK261" s="193">
        <f>ROUND(I261*H261,2)</f>
        <v>0</v>
      </c>
      <c r="BL261" s="19" t="s">
        <v>215</v>
      </c>
      <c r="BM261" s="192" t="s">
        <v>441</v>
      </c>
    </row>
    <row r="262" spans="1:65" s="2" customFormat="1" ht="14.45" customHeight="1">
      <c r="A262" s="36"/>
      <c r="B262" s="37"/>
      <c r="C262" s="238" t="s">
        <v>442</v>
      </c>
      <c r="D262" s="238" t="s">
        <v>299</v>
      </c>
      <c r="E262" s="239" t="s">
        <v>443</v>
      </c>
      <c r="F262" s="240" t="s">
        <v>444</v>
      </c>
      <c r="G262" s="241" t="s">
        <v>322</v>
      </c>
      <c r="H262" s="242">
        <v>16</v>
      </c>
      <c r="I262" s="243"/>
      <c r="J262" s="244">
        <f>ROUND(I262*H262,2)</f>
        <v>0</v>
      </c>
      <c r="K262" s="240" t="s">
        <v>21</v>
      </c>
      <c r="L262" s="245"/>
      <c r="M262" s="246" t="s">
        <v>21</v>
      </c>
      <c r="N262" s="247" t="s">
        <v>45</v>
      </c>
      <c r="O262" s="66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2" t="s">
        <v>262</v>
      </c>
      <c r="AT262" s="192" t="s">
        <v>299</v>
      </c>
      <c r="AU262" s="192" t="s">
        <v>83</v>
      </c>
      <c r="AY262" s="19" t="s">
        <v>209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9" t="s">
        <v>81</v>
      </c>
      <c r="BK262" s="193">
        <f>ROUND(I262*H262,2)</f>
        <v>0</v>
      </c>
      <c r="BL262" s="19" t="s">
        <v>215</v>
      </c>
      <c r="BM262" s="192" t="s">
        <v>445</v>
      </c>
    </row>
    <row r="263" spans="1:65" s="2" customFormat="1" ht="37.9" customHeight="1">
      <c r="A263" s="36"/>
      <c r="B263" s="37"/>
      <c r="C263" s="181" t="s">
        <v>446</v>
      </c>
      <c r="D263" s="181" t="s">
        <v>211</v>
      </c>
      <c r="E263" s="182" t="s">
        <v>447</v>
      </c>
      <c r="F263" s="183" t="s">
        <v>448</v>
      </c>
      <c r="G263" s="184" t="s">
        <v>331</v>
      </c>
      <c r="H263" s="185">
        <v>44.756</v>
      </c>
      <c r="I263" s="186"/>
      <c r="J263" s="187">
        <f>ROUND(I263*H263,2)</f>
        <v>0</v>
      </c>
      <c r="K263" s="183" t="s">
        <v>234</v>
      </c>
      <c r="L263" s="41"/>
      <c r="M263" s="188" t="s">
        <v>21</v>
      </c>
      <c r="N263" s="189" t="s">
        <v>45</v>
      </c>
      <c r="O263" s="66"/>
      <c r="P263" s="190">
        <f>O263*H263</f>
        <v>0</v>
      </c>
      <c r="Q263" s="190">
        <v>0.20608</v>
      </c>
      <c r="R263" s="190">
        <f>Q263*H263</f>
        <v>9.223316480000001</v>
      </c>
      <c r="S263" s="190">
        <v>0</v>
      </c>
      <c r="T263" s="19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2" t="s">
        <v>215</v>
      </c>
      <c r="AT263" s="192" t="s">
        <v>211</v>
      </c>
      <c r="AU263" s="192" t="s">
        <v>83</v>
      </c>
      <c r="AY263" s="19" t="s">
        <v>209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9" t="s">
        <v>81</v>
      </c>
      <c r="BK263" s="193">
        <f>ROUND(I263*H263,2)</f>
        <v>0</v>
      </c>
      <c r="BL263" s="19" t="s">
        <v>215</v>
      </c>
      <c r="BM263" s="192" t="s">
        <v>449</v>
      </c>
    </row>
    <row r="264" spans="2:51" s="13" customFormat="1" ht="12">
      <c r="B264" s="194"/>
      <c r="C264" s="195"/>
      <c r="D264" s="196" t="s">
        <v>217</v>
      </c>
      <c r="E264" s="197" t="s">
        <v>21</v>
      </c>
      <c r="F264" s="198" t="s">
        <v>450</v>
      </c>
      <c r="G264" s="195"/>
      <c r="H264" s="199">
        <v>4.7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217</v>
      </c>
      <c r="AU264" s="205" t="s">
        <v>83</v>
      </c>
      <c r="AV264" s="13" t="s">
        <v>83</v>
      </c>
      <c r="AW264" s="13" t="s">
        <v>35</v>
      </c>
      <c r="AX264" s="13" t="s">
        <v>74</v>
      </c>
      <c r="AY264" s="205" t="s">
        <v>209</v>
      </c>
    </row>
    <row r="265" spans="2:51" s="13" customFormat="1" ht="12">
      <c r="B265" s="194"/>
      <c r="C265" s="195"/>
      <c r="D265" s="196" t="s">
        <v>217</v>
      </c>
      <c r="E265" s="197" t="s">
        <v>21</v>
      </c>
      <c r="F265" s="198" t="s">
        <v>451</v>
      </c>
      <c r="G265" s="195"/>
      <c r="H265" s="199">
        <v>40.056</v>
      </c>
      <c r="I265" s="200"/>
      <c r="J265" s="195"/>
      <c r="K265" s="195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217</v>
      </c>
      <c r="AU265" s="205" t="s">
        <v>83</v>
      </c>
      <c r="AV265" s="13" t="s">
        <v>83</v>
      </c>
      <c r="AW265" s="13" t="s">
        <v>35</v>
      </c>
      <c r="AX265" s="13" t="s">
        <v>74</v>
      </c>
      <c r="AY265" s="205" t="s">
        <v>209</v>
      </c>
    </row>
    <row r="266" spans="2:51" s="16" customFormat="1" ht="12">
      <c r="B266" s="227"/>
      <c r="C266" s="228"/>
      <c r="D266" s="196" t="s">
        <v>217</v>
      </c>
      <c r="E266" s="229" t="s">
        <v>21</v>
      </c>
      <c r="F266" s="230" t="s">
        <v>257</v>
      </c>
      <c r="G266" s="228"/>
      <c r="H266" s="231">
        <v>44.756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217</v>
      </c>
      <c r="AU266" s="237" t="s">
        <v>83</v>
      </c>
      <c r="AV266" s="16" t="s">
        <v>215</v>
      </c>
      <c r="AW266" s="16" t="s">
        <v>35</v>
      </c>
      <c r="AX266" s="16" t="s">
        <v>81</v>
      </c>
      <c r="AY266" s="237" t="s">
        <v>209</v>
      </c>
    </row>
    <row r="267" spans="1:65" s="2" customFormat="1" ht="37.9" customHeight="1">
      <c r="A267" s="36"/>
      <c r="B267" s="37"/>
      <c r="C267" s="181" t="s">
        <v>452</v>
      </c>
      <c r="D267" s="181" t="s">
        <v>211</v>
      </c>
      <c r="E267" s="182" t="s">
        <v>453</v>
      </c>
      <c r="F267" s="183" t="s">
        <v>454</v>
      </c>
      <c r="G267" s="184" t="s">
        <v>331</v>
      </c>
      <c r="H267" s="185">
        <v>31.776</v>
      </c>
      <c r="I267" s="186"/>
      <c r="J267" s="187">
        <f>ROUND(I267*H267,2)</f>
        <v>0</v>
      </c>
      <c r="K267" s="183" t="s">
        <v>234</v>
      </c>
      <c r="L267" s="41"/>
      <c r="M267" s="188" t="s">
        <v>21</v>
      </c>
      <c r="N267" s="189" t="s">
        <v>45</v>
      </c>
      <c r="O267" s="66"/>
      <c r="P267" s="190">
        <f>O267*H267</f>
        <v>0</v>
      </c>
      <c r="Q267" s="190">
        <v>0.2387</v>
      </c>
      <c r="R267" s="190">
        <f>Q267*H267</f>
        <v>7.5849312</v>
      </c>
      <c r="S267" s="190">
        <v>0</v>
      </c>
      <c r="T267" s="191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2" t="s">
        <v>215</v>
      </c>
      <c r="AT267" s="192" t="s">
        <v>211</v>
      </c>
      <c r="AU267" s="192" t="s">
        <v>83</v>
      </c>
      <c r="AY267" s="19" t="s">
        <v>209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9" t="s">
        <v>81</v>
      </c>
      <c r="BK267" s="193">
        <f>ROUND(I267*H267,2)</f>
        <v>0</v>
      </c>
      <c r="BL267" s="19" t="s">
        <v>215</v>
      </c>
      <c r="BM267" s="192" t="s">
        <v>455</v>
      </c>
    </row>
    <row r="268" spans="2:51" s="13" customFormat="1" ht="12">
      <c r="B268" s="194"/>
      <c r="C268" s="195"/>
      <c r="D268" s="196" t="s">
        <v>217</v>
      </c>
      <c r="E268" s="197" t="s">
        <v>21</v>
      </c>
      <c r="F268" s="198" t="s">
        <v>456</v>
      </c>
      <c r="G268" s="195"/>
      <c r="H268" s="199">
        <v>31.776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217</v>
      </c>
      <c r="AU268" s="205" t="s">
        <v>83</v>
      </c>
      <c r="AV268" s="13" t="s">
        <v>83</v>
      </c>
      <c r="AW268" s="13" t="s">
        <v>35</v>
      </c>
      <c r="AX268" s="13" t="s">
        <v>81</v>
      </c>
      <c r="AY268" s="205" t="s">
        <v>209</v>
      </c>
    </row>
    <row r="269" spans="1:65" s="2" customFormat="1" ht="37.9" customHeight="1">
      <c r="A269" s="36"/>
      <c r="B269" s="37"/>
      <c r="C269" s="181" t="s">
        <v>457</v>
      </c>
      <c r="D269" s="181" t="s">
        <v>211</v>
      </c>
      <c r="E269" s="182" t="s">
        <v>458</v>
      </c>
      <c r="F269" s="183" t="s">
        <v>459</v>
      </c>
      <c r="G269" s="184" t="s">
        <v>331</v>
      </c>
      <c r="H269" s="185">
        <v>31.776</v>
      </c>
      <c r="I269" s="186"/>
      <c r="J269" s="187">
        <f>ROUND(I269*H269,2)</f>
        <v>0</v>
      </c>
      <c r="K269" s="183" t="s">
        <v>234</v>
      </c>
      <c r="L269" s="41"/>
      <c r="M269" s="188" t="s">
        <v>21</v>
      </c>
      <c r="N269" s="189" t="s">
        <v>45</v>
      </c>
      <c r="O269" s="66"/>
      <c r="P269" s="190">
        <f>O269*H269</f>
        <v>0</v>
      </c>
      <c r="Q269" s="190">
        <v>0.19111</v>
      </c>
      <c r="R269" s="190">
        <f>Q269*H269</f>
        <v>6.0727113600000004</v>
      </c>
      <c r="S269" s="190">
        <v>0</v>
      </c>
      <c r="T269" s="19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2" t="s">
        <v>215</v>
      </c>
      <c r="AT269" s="192" t="s">
        <v>211</v>
      </c>
      <c r="AU269" s="192" t="s">
        <v>83</v>
      </c>
      <c r="AY269" s="19" t="s">
        <v>209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9" t="s">
        <v>81</v>
      </c>
      <c r="BK269" s="193">
        <f>ROUND(I269*H269,2)</f>
        <v>0</v>
      </c>
      <c r="BL269" s="19" t="s">
        <v>215</v>
      </c>
      <c r="BM269" s="192" t="s">
        <v>460</v>
      </c>
    </row>
    <row r="270" spans="2:51" s="13" customFormat="1" ht="12">
      <c r="B270" s="194"/>
      <c r="C270" s="195"/>
      <c r="D270" s="196" t="s">
        <v>217</v>
      </c>
      <c r="E270" s="197" t="s">
        <v>21</v>
      </c>
      <c r="F270" s="198" t="s">
        <v>456</v>
      </c>
      <c r="G270" s="195"/>
      <c r="H270" s="199">
        <v>31.776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217</v>
      </c>
      <c r="AU270" s="205" t="s">
        <v>83</v>
      </c>
      <c r="AV270" s="13" t="s">
        <v>83</v>
      </c>
      <c r="AW270" s="13" t="s">
        <v>35</v>
      </c>
      <c r="AX270" s="13" t="s">
        <v>81</v>
      </c>
      <c r="AY270" s="205" t="s">
        <v>209</v>
      </c>
    </row>
    <row r="271" spans="1:65" s="2" customFormat="1" ht="37.9" customHeight="1">
      <c r="A271" s="36"/>
      <c r="B271" s="37"/>
      <c r="C271" s="181" t="s">
        <v>461</v>
      </c>
      <c r="D271" s="181" t="s">
        <v>211</v>
      </c>
      <c r="E271" s="182" t="s">
        <v>462</v>
      </c>
      <c r="F271" s="183" t="s">
        <v>463</v>
      </c>
      <c r="G271" s="184" t="s">
        <v>331</v>
      </c>
      <c r="H271" s="185">
        <v>199.239</v>
      </c>
      <c r="I271" s="186"/>
      <c r="J271" s="187">
        <f>ROUND(I271*H271,2)</f>
        <v>0</v>
      </c>
      <c r="K271" s="183" t="s">
        <v>234</v>
      </c>
      <c r="L271" s="41"/>
      <c r="M271" s="188" t="s">
        <v>21</v>
      </c>
      <c r="N271" s="189" t="s">
        <v>45</v>
      </c>
      <c r="O271" s="66"/>
      <c r="P271" s="190">
        <f>O271*H271</f>
        <v>0</v>
      </c>
      <c r="Q271" s="190">
        <v>0.25099</v>
      </c>
      <c r="R271" s="190">
        <f>Q271*H271</f>
        <v>50.00699661</v>
      </c>
      <c r="S271" s="190">
        <v>0</v>
      </c>
      <c r="T271" s="19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2" t="s">
        <v>215</v>
      </c>
      <c r="AT271" s="192" t="s">
        <v>211</v>
      </c>
      <c r="AU271" s="192" t="s">
        <v>83</v>
      </c>
      <c r="AY271" s="19" t="s">
        <v>209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9" t="s">
        <v>81</v>
      </c>
      <c r="BK271" s="193">
        <f>ROUND(I271*H271,2)</f>
        <v>0</v>
      </c>
      <c r="BL271" s="19" t="s">
        <v>215</v>
      </c>
      <c r="BM271" s="192" t="s">
        <v>464</v>
      </c>
    </row>
    <row r="272" spans="2:51" s="13" customFormat="1" ht="12">
      <c r="B272" s="194"/>
      <c r="C272" s="195"/>
      <c r="D272" s="196" t="s">
        <v>217</v>
      </c>
      <c r="E272" s="197" t="s">
        <v>21</v>
      </c>
      <c r="F272" s="198" t="s">
        <v>465</v>
      </c>
      <c r="G272" s="195"/>
      <c r="H272" s="199">
        <v>124.589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217</v>
      </c>
      <c r="AU272" s="205" t="s">
        <v>83</v>
      </c>
      <c r="AV272" s="13" t="s">
        <v>83</v>
      </c>
      <c r="AW272" s="13" t="s">
        <v>35</v>
      </c>
      <c r="AX272" s="13" t="s">
        <v>74</v>
      </c>
      <c r="AY272" s="205" t="s">
        <v>209</v>
      </c>
    </row>
    <row r="273" spans="2:51" s="13" customFormat="1" ht="12">
      <c r="B273" s="194"/>
      <c r="C273" s="195"/>
      <c r="D273" s="196" t="s">
        <v>217</v>
      </c>
      <c r="E273" s="197" t="s">
        <v>21</v>
      </c>
      <c r="F273" s="198" t="s">
        <v>466</v>
      </c>
      <c r="G273" s="195"/>
      <c r="H273" s="199">
        <v>74.65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217</v>
      </c>
      <c r="AU273" s="205" t="s">
        <v>83</v>
      </c>
      <c r="AV273" s="13" t="s">
        <v>83</v>
      </c>
      <c r="AW273" s="13" t="s">
        <v>35</v>
      </c>
      <c r="AX273" s="13" t="s">
        <v>74</v>
      </c>
      <c r="AY273" s="205" t="s">
        <v>209</v>
      </c>
    </row>
    <row r="274" spans="2:51" s="14" customFormat="1" ht="12">
      <c r="B274" s="206"/>
      <c r="C274" s="207"/>
      <c r="D274" s="196" t="s">
        <v>217</v>
      </c>
      <c r="E274" s="208" t="s">
        <v>21</v>
      </c>
      <c r="F274" s="209" t="s">
        <v>223</v>
      </c>
      <c r="G274" s="207"/>
      <c r="H274" s="210">
        <v>199.239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217</v>
      </c>
      <c r="AU274" s="216" t="s">
        <v>83</v>
      </c>
      <c r="AV274" s="14" t="s">
        <v>224</v>
      </c>
      <c r="AW274" s="14" t="s">
        <v>35</v>
      </c>
      <c r="AX274" s="14" t="s">
        <v>81</v>
      </c>
      <c r="AY274" s="216" t="s">
        <v>209</v>
      </c>
    </row>
    <row r="275" spans="1:65" s="2" customFormat="1" ht="62.65" customHeight="1">
      <c r="A275" s="36"/>
      <c r="B275" s="37"/>
      <c r="C275" s="181" t="s">
        <v>467</v>
      </c>
      <c r="D275" s="181" t="s">
        <v>211</v>
      </c>
      <c r="E275" s="182" t="s">
        <v>468</v>
      </c>
      <c r="F275" s="183" t="s">
        <v>469</v>
      </c>
      <c r="G275" s="184" t="s">
        <v>331</v>
      </c>
      <c r="H275" s="185">
        <v>60.154</v>
      </c>
      <c r="I275" s="186"/>
      <c r="J275" s="187">
        <f>ROUND(I275*H275,2)</f>
        <v>0</v>
      </c>
      <c r="K275" s="183" t="s">
        <v>234</v>
      </c>
      <c r="L275" s="41"/>
      <c r="M275" s="188" t="s">
        <v>21</v>
      </c>
      <c r="N275" s="189" t="s">
        <v>45</v>
      </c>
      <c r="O275" s="66"/>
      <c r="P275" s="190">
        <f>O275*H275</f>
        <v>0</v>
      </c>
      <c r="Q275" s="190">
        <v>0.20223</v>
      </c>
      <c r="R275" s="190">
        <f>Q275*H275</f>
        <v>12.16494342</v>
      </c>
      <c r="S275" s="190">
        <v>0</v>
      </c>
      <c r="T275" s="191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2" t="s">
        <v>215</v>
      </c>
      <c r="AT275" s="192" t="s">
        <v>211</v>
      </c>
      <c r="AU275" s="192" t="s">
        <v>83</v>
      </c>
      <c r="AY275" s="19" t="s">
        <v>209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9" t="s">
        <v>81</v>
      </c>
      <c r="BK275" s="193">
        <f>ROUND(I275*H275,2)</f>
        <v>0</v>
      </c>
      <c r="BL275" s="19" t="s">
        <v>215</v>
      </c>
      <c r="BM275" s="192" t="s">
        <v>470</v>
      </c>
    </row>
    <row r="276" spans="2:51" s="13" customFormat="1" ht="12">
      <c r="B276" s="194"/>
      <c r="C276" s="195"/>
      <c r="D276" s="196" t="s">
        <v>217</v>
      </c>
      <c r="E276" s="197" t="s">
        <v>21</v>
      </c>
      <c r="F276" s="198" t="s">
        <v>471</v>
      </c>
      <c r="G276" s="195"/>
      <c r="H276" s="199">
        <v>33.325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217</v>
      </c>
      <c r="AU276" s="205" t="s">
        <v>83</v>
      </c>
      <c r="AV276" s="13" t="s">
        <v>83</v>
      </c>
      <c r="AW276" s="13" t="s">
        <v>35</v>
      </c>
      <c r="AX276" s="13" t="s">
        <v>74</v>
      </c>
      <c r="AY276" s="205" t="s">
        <v>209</v>
      </c>
    </row>
    <row r="277" spans="2:51" s="13" customFormat="1" ht="22.5">
      <c r="B277" s="194"/>
      <c r="C277" s="195"/>
      <c r="D277" s="196" t="s">
        <v>217</v>
      </c>
      <c r="E277" s="197" t="s">
        <v>21</v>
      </c>
      <c r="F277" s="198" t="s">
        <v>472</v>
      </c>
      <c r="G277" s="195"/>
      <c r="H277" s="199">
        <v>26.829</v>
      </c>
      <c r="I277" s="200"/>
      <c r="J277" s="195"/>
      <c r="K277" s="195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217</v>
      </c>
      <c r="AU277" s="205" t="s">
        <v>83</v>
      </c>
      <c r="AV277" s="13" t="s">
        <v>83</v>
      </c>
      <c r="AW277" s="13" t="s">
        <v>35</v>
      </c>
      <c r="AX277" s="13" t="s">
        <v>74</v>
      </c>
      <c r="AY277" s="205" t="s">
        <v>209</v>
      </c>
    </row>
    <row r="278" spans="2:51" s="16" customFormat="1" ht="12">
      <c r="B278" s="227"/>
      <c r="C278" s="228"/>
      <c r="D278" s="196" t="s">
        <v>217</v>
      </c>
      <c r="E278" s="229" t="s">
        <v>21</v>
      </c>
      <c r="F278" s="230" t="s">
        <v>257</v>
      </c>
      <c r="G278" s="228"/>
      <c r="H278" s="231">
        <v>60.154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217</v>
      </c>
      <c r="AU278" s="237" t="s">
        <v>83</v>
      </c>
      <c r="AV278" s="16" t="s">
        <v>215</v>
      </c>
      <c r="AW278" s="16" t="s">
        <v>35</v>
      </c>
      <c r="AX278" s="16" t="s">
        <v>81</v>
      </c>
      <c r="AY278" s="237" t="s">
        <v>209</v>
      </c>
    </row>
    <row r="279" spans="1:65" s="2" customFormat="1" ht="24.2" customHeight="1">
      <c r="A279" s="36"/>
      <c r="B279" s="37"/>
      <c r="C279" s="181" t="s">
        <v>473</v>
      </c>
      <c r="D279" s="181" t="s">
        <v>211</v>
      </c>
      <c r="E279" s="182" t="s">
        <v>474</v>
      </c>
      <c r="F279" s="183" t="s">
        <v>475</v>
      </c>
      <c r="G279" s="184" t="s">
        <v>214</v>
      </c>
      <c r="H279" s="185">
        <v>23.845</v>
      </c>
      <c r="I279" s="186"/>
      <c r="J279" s="187">
        <f>ROUND(I279*H279,2)</f>
        <v>0</v>
      </c>
      <c r="K279" s="183" t="s">
        <v>21</v>
      </c>
      <c r="L279" s="41"/>
      <c r="M279" s="188" t="s">
        <v>21</v>
      </c>
      <c r="N279" s="189" t="s">
        <v>45</v>
      </c>
      <c r="O279" s="66"/>
      <c r="P279" s="190">
        <f>O279*H279</f>
        <v>0</v>
      </c>
      <c r="Q279" s="190">
        <v>2.45329</v>
      </c>
      <c r="R279" s="190">
        <f>Q279*H279</f>
        <v>58.49870005</v>
      </c>
      <c r="S279" s="190">
        <v>0</v>
      </c>
      <c r="T279" s="19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215</v>
      </c>
      <c r="AT279" s="192" t="s">
        <v>211</v>
      </c>
      <c r="AU279" s="192" t="s">
        <v>83</v>
      </c>
      <c r="AY279" s="19" t="s">
        <v>209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9" t="s">
        <v>81</v>
      </c>
      <c r="BK279" s="193">
        <f>ROUND(I279*H279,2)</f>
        <v>0</v>
      </c>
      <c r="BL279" s="19" t="s">
        <v>215</v>
      </c>
      <c r="BM279" s="192" t="s">
        <v>476</v>
      </c>
    </row>
    <row r="280" spans="2:51" s="13" customFormat="1" ht="12">
      <c r="B280" s="194"/>
      <c r="C280" s="195"/>
      <c r="D280" s="196" t="s">
        <v>217</v>
      </c>
      <c r="E280" s="197" t="s">
        <v>21</v>
      </c>
      <c r="F280" s="198" t="s">
        <v>477</v>
      </c>
      <c r="G280" s="195"/>
      <c r="H280" s="199">
        <v>7.543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217</v>
      </c>
      <c r="AU280" s="205" t="s">
        <v>83</v>
      </c>
      <c r="AV280" s="13" t="s">
        <v>83</v>
      </c>
      <c r="AW280" s="13" t="s">
        <v>35</v>
      </c>
      <c r="AX280" s="13" t="s">
        <v>74</v>
      </c>
      <c r="AY280" s="205" t="s">
        <v>209</v>
      </c>
    </row>
    <row r="281" spans="2:51" s="13" customFormat="1" ht="12">
      <c r="B281" s="194"/>
      <c r="C281" s="195"/>
      <c r="D281" s="196" t="s">
        <v>217</v>
      </c>
      <c r="E281" s="197" t="s">
        <v>21</v>
      </c>
      <c r="F281" s="198" t="s">
        <v>478</v>
      </c>
      <c r="G281" s="195"/>
      <c r="H281" s="199">
        <v>3.804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217</v>
      </c>
      <c r="AU281" s="205" t="s">
        <v>83</v>
      </c>
      <c r="AV281" s="13" t="s">
        <v>83</v>
      </c>
      <c r="AW281" s="13" t="s">
        <v>35</v>
      </c>
      <c r="AX281" s="13" t="s">
        <v>74</v>
      </c>
      <c r="AY281" s="205" t="s">
        <v>209</v>
      </c>
    </row>
    <row r="282" spans="2:51" s="13" customFormat="1" ht="22.5">
      <c r="B282" s="194"/>
      <c r="C282" s="195"/>
      <c r="D282" s="196" t="s">
        <v>217</v>
      </c>
      <c r="E282" s="197" t="s">
        <v>21</v>
      </c>
      <c r="F282" s="198" t="s">
        <v>479</v>
      </c>
      <c r="G282" s="195"/>
      <c r="H282" s="199">
        <v>12.498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217</v>
      </c>
      <c r="AU282" s="205" t="s">
        <v>83</v>
      </c>
      <c r="AV282" s="13" t="s">
        <v>83</v>
      </c>
      <c r="AW282" s="13" t="s">
        <v>35</v>
      </c>
      <c r="AX282" s="13" t="s">
        <v>74</v>
      </c>
      <c r="AY282" s="205" t="s">
        <v>209</v>
      </c>
    </row>
    <row r="283" spans="2:51" s="16" customFormat="1" ht="12">
      <c r="B283" s="227"/>
      <c r="C283" s="228"/>
      <c r="D283" s="196" t="s">
        <v>217</v>
      </c>
      <c r="E283" s="229" t="s">
        <v>21</v>
      </c>
      <c r="F283" s="230" t="s">
        <v>257</v>
      </c>
      <c r="G283" s="228"/>
      <c r="H283" s="231">
        <v>23.845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217</v>
      </c>
      <c r="AU283" s="237" t="s">
        <v>83</v>
      </c>
      <c r="AV283" s="16" t="s">
        <v>215</v>
      </c>
      <c r="AW283" s="16" t="s">
        <v>35</v>
      </c>
      <c r="AX283" s="16" t="s">
        <v>81</v>
      </c>
      <c r="AY283" s="237" t="s">
        <v>209</v>
      </c>
    </row>
    <row r="284" spans="1:65" s="2" customFormat="1" ht="14.45" customHeight="1">
      <c r="A284" s="36"/>
      <c r="B284" s="37"/>
      <c r="C284" s="181" t="s">
        <v>480</v>
      </c>
      <c r="D284" s="181" t="s">
        <v>211</v>
      </c>
      <c r="E284" s="182" t="s">
        <v>481</v>
      </c>
      <c r="F284" s="183" t="s">
        <v>482</v>
      </c>
      <c r="G284" s="184" t="s">
        <v>331</v>
      </c>
      <c r="H284" s="185">
        <v>24.778</v>
      </c>
      <c r="I284" s="186"/>
      <c r="J284" s="187">
        <f>ROUND(I284*H284,2)</f>
        <v>0</v>
      </c>
      <c r="K284" s="183" t="s">
        <v>21</v>
      </c>
      <c r="L284" s="41"/>
      <c r="M284" s="188" t="s">
        <v>21</v>
      </c>
      <c r="N284" s="189" t="s">
        <v>45</v>
      </c>
      <c r="O284" s="66"/>
      <c r="P284" s="190">
        <f>O284*H284</f>
        <v>0</v>
      </c>
      <c r="Q284" s="190">
        <v>0</v>
      </c>
      <c r="R284" s="190">
        <f>Q284*H284</f>
        <v>0</v>
      </c>
      <c r="S284" s="190">
        <v>0</v>
      </c>
      <c r="T284" s="191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2" t="s">
        <v>215</v>
      </c>
      <c r="AT284" s="192" t="s">
        <v>211</v>
      </c>
      <c r="AU284" s="192" t="s">
        <v>83</v>
      </c>
      <c r="AY284" s="19" t="s">
        <v>209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9" t="s">
        <v>81</v>
      </c>
      <c r="BK284" s="193">
        <f>ROUND(I284*H284,2)</f>
        <v>0</v>
      </c>
      <c r="BL284" s="19" t="s">
        <v>215</v>
      </c>
      <c r="BM284" s="192" t="s">
        <v>483</v>
      </c>
    </row>
    <row r="285" spans="2:51" s="13" customFormat="1" ht="12">
      <c r="B285" s="194"/>
      <c r="C285" s="195"/>
      <c r="D285" s="196" t="s">
        <v>217</v>
      </c>
      <c r="E285" s="197" t="s">
        <v>21</v>
      </c>
      <c r="F285" s="198" t="s">
        <v>484</v>
      </c>
      <c r="G285" s="195"/>
      <c r="H285" s="199">
        <v>7.4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217</v>
      </c>
      <c r="AU285" s="205" t="s">
        <v>83</v>
      </c>
      <c r="AV285" s="13" t="s">
        <v>83</v>
      </c>
      <c r="AW285" s="13" t="s">
        <v>35</v>
      </c>
      <c r="AX285" s="13" t="s">
        <v>74</v>
      </c>
      <c r="AY285" s="205" t="s">
        <v>209</v>
      </c>
    </row>
    <row r="286" spans="2:51" s="13" customFormat="1" ht="22.5">
      <c r="B286" s="194"/>
      <c r="C286" s="195"/>
      <c r="D286" s="196" t="s">
        <v>217</v>
      </c>
      <c r="E286" s="197" t="s">
        <v>21</v>
      </c>
      <c r="F286" s="198" t="s">
        <v>485</v>
      </c>
      <c r="G286" s="195"/>
      <c r="H286" s="199">
        <v>4.137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217</v>
      </c>
      <c r="AU286" s="205" t="s">
        <v>83</v>
      </c>
      <c r="AV286" s="13" t="s">
        <v>83</v>
      </c>
      <c r="AW286" s="13" t="s">
        <v>35</v>
      </c>
      <c r="AX286" s="13" t="s">
        <v>74</v>
      </c>
      <c r="AY286" s="205" t="s">
        <v>209</v>
      </c>
    </row>
    <row r="287" spans="2:51" s="13" customFormat="1" ht="12">
      <c r="B287" s="194"/>
      <c r="C287" s="195"/>
      <c r="D287" s="196" t="s">
        <v>217</v>
      </c>
      <c r="E287" s="197" t="s">
        <v>21</v>
      </c>
      <c r="F287" s="198" t="s">
        <v>486</v>
      </c>
      <c r="G287" s="195"/>
      <c r="H287" s="199">
        <v>3.2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217</v>
      </c>
      <c r="AU287" s="205" t="s">
        <v>83</v>
      </c>
      <c r="AV287" s="13" t="s">
        <v>83</v>
      </c>
      <c r="AW287" s="13" t="s">
        <v>35</v>
      </c>
      <c r="AX287" s="13" t="s">
        <v>74</v>
      </c>
      <c r="AY287" s="205" t="s">
        <v>209</v>
      </c>
    </row>
    <row r="288" spans="2:51" s="13" customFormat="1" ht="12">
      <c r="B288" s="194"/>
      <c r="C288" s="195"/>
      <c r="D288" s="196" t="s">
        <v>217</v>
      </c>
      <c r="E288" s="197" t="s">
        <v>21</v>
      </c>
      <c r="F288" s="198" t="s">
        <v>487</v>
      </c>
      <c r="G288" s="195"/>
      <c r="H288" s="199">
        <v>4.265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217</v>
      </c>
      <c r="AU288" s="205" t="s">
        <v>83</v>
      </c>
      <c r="AV288" s="13" t="s">
        <v>83</v>
      </c>
      <c r="AW288" s="13" t="s">
        <v>35</v>
      </c>
      <c r="AX288" s="13" t="s">
        <v>74</v>
      </c>
      <c r="AY288" s="205" t="s">
        <v>209</v>
      </c>
    </row>
    <row r="289" spans="2:51" s="13" customFormat="1" ht="12">
      <c r="B289" s="194"/>
      <c r="C289" s="195"/>
      <c r="D289" s="196" t="s">
        <v>217</v>
      </c>
      <c r="E289" s="197" t="s">
        <v>21</v>
      </c>
      <c r="F289" s="198" t="s">
        <v>488</v>
      </c>
      <c r="G289" s="195"/>
      <c r="H289" s="199">
        <v>3.353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217</v>
      </c>
      <c r="AU289" s="205" t="s">
        <v>83</v>
      </c>
      <c r="AV289" s="13" t="s">
        <v>83</v>
      </c>
      <c r="AW289" s="13" t="s">
        <v>35</v>
      </c>
      <c r="AX289" s="13" t="s">
        <v>74</v>
      </c>
      <c r="AY289" s="205" t="s">
        <v>209</v>
      </c>
    </row>
    <row r="290" spans="2:51" s="13" customFormat="1" ht="12">
      <c r="B290" s="194"/>
      <c r="C290" s="195"/>
      <c r="D290" s="196" t="s">
        <v>217</v>
      </c>
      <c r="E290" s="197" t="s">
        <v>21</v>
      </c>
      <c r="F290" s="198" t="s">
        <v>489</v>
      </c>
      <c r="G290" s="195"/>
      <c r="H290" s="199">
        <v>2.423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217</v>
      </c>
      <c r="AU290" s="205" t="s">
        <v>83</v>
      </c>
      <c r="AV290" s="13" t="s">
        <v>83</v>
      </c>
      <c r="AW290" s="13" t="s">
        <v>35</v>
      </c>
      <c r="AX290" s="13" t="s">
        <v>74</v>
      </c>
      <c r="AY290" s="205" t="s">
        <v>209</v>
      </c>
    </row>
    <row r="291" spans="2:51" s="14" customFormat="1" ht="12">
      <c r="B291" s="206"/>
      <c r="C291" s="207"/>
      <c r="D291" s="196" t="s">
        <v>217</v>
      </c>
      <c r="E291" s="208" t="s">
        <v>21</v>
      </c>
      <c r="F291" s="209" t="s">
        <v>223</v>
      </c>
      <c r="G291" s="207"/>
      <c r="H291" s="210">
        <v>24.778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217</v>
      </c>
      <c r="AU291" s="216" t="s">
        <v>83</v>
      </c>
      <c r="AV291" s="14" t="s">
        <v>224</v>
      </c>
      <c r="AW291" s="14" t="s">
        <v>35</v>
      </c>
      <c r="AX291" s="14" t="s">
        <v>81</v>
      </c>
      <c r="AY291" s="216" t="s">
        <v>209</v>
      </c>
    </row>
    <row r="292" spans="1:65" s="2" customFormat="1" ht="24.2" customHeight="1">
      <c r="A292" s="36"/>
      <c r="B292" s="37"/>
      <c r="C292" s="181" t="s">
        <v>490</v>
      </c>
      <c r="D292" s="181" t="s">
        <v>211</v>
      </c>
      <c r="E292" s="182" t="s">
        <v>491</v>
      </c>
      <c r="F292" s="183" t="s">
        <v>492</v>
      </c>
      <c r="G292" s="184" t="s">
        <v>331</v>
      </c>
      <c r="H292" s="185">
        <v>138.405</v>
      </c>
      <c r="I292" s="186"/>
      <c r="J292" s="187">
        <f>ROUND(I292*H292,2)</f>
        <v>0</v>
      </c>
      <c r="K292" s="183" t="s">
        <v>234</v>
      </c>
      <c r="L292" s="41"/>
      <c r="M292" s="188" t="s">
        <v>21</v>
      </c>
      <c r="N292" s="189" t="s">
        <v>45</v>
      </c>
      <c r="O292" s="66"/>
      <c r="P292" s="190">
        <f>O292*H292</f>
        <v>0</v>
      </c>
      <c r="Q292" s="190">
        <v>0.00275</v>
      </c>
      <c r="R292" s="190">
        <f>Q292*H292</f>
        <v>0.38061375</v>
      </c>
      <c r="S292" s="190">
        <v>0</v>
      </c>
      <c r="T292" s="19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2" t="s">
        <v>215</v>
      </c>
      <c r="AT292" s="192" t="s">
        <v>211</v>
      </c>
      <c r="AU292" s="192" t="s">
        <v>83</v>
      </c>
      <c r="AY292" s="19" t="s">
        <v>209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9" t="s">
        <v>81</v>
      </c>
      <c r="BK292" s="193">
        <f>ROUND(I292*H292,2)</f>
        <v>0</v>
      </c>
      <c r="BL292" s="19" t="s">
        <v>215</v>
      </c>
      <c r="BM292" s="192" t="s">
        <v>493</v>
      </c>
    </row>
    <row r="293" spans="2:51" s="13" customFormat="1" ht="12">
      <c r="B293" s="194"/>
      <c r="C293" s="195"/>
      <c r="D293" s="196" t="s">
        <v>217</v>
      </c>
      <c r="E293" s="197" t="s">
        <v>21</v>
      </c>
      <c r="F293" s="198" t="s">
        <v>494</v>
      </c>
      <c r="G293" s="195"/>
      <c r="H293" s="199">
        <v>31.82</v>
      </c>
      <c r="I293" s="200"/>
      <c r="J293" s="195"/>
      <c r="K293" s="195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217</v>
      </c>
      <c r="AU293" s="205" t="s">
        <v>83</v>
      </c>
      <c r="AV293" s="13" t="s">
        <v>83</v>
      </c>
      <c r="AW293" s="13" t="s">
        <v>35</v>
      </c>
      <c r="AX293" s="13" t="s">
        <v>74</v>
      </c>
      <c r="AY293" s="205" t="s">
        <v>209</v>
      </c>
    </row>
    <row r="294" spans="2:51" s="13" customFormat="1" ht="22.5">
      <c r="B294" s="194"/>
      <c r="C294" s="195"/>
      <c r="D294" s="196" t="s">
        <v>217</v>
      </c>
      <c r="E294" s="197" t="s">
        <v>21</v>
      </c>
      <c r="F294" s="198" t="s">
        <v>495</v>
      </c>
      <c r="G294" s="195"/>
      <c r="H294" s="199">
        <v>106.585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217</v>
      </c>
      <c r="AU294" s="205" t="s">
        <v>83</v>
      </c>
      <c r="AV294" s="13" t="s">
        <v>83</v>
      </c>
      <c r="AW294" s="13" t="s">
        <v>35</v>
      </c>
      <c r="AX294" s="13" t="s">
        <v>74</v>
      </c>
      <c r="AY294" s="205" t="s">
        <v>209</v>
      </c>
    </row>
    <row r="295" spans="2:51" s="14" customFormat="1" ht="12">
      <c r="B295" s="206"/>
      <c r="C295" s="207"/>
      <c r="D295" s="196" t="s">
        <v>217</v>
      </c>
      <c r="E295" s="208" t="s">
        <v>21</v>
      </c>
      <c r="F295" s="209" t="s">
        <v>223</v>
      </c>
      <c r="G295" s="207"/>
      <c r="H295" s="210">
        <v>138.405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217</v>
      </c>
      <c r="AU295" s="216" t="s">
        <v>83</v>
      </c>
      <c r="AV295" s="14" t="s">
        <v>224</v>
      </c>
      <c r="AW295" s="14" t="s">
        <v>35</v>
      </c>
      <c r="AX295" s="14" t="s">
        <v>81</v>
      </c>
      <c r="AY295" s="216" t="s">
        <v>209</v>
      </c>
    </row>
    <row r="296" spans="1:65" s="2" customFormat="1" ht="24.2" customHeight="1">
      <c r="A296" s="36"/>
      <c r="B296" s="37"/>
      <c r="C296" s="181" t="s">
        <v>496</v>
      </c>
      <c r="D296" s="181" t="s">
        <v>211</v>
      </c>
      <c r="E296" s="182" t="s">
        <v>497</v>
      </c>
      <c r="F296" s="183" t="s">
        <v>498</v>
      </c>
      <c r="G296" s="184" t="s">
        <v>331</v>
      </c>
      <c r="H296" s="185">
        <v>138.405</v>
      </c>
      <c r="I296" s="186"/>
      <c r="J296" s="187">
        <f>ROUND(I296*H296,2)</f>
        <v>0</v>
      </c>
      <c r="K296" s="183" t="s">
        <v>234</v>
      </c>
      <c r="L296" s="41"/>
      <c r="M296" s="188" t="s">
        <v>21</v>
      </c>
      <c r="N296" s="189" t="s">
        <v>45</v>
      </c>
      <c r="O296" s="66"/>
      <c r="P296" s="190">
        <f>O296*H296</f>
        <v>0</v>
      </c>
      <c r="Q296" s="190">
        <v>0</v>
      </c>
      <c r="R296" s="190">
        <f>Q296*H296</f>
        <v>0</v>
      </c>
      <c r="S296" s="190">
        <v>0</v>
      </c>
      <c r="T296" s="191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2" t="s">
        <v>215</v>
      </c>
      <c r="AT296" s="192" t="s">
        <v>211</v>
      </c>
      <c r="AU296" s="192" t="s">
        <v>83</v>
      </c>
      <c r="AY296" s="19" t="s">
        <v>209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9" t="s">
        <v>81</v>
      </c>
      <c r="BK296" s="193">
        <f>ROUND(I296*H296,2)</f>
        <v>0</v>
      </c>
      <c r="BL296" s="19" t="s">
        <v>215</v>
      </c>
      <c r="BM296" s="192" t="s">
        <v>499</v>
      </c>
    </row>
    <row r="297" spans="1:65" s="2" customFormat="1" ht="37.9" customHeight="1">
      <c r="A297" s="36"/>
      <c r="B297" s="37"/>
      <c r="C297" s="181" t="s">
        <v>500</v>
      </c>
      <c r="D297" s="181" t="s">
        <v>211</v>
      </c>
      <c r="E297" s="182" t="s">
        <v>501</v>
      </c>
      <c r="F297" s="183" t="s">
        <v>502</v>
      </c>
      <c r="G297" s="184" t="s">
        <v>331</v>
      </c>
      <c r="H297" s="185">
        <v>24.475</v>
      </c>
      <c r="I297" s="186"/>
      <c r="J297" s="187">
        <f>ROUND(I297*H297,2)</f>
        <v>0</v>
      </c>
      <c r="K297" s="183" t="s">
        <v>234</v>
      </c>
      <c r="L297" s="41"/>
      <c r="M297" s="188" t="s">
        <v>21</v>
      </c>
      <c r="N297" s="189" t="s">
        <v>45</v>
      </c>
      <c r="O297" s="66"/>
      <c r="P297" s="190">
        <f>O297*H297</f>
        <v>0</v>
      </c>
      <c r="Q297" s="190">
        <v>0.00342</v>
      </c>
      <c r="R297" s="190">
        <f>Q297*H297</f>
        <v>0.0837045</v>
      </c>
      <c r="S297" s="190">
        <v>0</v>
      </c>
      <c r="T297" s="19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2" t="s">
        <v>215</v>
      </c>
      <c r="AT297" s="192" t="s">
        <v>211</v>
      </c>
      <c r="AU297" s="192" t="s">
        <v>83</v>
      </c>
      <c r="AY297" s="19" t="s">
        <v>209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9" t="s">
        <v>81</v>
      </c>
      <c r="BK297" s="193">
        <f>ROUND(I297*H297,2)</f>
        <v>0</v>
      </c>
      <c r="BL297" s="19" t="s">
        <v>215</v>
      </c>
      <c r="BM297" s="192" t="s">
        <v>503</v>
      </c>
    </row>
    <row r="298" spans="2:51" s="13" customFormat="1" ht="12">
      <c r="B298" s="194"/>
      <c r="C298" s="195"/>
      <c r="D298" s="196" t="s">
        <v>217</v>
      </c>
      <c r="E298" s="197" t="s">
        <v>21</v>
      </c>
      <c r="F298" s="198" t="s">
        <v>504</v>
      </c>
      <c r="G298" s="195"/>
      <c r="H298" s="199">
        <v>24.475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217</v>
      </c>
      <c r="AU298" s="205" t="s">
        <v>83</v>
      </c>
      <c r="AV298" s="13" t="s">
        <v>83</v>
      </c>
      <c r="AW298" s="13" t="s">
        <v>35</v>
      </c>
      <c r="AX298" s="13" t="s">
        <v>81</v>
      </c>
      <c r="AY298" s="205" t="s">
        <v>209</v>
      </c>
    </row>
    <row r="299" spans="1:65" s="2" customFormat="1" ht="37.9" customHeight="1">
      <c r="A299" s="36"/>
      <c r="B299" s="37"/>
      <c r="C299" s="181" t="s">
        <v>505</v>
      </c>
      <c r="D299" s="181" t="s">
        <v>211</v>
      </c>
      <c r="E299" s="182" t="s">
        <v>506</v>
      </c>
      <c r="F299" s="183" t="s">
        <v>507</v>
      </c>
      <c r="G299" s="184" t="s">
        <v>331</v>
      </c>
      <c r="H299" s="185">
        <v>24.475</v>
      </c>
      <c r="I299" s="186"/>
      <c r="J299" s="187">
        <f>ROUND(I299*H299,2)</f>
        <v>0</v>
      </c>
      <c r="K299" s="183" t="s">
        <v>234</v>
      </c>
      <c r="L299" s="41"/>
      <c r="M299" s="188" t="s">
        <v>21</v>
      </c>
      <c r="N299" s="189" t="s">
        <v>45</v>
      </c>
      <c r="O299" s="66"/>
      <c r="P299" s="190">
        <f>O299*H299</f>
        <v>0</v>
      </c>
      <c r="Q299" s="190">
        <v>0</v>
      </c>
      <c r="R299" s="190">
        <f>Q299*H299</f>
        <v>0</v>
      </c>
      <c r="S299" s="190">
        <v>0</v>
      </c>
      <c r="T299" s="191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2" t="s">
        <v>215</v>
      </c>
      <c r="AT299" s="192" t="s">
        <v>211</v>
      </c>
      <c r="AU299" s="192" t="s">
        <v>83</v>
      </c>
      <c r="AY299" s="19" t="s">
        <v>209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9" t="s">
        <v>81</v>
      </c>
      <c r="BK299" s="193">
        <f>ROUND(I299*H299,2)</f>
        <v>0</v>
      </c>
      <c r="BL299" s="19" t="s">
        <v>215</v>
      </c>
      <c r="BM299" s="192" t="s">
        <v>508</v>
      </c>
    </row>
    <row r="300" spans="1:65" s="2" customFormat="1" ht="24.2" customHeight="1">
      <c r="A300" s="36"/>
      <c r="B300" s="37"/>
      <c r="C300" s="181" t="s">
        <v>509</v>
      </c>
      <c r="D300" s="181" t="s">
        <v>211</v>
      </c>
      <c r="E300" s="182" t="s">
        <v>510</v>
      </c>
      <c r="F300" s="183" t="s">
        <v>511</v>
      </c>
      <c r="G300" s="184" t="s">
        <v>331</v>
      </c>
      <c r="H300" s="185">
        <v>24.475</v>
      </c>
      <c r="I300" s="186"/>
      <c r="J300" s="187">
        <f>ROUND(I300*H300,2)</f>
        <v>0</v>
      </c>
      <c r="K300" s="183" t="s">
        <v>234</v>
      </c>
      <c r="L300" s="41"/>
      <c r="M300" s="188" t="s">
        <v>21</v>
      </c>
      <c r="N300" s="189" t="s">
        <v>45</v>
      </c>
      <c r="O300" s="66"/>
      <c r="P300" s="190">
        <f>O300*H300</f>
        <v>0</v>
      </c>
      <c r="Q300" s="190">
        <v>0.0025</v>
      </c>
      <c r="R300" s="190">
        <f>Q300*H300</f>
        <v>0.061187500000000006</v>
      </c>
      <c r="S300" s="190">
        <v>0</v>
      </c>
      <c r="T300" s="191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2" t="s">
        <v>215</v>
      </c>
      <c r="AT300" s="192" t="s">
        <v>211</v>
      </c>
      <c r="AU300" s="192" t="s">
        <v>83</v>
      </c>
      <c r="AY300" s="19" t="s">
        <v>209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9" t="s">
        <v>81</v>
      </c>
      <c r="BK300" s="193">
        <f>ROUND(I300*H300,2)</f>
        <v>0</v>
      </c>
      <c r="BL300" s="19" t="s">
        <v>215</v>
      </c>
      <c r="BM300" s="192" t="s">
        <v>512</v>
      </c>
    </row>
    <row r="301" spans="1:65" s="2" customFormat="1" ht="37.9" customHeight="1">
      <c r="A301" s="36"/>
      <c r="B301" s="37"/>
      <c r="C301" s="181" t="s">
        <v>513</v>
      </c>
      <c r="D301" s="181" t="s">
        <v>211</v>
      </c>
      <c r="E301" s="182" t="s">
        <v>514</v>
      </c>
      <c r="F301" s="183" t="s">
        <v>515</v>
      </c>
      <c r="G301" s="184" t="s">
        <v>302</v>
      </c>
      <c r="H301" s="185">
        <v>4.15</v>
      </c>
      <c r="I301" s="186"/>
      <c r="J301" s="187">
        <f>ROUND(I301*H301,2)</f>
        <v>0</v>
      </c>
      <c r="K301" s="183" t="s">
        <v>234</v>
      </c>
      <c r="L301" s="41"/>
      <c r="M301" s="188" t="s">
        <v>21</v>
      </c>
      <c r="N301" s="189" t="s">
        <v>45</v>
      </c>
      <c r="O301" s="66"/>
      <c r="P301" s="190">
        <f>O301*H301</f>
        <v>0</v>
      </c>
      <c r="Q301" s="190">
        <v>1.04922</v>
      </c>
      <c r="R301" s="190">
        <f>Q301*H301</f>
        <v>4.354263</v>
      </c>
      <c r="S301" s="190">
        <v>0</v>
      </c>
      <c r="T301" s="19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2" t="s">
        <v>215</v>
      </c>
      <c r="AT301" s="192" t="s">
        <v>211</v>
      </c>
      <c r="AU301" s="192" t="s">
        <v>83</v>
      </c>
      <c r="AY301" s="19" t="s">
        <v>209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9" t="s">
        <v>81</v>
      </c>
      <c r="BK301" s="193">
        <f>ROUND(I301*H301,2)</f>
        <v>0</v>
      </c>
      <c r="BL301" s="19" t="s">
        <v>215</v>
      </c>
      <c r="BM301" s="192" t="s">
        <v>516</v>
      </c>
    </row>
    <row r="302" spans="2:51" s="13" customFormat="1" ht="12">
      <c r="B302" s="194"/>
      <c r="C302" s="195"/>
      <c r="D302" s="196" t="s">
        <v>217</v>
      </c>
      <c r="E302" s="197" t="s">
        <v>21</v>
      </c>
      <c r="F302" s="198" t="s">
        <v>517</v>
      </c>
      <c r="G302" s="195"/>
      <c r="H302" s="199">
        <v>1.97</v>
      </c>
      <c r="I302" s="200"/>
      <c r="J302" s="195"/>
      <c r="K302" s="195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217</v>
      </c>
      <c r="AU302" s="205" t="s">
        <v>83</v>
      </c>
      <c r="AV302" s="13" t="s">
        <v>83</v>
      </c>
      <c r="AW302" s="13" t="s">
        <v>35</v>
      </c>
      <c r="AX302" s="13" t="s">
        <v>74</v>
      </c>
      <c r="AY302" s="205" t="s">
        <v>209</v>
      </c>
    </row>
    <row r="303" spans="2:51" s="13" customFormat="1" ht="12">
      <c r="B303" s="194"/>
      <c r="C303" s="195"/>
      <c r="D303" s="196" t="s">
        <v>217</v>
      </c>
      <c r="E303" s="197" t="s">
        <v>21</v>
      </c>
      <c r="F303" s="198" t="s">
        <v>518</v>
      </c>
      <c r="G303" s="195"/>
      <c r="H303" s="199">
        <v>1.39</v>
      </c>
      <c r="I303" s="200"/>
      <c r="J303" s="195"/>
      <c r="K303" s="195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217</v>
      </c>
      <c r="AU303" s="205" t="s">
        <v>83</v>
      </c>
      <c r="AV303" s="13" t="s">
        <v>83</v>
      </c>
      <c r="AW303" s="13" t="s">
        <v>35</v>
      </c>
      <c r="AX303" s="13" t="s">
        <v>74</v>
      </c>
      <c r="AY303" s="205" t="s">
        <v>209</v>
      </c>
    </row>
    <row r="304" spans="2:51" s="13" customFormat="1" ht="12">
      <c r="B304" s="194"/>
      <c r="C304" s="195"/>
      <c r="D304" s="196" t="s">
        <v>217</v>
      </c>
      <c r="E304" s="197" t="s">
        <v>21</v>
      </c>
      <c r="F304" s="198" t="s">
        <v>519</v>
      </c>
      <c r="G304" s="195"/>
      <c r="H304" s="199">
        <v>0.79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217</v>
      </c>
      <c r="AU304" s="205" t="s">
        <v>83</v>
      </c>
      <c r="AV304" s="13" t="s">
        <v>83</v>
      </c>
      <c r="AW304" s="13" t="s">
        <v>35</v>
      </c>
      <c r="AX304" s="13" t="s">
        <v>74</v>
      </c>
      <c r="AY304" s="205" t="s">
        <v>209</v>
      </c>
    </row>
    <row r="305" spans="2:51" s="14" customFormat="1" ht="12">
      <c r="B305" s="206"/>
      <c r="C305" s="207"/>
      <c r="D305" s="196" t="s">
        <v>217</v>
      </c>
      <c r="E305" s="208" t="s">
        <v>21</v>
      </c>
      <c r="F305" s="209" t="s">
        <v>223</v>
      </c>
      <c r="G305" s="207"/>
      <c r="H305" s="210">
        <v>4.15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217</v>
      </c>
      <c r="AU305" s="216" t="s">
        <v>83</v>
      </c>
      <c r="AV305" s="14" t="s">
        <v>224</v>
      </c>
      <c r="AW305" s="14" t="s">
        <v>35</v>
      </c>
      <c r="AX305" s="14" t="s">
        <v>81</v>
      </c>
      <c r="AY305" s="216" t="s">
        <v>209</v>
      </c>
    </row>
    <row r="306" spans="1:65" s="2" customFormat="1" ht="62.65" customHeight="1">
      <c r="A306" s="36"/>
      <c r="B306" s="37"/>
      <c r="C306" s="181" t="s">
        <v>520</v>
      </c>
      <c r="D306" s="181" t="s">
        <v>211</v>
      </c>
      <c r="E306" s="182" t="s">
        <v>521</v>
      </c>
      <c r="F306" s="183" t="s">
        <v>522</v>
      </c>
      <c r="G306" s="184" t="s">
        <v>331</v>
      </c>
      <c r="H306" s="185">
        <v>9.7</v>
      </c>
      <c r="I306" s="186"/>
      <c r="J306" s="187">
        <f>ROUND(I306*H306,2)</f>
        <v>0</v>
      </c>
      <c r="K306" s="183" t="s">
        <v>234</v>
      </c>
      <c r="L306" s="41"/>
      <c r="M306" s="188" t="s">
        <v>21</v>
      </c>
      <c r="N306" s="189" t="s">
        <v>45</v>
      </c>
      <c r="O306" s="66"/>
      <c r="P306" s="190">
        <f>O306*H306</f>
        <v>0</v>
      </c>
      <c r="Q306" s="190">
        <v>0.03064</v>
      </c>
      <c r="R306" s="190">
        <f>Q306*H306</f>
        <v>0.29720799999999997</v>
      </c>
      <c r="S306" s="190">
        <v>0</v>
      </c>
      <c r="T306" s="191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2" t="s">
        <v>215</v>
      </c>
      <c r="AT306" s="192" t="s">
        <v>211</v>
      </c>
      <c r="AU306" s="192" t="s">
        <v>83</v>
      </c>
      <c r="AY306" s="19" t="s">
        <v>209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9" t="s">
        <v>81</v>
      </c>
      <c r="BK306" s="193">
        <f>ROUND(I306*H306,2)</f>
        <v>0</v>
      </c>
      <c r="BL306" s="19" t="s">
        <v>215</v>
      </c>
      <c r="BM306" s="192" t="s">
        <v>523</v>
      </c>
    </row>
    <row r="307" spans="2:51" s="13" customFormat="1" ht="12">
      <c r="B307" s="194"/>
      <c r="C307" s="195"/>
      <c r="D307" s="196" t="s">
        <v>217</v>
      </c>
      <c r="E307" s="197" t="s">
        <v>21</v>
      </c>
      <c r="F307" s="198" t="s">
        <v>524</v>
      </c>
      <c r="G307" s="195"/>
      <c r="H307" s="199">
        <v>9.7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217</v>
      </c>
      <c r="AU307" s="205" t="s">
        <v>83</v>
      </c>
      <c r="AV307" s="13" t="s">
        <v>83</v>
      </c>
      <c r="AW307" s="13" t="s">
        <v>35</v>
      </c>
      <c r="AX307" s="13" t="s">
        <v>81</v>
      </c>
      <c r="AY307" s="205" t="s">
        <v>209</v>
      </c>
    </row>
    <row r="308" spans="1:65" s="2" customFormat="1" ht="37.9" customHeight="1">
      <c r="A308" s="36"/>
      <c r="B308" s="37"/>
      <c r="C308" s="181" t="s">
        <v>525</v>
      </c>
      <c r="D308" s="181" t="s">
        <v>211</v>
      </c>
      <c r="E308" s="182" t="s">
        <v>526</v>
      </c>
      <c r="F308" s="183" t="s">
        <v>527</v>
      </c>
      <c r="G308" s="184" t="s">
        <v>354</v>
      </c>
      <c r="H308" s="185">
        <v>24</v>
      </c>
      <c r="I308" s="186"/>
      <c r="J308" s="187">
        <f>ROUND(I308*H308,2)</f>
        <v>0</v>
      </c>
      <c r="K308" s="183" t="s">
        <v>234</v>
      </c>
      <c r="L308" s="41"/>
      <c r="M308" s="188" t="s">
        <v>21</v>
      </c>
      <c r="N308" s="189" t="s">
        <v>45</v>
      </c>
      <c r="O308" s="66"/>
      <c r="P308" s="190">
        <f>O308*H308</f>
        <v>0</v>
      </c>
      <c r="Q308" s="190">
        <v>0.05455</v>
      </c>
      <c r="R308" s="190">
        <f>Q308*H308</f>
        <v>1.3092000000000001</v>
      </c>
      <c r="S308" s="190">
        <v>0</v>
      </c>
      <c r="T308" s="191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2" t="s">
        <v>215</v>
      </c>
      <c r="AT308" s="192" t="s">
        <v>211</v>
      </c>
      <c r="AU308" s="192" t="s">
        <v>83</v>
      </c>
      <c r="AY308" s="19" t="s">
        <v>209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9" t="s">
        <v>81</v>
      </c>
      <c r="BK308" s="193">
        <f>ROUND(I308*H308,2)</f>
        <v>0</v>
      </c>
      <c r="BL308" s="19" t="s">
        <v>215</v>
      </c>
      <c r="BM308" s="192" t="s">
        <v>528</v>
      </c>
    </row>
    <row r="309" spans="2:51" s="13" customFormat="1" ht="12">
      <c r="B309" s="194"/>
      <c r="C309" s="195"/>
      <c r="D309" s="196" t="s">
        <v>217</v>
      </c>
      <c r="E309" s="197" t="s">
        <v>21</v>
      </c>
      <c r="F309" s="198" t="s">
        <v>529</v>
      </c>
      <c r="G309" s="195"/>
      <c r="H309" s="199">
        <v>24</v>
      </c>
      <c r="I309" s="200"/>
      <c r="J309" s="195"/>
      <c r="K309" s="195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217</v>
      </c>
      <c r="AU309" s="205" t="s">
        <v>83</v>
      </c>
      <c r="AV309" s="13" t="s">
        <v>83</v>
      </c>
      <c r="AW309" s="13" t="s">
        <v>35</v>
      </c>
      <c r="AX309" s="13" t="s">
        <v>81</v>
      </c>
      <c r="AY309" s="205" t="s">
        <v>209</v>
      </c>
    </row>
    <row r="310" spans="1:65" s="2" customFormat="1" ht="37.9" customHeight="1">
      <c r="A310" s="36"/>
      <c r="B310" s="37"/>
      <c r="C310" s="181" t="s">
        <v>530</v>
      </c>
      <c r="D310" s="181" t="s">
        <v>211</v>
      </c>
      <c r="E310" s="182" t="s">
        <v>531</v>
      </c>
      <c r="F310" s="183" t="s">
        <v>532</v>
      </c>
      <c r="G310" s="184" t="s">
        <v>302</v>
      </c>
      <c r="H310" s="185">
        <v>0.245</v>
      </c>
      <c r="I310" s="186"/>
      <c r="J310" s="187">
        <f>ROUND(I310*H310,2)</f>
        <v>0</v>
      </c>
      <c r="K310" s="183" t="s">
        <v>234</v>
      </c>
      <c r="L310" s="41"/>
      <c r="M310" s="188" t="s">
        <v>21</v>
      </c>
      <c r="N310" s="189" t="s">
        <v>45</v>
      </c>
      <c r="O310" s="66"/>
      <c r="P310" s="190">
        <f>O310*H310</f>
        <v>0</v>
      </c>
      <c r="Q310" s="190">
        <v>0.01954</v>
      </c>
      <c r="R310" s="190">
        <f>Q310*H310</f>
        <v>0.0047872999999999995</v>
      </c>
      <c r="S310" s="190">
        <v>0</v>
      </c>
      <c r="T310" s="191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2" t="s">
        <v>215</v>
      </c>
      <c r="AT310" s="192" t="s">
        <v>211</v>
      </c>
      <c r="AU310" s="192" t="s">
        <v>83</v>
      </c>
      <c r="AY310" s="19" t="s">
        <v>209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9" t="s">
        <v>81</v>
      </c>
      <c r="BK310" s="193">
        <f>ROUND(I310*H310,2)</f>
        <v>0</v>
      </c>
      <c r="BL310" s="19" t="s">
        <v>215</v>
      </c>
      <c r="BM310" s="192" t="s">
        <v>533</v>
      </c>
    </row>
    <row r="311" spans="2:51" s="13" customFormat="1" ht="12">
      <c r="B311" s="194"/>
      <c r="C311" s="195"/>
      <c r="D311" s="196" t="s">
        <v>217</v>
      </c>
      <c r="E311" s="197" t="s">
        <v>21</v>
      </c>
      <c r="F311" s="198" t="s">
        <v>534</v>
      </c>
      <c r="G311" s="195"/>
      <c r="H311" s="199">
        <v>0.245</v>
      </c>
      <c r="I311" s="200"/>
      <c r="J311" s="195"/>
      <c r="K311" s="195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217</v>
      </c>
      <c r="AU311" s="205" t="s">
        <v>83</v>
      </c>
      <c r="AV311" s="13" t="s">
        <v>83</v>
      </c>
      <c r="AW311" s="13" t="s">
        <v>35</v>
      </c>
      <c r="AX311" s="13" t="s">
        <v>81</v>
      </c>
      <c r="AY311" s="205" t="s">
        <v>209</v>
      </c>
    </row>
    <row r="312" spans="1:65" s="2" customFormat="1" ht="14.45" customHeight="1">
      <c r="A312" s="36"/>
      <c r="B312" s="37"/>
      <c r="C312" s="238" t="s">
        <v>535</v>
      </c>
      <c r="D312" s="238" t="s">
        <v>299</v>
      </c>
      <c r="E312" s="239" t="s">
        <v>536</v>
      </c>
      <c r="F312" s="240" t="s">
        <v>537</v>
      </c>
      <c r="G312" s="241" t="s">
        <v>302</v>
      </c>
      <c r="H312" s="242">
        <v>0.265</v>
      </c>
      <c r="I312" s="243"/>
      <c r="J312" s="244">
        <f>ROUND(I312*H312,2)</f>
        <v>0</v>
      </c>
      <c r="K312" s="240" t="s">
        <v>234</v>
      </c>
      <c r="L312" s="245"/>
      <c r="M312" s="246" t="s">
        <v>21</v>
      </c>
      <c r="N312" s="247" t="s">
        <v>45</v>
      </c>
      <c r="O312" s="66"/>
      <c r="P312" s="190">
        <f>O312*H312</f>
        <v>0</v>
      </c>
      <c r="Q312" s="190">
        <v>1</v>
      </c>
      <c r="R312" s="190">
        <f>Q312*H312</f>
        <v>0.265</v>
      </c>
      <c r="S312" s="190">
        <v>0</v>
      </c>
      <c r="T312" s="191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2" t="s">
        <v>262</v>
      </c>
      <c r="AT312" s="192" t="s">
        <v>299</v>
      </c>
      <c r="AU312" s="192" t="s">
        <v>83</v>
      </c>
      <c r="AY312" s="19" t="s">
        <v>209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9" t="s">
        <v>81</v>
      </c>
      <c r="BK312" s="193">
        <f>ROUND(I312*H312,2)</f>
        <v>0</v>
      </c>
      <c r="BL312" s="19" t="s">
        <v>215</v>
      </c>
      <c r="BM312" s="192" t="s">
        <v>538</v>
      </c>
    </row>
    <row r="313" spans="2:51" s="13" customFormat="1" ht="12">
      <c r="B313" s="194"/>
      <c r="C313" s="195"/>
      <c r="D313" s="196" t="s">
        <v>217</v>
      </c>
      <c r="E313" s="195"/>
      <c r="F313" s="198" t="s">
        <v>539</v>
      </c>
      <c r="G313" s="195"/>
      <c r="H313" s="199">
        <v>0.265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217</v>
      </c>
      <c r="AU313" s="205" t="s">
        <v>83</v>
      </c>
      <c r="AV313" s="13" t="s">
        <v>83</v>
      </c>
      <c r="AW313" s="13" t="s">
        <v>4</v>
      </c>
      <c r="AX313" s="13" t="s">
        <v>81</v>
      </c>
      <c r="AY313" s="205" t="s">
        <v>209</v>
      </c>
    </row>
    <row r="314" spans="1:65" s="2" customFormat="1" ht="37.9" customHeight="1">
      <c r="A314" s="36"/>
      <c r="B314" s="37"/>
      <c r="C314" s="181" t="s">
        <v>540</v>
      </c>
      <c r="D314" s="181" t="s">
        <v>211</v>
      </c>
      <c r="E314" s="182" t="s">
        <v>541</v>
      </c>
      <c r="F314" s="183" t="s">
        <v>542</v>
      </c>
      <c r="G314" s="184" t="s">
        <v>214</v>
      </c>
      <c r="H314" s="185">
        <v>14.325</v>
      </c>
      <c r="I314" s="186"/>
      <c r="J314" s="187">
        <f>ROUND(I314*H314,2)</f>
        <v>0</v>
      </c>
      <c r="K314" s="183" t="s">
        <v>234</v>
      </c>
      <c r="L314" s="41"/>
      <c r="M314" s="188" t="s">
        <v>21</v>
      </c>
      <c r="N314" s="189" t="s">
        <v>45</v>
      </c>
      <c r="O314" s="66"/>
      <c r="P314" s="190">
        <f>O314*H314</f>
        <v>0</v>
      </c>
      <c r="Q314" s="190">
        <v>2.45329</v>
      </c>
      <c r="R314" s="190">
        <f>Q314*H314</f>
        <v>35.143379249999995</v>
      </c>
      <c r="S314" s="190">
        <v>0</v>
      </c>
      <c r="T314" s="191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2" t="s">
        <v>215</v>
      </c>
      <c r="AT314" s="192" t="s">
        <v>211</v>
      </c>
      <c r="AU314" s="192" t="s">
        <v>83</v>
      </c>
      <c r="AY314" s="19" t="s">
        <v>209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9" t="s">
        <v>81</v>
      </c>
      <c r="BK314" s="193">
        <f>ROUND(I314*H314,2)</f>
        <v>0</v>
      </c>
      <c r="BL314" s="19" t="s">
        <v>215</v>
      </c>
      <c r="BM314" s="192" t="s">
        <v>543</v>
      </c>
    </row>
    <row r="315" spans="2:51" s="13" customFormat="1" ht="12">
      <c r="B315" s="194"/>
      <c r="C315" s="195"/>
      <c r="D315" s="196" t="s">
        <v>217</v>
      </c>
      <c r="E315" s="197" t="s">
        <v>21</v>
      </c>
      <c r="F315" s="198" t="s">
        <v>544</v>
      </c>
      <c r="G315" s="195"/>
      <c r="H315" s="199">
        <v>9.525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217</v>
      </c>
      <c r="AU315" s="205" t="s">
        <v>83</v>
      </c>
      <c r="AV315" s="13" t="s">
        <v>83</v>
      </c>
      <c r="AW315" s="13" t="s">
        <v>35</v>
      </c>
      <c r="AX315" s="13" t="s">
        <v>74</v>
      </c>
      <c r="AY315" s="205" t="s">
        <v>209</v>
      </c>
    </row>
    <row r="316" spans="2:51" s="13" customFormat="1" ht="12">
      <c r="B316" s="194"/>
      <c r="C316" s="195"/>
      <c r="D316" s="196" t="s">
        <v>217</v>
      </c>
      <c r="E316" s="197" t="s">
        <v>21</v>
      </c>
      <c r="F316" s="198" t="s">
        <v>545</v>
      </c>
      <c r="G316" s="195"/>
      <c r="H316" s="199">
        <v>4.8</v>
      </c>
      <c r="I316" s="200"/>
      <c r="J316" s="195"/>
      <c r="K316" s="195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217</v>
      </c>
      <c r="AU316" s="205" t="s">
        <v>83</v>
      </c>
      <c r="AV316" s="13" t="s">
        <v>83</v>
      </c>
      <c r="AW316" s="13" t="s">
        <v>35</v>
      </c>
      <c r="AX316" s="13" t="s">
        <v>74</v>
      </c>
      <c r="AY316" s="205" t="s">
        <v>209</v>
      </c>
    </row>
    <row r="317" spans="2:51" s="14" customFormat="1" ht="12">
      <c r="B317" s="206"/>
      <c r="C317" s="207"/>
      <c r="D317" s="196" t="s">
        <v>217</v>
      </c>
      <c r="E317" s="208" t="s">
        <v>21</v>
      </c>
      <c r="F317" s="209" t="s">
        <v>223</v>
      </c>
      <c r="G317" s="207"/>
      <c r="H317" s="210">
        <v>14.325</v>
      </c>
      <c r="I317" s="211"/>
      <c r="J317" s="207"/>
      <c r="K317" s="207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217</v>
      </c>
      <c r="AU317" s="216" t="s">
        <v>83</v>
      </c>
      <c r="AV317" s="14" t="s">
        <v>224</v>
      </c>
      <c r="AW317" s="14" t="s">
        <v>35</v>
      </c>
      <c r="AX317" s="14" t="s">
        <v>81</v>
      </c>
      <c r="AY317" s="216" t="s">
        <v>209</v>
      </c>
    </row>
    <row r="318" spans="1:65" s="2" customFormat="1" ht="24.2" customHeight="1">
      <c r="A318" s="36"/>
      <c r="B318" s="37"/>
      <c r="C318" s="181" t="s">
        <v>546</v>
      </c>
      <c r="D318" s="181" t="s">
        <v>211</v>
      </c>
      <c r="E318" s="182" t="s">
        <v>547</v>
      </c>
      <c r="F318" s="183" t="s">
        <v>548</v>
      </c>
      <c r="G318" s="184" t="s">
        <v>214</v>
      </c>
      <c r="H318" s="185">
        <v>0.5</v>
      </c>
      <c r="I318" s="186"/>
      <c r="J318" s="187">
        <f>ROUND(I318*H318,2)</f>
        <v>0</v>
      </c>
      <c r="K318" s="183" t="s">
        <v>21</v>
      </c>
      <c r="L318" s="41"/>
      <c r="M318" s="188" t="s">
        <v>21</v>
      </c>
      <c r="N318" s="189" t="s">
        <v>45</v>
      </c>
      <c r="O318" s="66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2" t="s">
        <v>215</v>
      </c>
      <c r="AT318" s="192" t="s">
        <v>211</v>
      </c>
      <c r="AU318" s="192" t="s">
        <v>83</v>
      </c>
      <c r="AY318" s="19" t="s">
        <v>209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9" t="s">
        <v>81</v>
      </c>
      <c r="BK318" s="193">
        <f>ROUND(I318*H318,2)</f>
        <v>0</v>
      </c>
      <c r="BL318" s="19" t="s">
        <v>215</v>
      </c>
      <c r="BM318" s="192" t="s">
        <v>549</v>
      </c>
    </row>
    <row r="319" spans="1:65" s="2" customFormat="1" ht="37.9" customHeight="1">
      <c r="A319" s="36"/>
      <c r="B319" s="37"/>
      <c r="C319" s="181" t="s">
        <v>550</v>
      </c>
      <c r="D319" s="181" t="s">
        <v>211</v>
      </c>
      <c r="E319" s="182" t="s">
        <v>551</v>
      </c>
      <c r="F319" s="183" t="s">
        <v>552</v>
      </c>
      <c r="G319" s="184" t="s">
        <v>331</v>
      </c>
      <c r="H319" s="185">
        <v>8.736</v>
      </c>
      <c r="I319" s="186"/>
      <c r="J319" s="187">
        <f>ROUND(I319*H319,2)</f>
        <v>0</v>
      </c>
      <c r="K319" s="183" t="s">
        <v>234</v>
      </c>
      <c r="L319" s="41"/>
      <c r="M319" s="188" t="s">
        <v>21</v>
      </c>
      <c r="N319" s="189" t="s">
        <v>45</v>
      </c>
      <c r="O319" s="66"/>
      <c r="P319" s="190">
        <f>O319*H319</f>
        <v>0</v>
      </c>
      <c r="Q319" s="190">
        <v>0.0036</v>
      </c>
      <c r="R319" s="190">
        <f>Q319*H319</f>
        <v>0.0314496</v>
      </c>
      <c r="S319" s="190">
        <v>0</v>
      </c>
      <c r="T319" s="191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2" t="s">
        <v>215</v>
      </c>
      <c r="AT319" s="192" t="s">
        <v>211</v>
      </c>
      <c r="AU319" s="192" t="s">
        <v>83</v>
      </c>
      <c r="AY319" s="19" t="s">
        <v>209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9" t="s">
        <v>81</v>
      </c>
      <c r="BK319" s="193">
        <f>ROUND(I319*H319,2)</f>
        <v>0</v>
      </c>
      <c r="BL319" s="19" t="s">
        <v>215</v>
      </c>
      <c r="BM319" s="192" t="s">
        <v>553</v>
      </c>
    </row>
    <row r="320" spans="2:51" s="13" customFormat="1" ht="12">
      <c r="B320" s="194"/>
      <c r="C320" s="195"/>
      <c r="D320" s="196" t="s">
        <v>217</v>
      </c>
      <c r="E320" s="197" t="s">
        <v>21</v>
      </c>
      <c r="F320" s="198" t="s">
        <v>554</v>
      </c>
      <c r="G320" s="195"/>
      <c r="H320" s="199">
        <v>8.736</v>
      </c>
      <c r="I320" s="200"/>
      <c r="J320" s="195"/>
      <c r="K320" s="195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217</v>
      </c>
      <c r="AU320" s="205" t="s">
        <v>83</v>
      </c>
      <c r="AV320" s="13" t="s">
        <v>83</v>
      </c>
      <c r="AW320" s="13" t="s">
        <v>35</v>
      </c>
      <c r="AX320" s="13" t="s">
        <v>81</v>
      </c>
      <c r="AY320" s="205" t="s">
        <v>209</v>
      </c>
    </row>
    <row r="321" spans="1:65" s="2" customFormat="1" ht="37.9" customHeight="1">
      <c r="A321" s="36"/>
      <c r="B321" s="37"/>
      <c r="C321" s="181" t="s">
        <v>555</v>
      </c>
      <c r="D321" s="181" t="s">
        <v>211</v>
      </c>
      <c r="E321" s="182" t="s">
        <v>556</v>
      </c>
      <c r="F321" s="183" t="s">
        <v>557</v>
      </c>
      <c r="G321" s="184" t="s">
        <v>331</v>
      </c>
      <c r="H321" s="185">
        <v>8.736</v>
      </c>
      <c r="I321" s="186"/>
      <c r="J321" s="187">
        <f>ROUND(I321*H321,2)</f>
        <v>0</v>
      </c>
      <c r="K321" s="183" t="s">
        <v>234</v>
      </c>
      <c r="L321" s="41"/>
      <c r="M321" s="188" t="s">
        <v>21</v>
      </c>
      <c r="N321" s="189" t="s">
        <v>45</v>
      </c>
      <c r="O321" s="66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2" t="s">
        <v>215</v>
      </c>
      <c r="AT321" s="192" t="s">
        <v>211</v>
      </c>
      <c r="AU321" s="192" t="s">
        <v>83</v>
      </c>
      <c r="AY321" s="19" t="s">
        <v>209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9" t="s">
        <v>81</v>
      </c>
      <c r="BK321" s="193">
        <f>ROUND(I321*H321,2)</f>
        <v>0</v>
      </c>
      <c r="BL321" s="19" t="s">
        <v>215</v>
      </c>
      <c r="BM321" s="192" t="s">
        <v>558</v>
      </c>
    </row>
    <row r="322" spans="1:65" s="2" customFormat="1" ht="37.9" customHeight="1">
      <c r="A322" s="36"/>
      <c r="B322" s="37"/>
      <c r="C322" s="181" t="s">
        <v>559</v>
      </c>
      <c r="D322" s="181" t="s">
        <v>211</v>
      </c>
      <c r="E322" s="182" t="s">
        <v>560</v>
      </c>
      <c r="F322" s="183" t="s">
        <v>561</v>
      </c>
      <c r="G322" s="184" t="s">
        <v>302</v>
      </c>
      <c r="H322" s="185">
        <v>1.21</v>
      </c>
      <c r="I322" s="186"/>
      <c r="J322" s="187">
        <f>ROUND(I322*H322,2)</f>
        <v>0</v>
      </c>
      <c r="K322" s="183" t="s">
        <v>234</v>
      </c>
      <c r="L322" s="41"/>
      <c r="M322" s="188" t="s">
        <v>21</v>
      </c>
      <c r="N322" s="189" t="s">
        <v>45</v>
      </c>
      <c r="O322" s="66"/>
      <c r="P322" s="190">
        <f>O322*H322</f>
        <v>0</v>
      </c>
      <c r="Q322" s="190">
        <v>1.05237</v>
      </c>
      <c r="R322" s="190">
        <f>Q322*H322</f>
        <v>1.2733677</v>
      </c>
      <c r="S322" s="190">
        <v>0</v>
      </c>
      <c r="T322" s="191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92" t="s">
        <v>215</v>
      </c>
      <c r="AT322" s="192" t="s">
        <v>211</v>
      </c>
      <c r="AU322" s="192" t="s">
        <v>83</v>
      </c>
      <c r="AY322" s="19" t="s">
        <v>209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9" t="s">
        <v>81</v>
      </c>
      <c r="BK322" s="193">
        <f>ROUND(I322*H322,2)</f>
        <v>0</v>
      </c>
      <c r="BL322" s="19" t="s">
        <v>215</v>
      </c>
      <c r="BM322" s="192" t="s">
        <v>562</v>
      </c>
    </row>
    <row r="323" spans="2:51" s="13" customFormat="1" ht="12">
      <c r="B323" s="194"/>
      <c r="C323" s="195"/>
      <c r="D323" s="196" t="s">
        <v>217</v>
      </c>
      <c r="E323" s="197" t="s">
        <v>21</v>
      </c>
      <c r="F323" s="198" t="s">
        <v>563</v>
      </c>
      <c r="G323" s="195"/>
      <c r="H323" s="199">
        <v>1.21</v>
      </c>
      <c r="I323" s="200"/>
      <c r="J323" s="195"/>
      <c r="K323" s="195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217</v>
      </c>
      <c r="AU323" s="205" t="s">
        <v>83</v>
      </c>
      <c r="AV323" s="13" t="s">
        <v>83</v>
      </c>
      <c r="AW323" s="13" t="s">
        <v>35</v>
      </c>
      <c r="AX323" s="13" t="s">
        <v>81</v>
      </c>
      <c r="AY323" s="205" t="s">
        <v>209</v>
      </c>
    </row>
    <row r="324" spans="1:65" s="2" customFormat="1" ht="37.9" customHeight="1">
      <c r="A324" s="36"/>
      <c r="B324" s="37"/>
      <c r="C324" s="181" t="s">
        <v>564</v>
      </c>
      <c r="D324" s="181" t="s">
        <v>211</v>
      </c>
      <c r="E324" s="182" t="s">
        <v>565</v>
      </c>
      <c r="F324" s="183" t="s">
        <v>566</v>
      </c>
      <c r="G324" s="184" t="s">
        <v>322</v>
      </c>
      <c r="H324" s="185">
        <v>30.2</v>
      </c>
      <c r="I324" s="186"/>
      <c r="J324" s="187">
        <f>ROUND(I324*H324,2)</f>
        <v>0</v>
      </c>
      <c r="K324" s="183" t="s">
        <v>234</v>
      </c>
      <c r="L324" s="41"/>
      <c r="M324" s="188" t="s">
        <v>21</v>
      </c>
      <c r="N324" s="189" t="s">
        <v>45</v>
      </c>
      <c r="O324" s="66"/>
      <c r="P324" s="190">
        <f>O324*H324</f>
        <v>0</v>
      </c>
      <c r="Q324" s="190">
        <v>0.07318</v>
      </c>
      <c r="R324" s="190">
        <f>Q324*H324</f>
        <v>2.2100359999999997</v>
      </c>
      <c r="S324" s="190">
        <v>0</v>
      </c>
      <c r="T324" s="191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2" t="s">
        <v>215</v>
      </c>
      <c r="AT324" s="192" t="s">
        <v>211</v>
      </c>
      <c r="AU324" s="192" t="s">
        <v>83</v>
      </c>
      <c r="AY324" s="19" t="s">
        <v>209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9" t="s">
        <v>81</v>
      </c>
      <c r="BK324" s="193">
        <f>ROUND(I324*H324,2)</f>
        <v>0</v>
      </c>
      <c r="BL324" s="19" t="s">
        <v>215</v>
      </c>
      <c r="BM324" s="192" t="s">
        <v>567</v>
      </c>
    </row>
    <row r="325" spans="2:51" s="13" customFormat="1" ht="12">
      <c r="B325" s="194"/>
      <c r="C325" s="195"/>
      <c r="D325" s="196" t="s">
        <v>217</v>
      </c>
      <c r="E325" s="197" t="s">
        <v>21</v>
      </c>
      <c r="F325" s="198" t="s">
        <v>568</v>
      </c>
      <c r="G325" s="195"/>
      <c r="H325" s="199">
        <v>18.2</v>
      </c>
      <c r="I325" s="200"/>
      <c r="J325" s="195"/>
      <c r="K325" s="195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217</v>
      </c>
      <c r="AU325" s="205" t="s">
        <v>83</v>
      </c>
      <c r="AV325" s="13" t="s">
        <v>83</v>
      </c>
      <c r="AW325" s="13" t="s">
        <v>35</v>
      </c>
      <c r="AX325" s="13" t="s">
        <v>74</v>
      </c>
      <c r="AY325" s="205" t="s">
        <v>209</v>
      </c>
    </row>
    <row r="326" spans="2:51" s="13" customFormat="1" ht="12">
      <c r="B326" s="194"/>
      <c r="C326" s="195"/>
      <c r="D326" s="196" t="s">
        <v>217</v>
      </c>
      <c r="E326" s="197" t="s">
        <v>21</v>
      </c>
      <c r="F326" s="198" t="s">
        <v>569</v>
      </c>
      <c r="G326" s="195"/>
      <c r="H326" s="199">
        <v>12</v>
      </c>
      <c r="I326" s="200"/>
      <c r="J326" s="195"/>
      <c r="K326" s="195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217</v>
      </c>
      <c r="AU326" s="205" t="s">
        <v>83</v>
      </c>
      <c r="AV326" s="13" t="s">
        <v>83</v>
      </c>
      <c r="AW326" s="13" t="s">
        <v>35</v>
      </c>
      <c r="AX326" s="13" t="s">
        <v>74</v>
      </c>
      <c r="AY326" s="205" t="s">
        <v>209</v>
      </c>
    </row>
    <row r="327" spans="2:51" s="14" customFormat="1" ht="12">
      <c r="B327" s="206"/>
      <c r="C327" s="207"/>
      <c r="D327" s="196" t="s">
        <v>217</v>
      </c>
      <c r="E327" s="208" t="s">
        <v>21</v>
      </c>
      <c r="F327" s="209" t="s">
        <v>223</v>
      </c>
      <c r="G327" s="207"/>
      <c r="H327" s="210">
        <v>30.2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217</v>
      </c>
      <c r="AU327" s="216" t="s">
        <v>83</v>
      </c>
      <c r="AV327" s="14" t="s">
        <v>224</v>
      </c>
      <c r="AW327" s="14" t="s">
        <v>35</v>
      </c>
      <c r="AX327" s="14" t="s">
        <v>81</v>
      </c>
      <c r="AY327" s="216" t="s">
        <v>209</v>
      </c>
    </row>
    <row r="328" spans="1:65" s="2" customFormat="1" ht="37.9" customHeight="1">
      <c r="A328" s="36"/>
      <c r="B328" s="37"/>
      <c r="C328" s="181" t="s">
        <v>570</v>
      </c>
      <c r="D328" s="181" t="s">
        <v>211</v>
      </c>
      <c r="E328" s="182" t="s">
        <v>571</v>
      </c>
      <c r="F328" s="183" t="s">
        <v>572</v>
      </c>
      <c r="G328" s="184" t="s">
        <v>322</v>
      </c>
      <c r="H328" s="185">
        <v>30.2</v>
      </c>
      <c r="I328" s="186"/>
      <c r="J328" s="187">
        <f>ROUND(I328*H328,2)</f>
        <v>0</v>
      </c>
      <c r="K328" s="183" t="s">
        <v>234</v>
      </c>
      <c r="L328" s="41"/>
      <c r="M328" s="188" t="s">
        <v>21</v>
      </c>
      <c r="N328" s="189" t="s">
        <v>45</v>
      </c>
      <c r="O328" s="66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2" t="s">
        <v>215</v>
      </c>
      <c r="AT328" s="192" t="s">
        <v>211</v>
      </c>
      <c r="AU328" s="192" t="s">
        <v>83</v>
      </c>
      <c r="AY328" s="19" t="s">
        <v>209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9" t="s">
        <v>81</v>
      </c>
      <c r="BK328" s="193">
        <f>ROUND(I328*H328,2)</f>
        <v>0</v>
      </c>
      <c r="BL328" s="19" t="s">
        <v>215</v>
      </c>
      <c r="BM328" s="192" t="s">
        <v>573</v>
      </c>
    </row>
    <row r="329" spans="1:65" s="2" customFormat="1" ht="37.9" customHeight="1">
      <c r="A329" s="36"/>
      <c r="B329" s="37"/>
      <c r="C329" s="181" t="s">
        <v>574</v>
      </c>
      <c r="D329" s="181" t="s">
        <v>211</v>
      </c>
      <c r="E329" s="182" t="s">
        <v>575</v>
      </c>
      <c r="F329" s="183" t="s">
        <v>576</v>
      </c>
      <c r="G329" s="184" t="s">
        <v>331</v>
      </c>
      <c r="H329" s="185">
        <v>32.425</v>
      </c>
      <c r="I329" s="186"/>
      <c r="J329" s="187">
        <f>ROUND(I329*H329,2)</f>
        <v>0</v>
      </c>
      <c r="K329" s="183" t="s">
        <v>234</v>
      </c>
      <c r="L329" s="41"/>
      <c r="M329" s="188" t="s">
        <v>21</v>
      </c>
      <c r="N329" s="189" t="s">
        <v>45</v>
      </c>
      <c r="O329" s="66"/>
      <c r="P329" s="190">
        <f>O329*H329</f>
        <v>0</v>
      </c>
      <c r="Q329" s="190">
        <v>0.10445</v>
      </c>
      <c r="R329" s="190">
        <f>Q329*H329</f>
        <v>3.38679125</v>
      </c>
      <c r="S329" s="190">
        <v>0</v>
      </c>
      <c r="T329" s="191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2" t="s">
        <v>215</v>
      </c>
      <c r="AT329" s="192" t="s">
        <v>211</v>
      </c>
      <c r="AU329" s="192" t="s">
        <v>83</v>
      </c>
      <c r="AY329" s="19" t="s">
        <v>209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9" t="s">
        <v>81</v>
      </c>
      <c r="BK329" s="193">
        <f>ROUND(I329*H329,2)</f>
        <v>0</v>
      </c>
      <c r="BL329" s="19" t="s">
        <v>215</v>
      </c>
      <c r="BM329" s="192" t="s">
        <v>577</v>
      </c>
    </row>
    <row r="330" spans="2:51" s="13" customFormat="1" ht="12">
      <c r="B330" s="194"/>
      <c r="C330" s="195"/>
      <c r="D330" s="196" t="s">
        <v>217</v>
      </c>
      <c r="E330" s="197" t="s">
        <v>21</v>
      </c>
      <c r="F330" s="198" t="s">
        <v>578</v>
      </c>
      <c r="G330" s="195"/>
      <c r="H330" s="199">
        <v>15.05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217</v>
      </c>
      <c r="AU330" s="205" t="s">
        <v>83</v>
      </c>
      <c r="AV330" s="13" t="s">
        <v>83</v>
      </c>
      <c r="AW330" s="13" t="s">
        <v>35</v>
      </c>
      <c r="AX330" s="13" t="s">
        <v>74</v>
      </c>
      <c r="AY330" s="205" t="s">
        <v>209</v>
      </c>
    </row>
    <row r="331" spans="2:51" s="13" customFormat="1" ht="12">
      <c r="B331" s="194"/>
      <c r="C331" s="195"/>
      <c r="D331" s="196" t="s">
        <v>217</v>
      </c>
      <c r="E331" s="197" t="s">
        <v>21</v>
      </c>
      <c r="F331" s="198" t="s">
        <v>579</v>
      </c>
      <c r="G331" s="195"/>
      <c r="H331" s="199">
        <v>6.7</v>
      </c>
      <c r="I331" s="200"/>
      <c r="J331" s="195"/>
      <c r="K331" s="195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217</v>
      </c>
      <c r="AU331" s="205" t="s">
        <v>83</v>
      </c>
      <c r="AV331" s="13" t="s">
        <v>83</v>
      </c>
      <c r="AW331" s="13" t="s">
        <v>35</v>
      </c>
      <c r="AX331" s="13" t="s">
        <v>74</v>
      </c>
      <c r="AY331" s="205" t="s">
        <v>209</v>
      </c>
    </row>
    <row r="332" spans="2:51" s="13" customFormat="1" ht="12">
      <c r="B332" s="194"/>
      <c r="C332" s="195"/>
      <c r="D332" s="196" t="s">
        <v>217</v>
      </c>
      <c r="E332" s="197" t="s">
        <v>21</v>
      </c>
      <c r="F332" s="198" t="s">
        <v>580</v>
      </c>
      <c r="G332" s="195"/>
      <c r="H332" s="199">
        <v>10.675</v>
      </c>
      <c r="I332" s="200"/>
      <c r="J332" s="195"/>
      <c r="K332" s="195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217</v>
      </c>
      <c r="AU332" s="205" t="s">
        <v>83</v>
      </c>
      <c r="AV332" s="13" t="s">
        <v>83</v>
      </c>
      <c r="AW332" s="13" t="s">
        <v>35</v>
      </c>
      <c r="AX332" s="13" t="s">
        <v>74</v>
      </c>
      <c r="AY332" s="205" t="s">
        <v>209</v>
      </c>
    </row>
    <row r="333" spans="2:51" s="16" customFormat="1" ht="12">
      <c r="B333" s="227"/>
      <c r="C333" s="228"/>
      <c r="D333" s="196" t="s">
        <v>217</v>
      </c>
      <c r="E333" s="229" t="s">
        <v>21</v>
      </c>
      <c r="F333" s="230" t="s">
        <v>257</v>
      </c>
      <c r="G333" s="228"/>
      <c r="H333" s="231">
        <v>32.425</v>
      </c>
      <c r="I333" s="232"/>
      <c r="J333" s="228"/>
      <c r="K333" s="228"/>
      <c r="L333" s="233"/>
      <c r="M333" s="234"/>
      <c r="N333" s="235"/>
      <c r="O333" s="235"/>
      <c r="P333" s="235"/>
      <c r="Q333" s="235"/>
      <c r="R333" s="235"/>
      <c r="S333" s="235"/>
      <c r="T333" s="236"/>
      <c r="AT333" s="237" t="s">
        <v>217</v>
      </c>
      <c r="AU333" s="237" t="s">
        <v>83</v>
      </c>
      <c r="AV333" s="16" t="s">
        <v>215</v>
      </c>
      <c r="AW333" s="16" t="s">
        <v>35</v>
      </c>
      <c r="AX333" s="16" t="s">
        <v>81</v>
      </c>
      <c r="AY333" s="237" t="s">
        <v>209</v>
      </c>
    </row>
    <row r="334" spans="1:65" s="2" customFormat="1" ht="24.2" customHeight="1">
      <c r="A334" s="36"/>
      <c r="B334" s="37"/>
      <c r="C334" s="181" t="s">
        <v>581</v>
      </c>
      <c r="D334" s="181" t="s">
        <v>211</v>
      </c>
      <c r="E334" s="182" t="s">
        <v>582</v>
      </c>
      <c r="F334" s="183" t="s">
        <v>583</v>
      </c>
      <c r="G334" s="184" t="s">
        <v>322</v>
      </c>
      <c r="H334" s="185">
        <v>4.3</v>
      </c>
      <c r="I334" s="186"/>
      <c r="J334" s="187">
        <f>ROUND(I334*H334,2)</f>
        <v>0</v>
      </c>
      <c r="K334" s="183" t="s">
        <v>234</v>
      </c>
      <c r="L334" s="41"/>
      <c r="M334" s="188" t="s">
        <v>21</v>
      </c>
      <c r="N334" s="189" t="s">
        <v>45</v>
      </c>
      <c r="O334" s="66"/>
      <c r="P334" s="190">
        <f>O334*H334</f>
        <v>0</v>
      </c>
      <c r="Q334" s="190">
        <v>0.00012</v>
      </c>
      <c r="R334" s="190">
        <f>Q334*H334</f>
        <v>0.000516</v>
      </c>
      <c r="S334" s="190">
        <v>0</v>
      </c>
      <c r="T334" s="191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2" t="s">
        <v>215</v>
      </c>
      <c r="AT334" s="192" t="s">
        <v>211</v>
      </c>
      <c r="AU334" s="192" t="s">
        <v>83</v>
      </c>
      <c r="AY334" s="19" t="s">
        <v>209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9" t="s">
        <v>81</v>
      </c>
      <c r="BK334" s="193">
        <f>ROUND(I334*H334,2)</f>
        <v>0</v>
      </c>
      <c r="BL334" s="19" t="s">
        <v>215</v>
      </c>
      <c r="BM334" s="192" t="s">
        <v>584</v>
      </c>
    </row>
    <row r="335" spans="2:51" s="13" customFormat="1" ht="12">
      <c r="B335" s="194"/>
      <c r="C335" s="195"/>
      <c r="D335" s="196" t="s">
        <v>217</v>
      </c>
      <c r="E335" s="197" t="s">
        <v>21</v>
      </c>
      <c r="F335" s="198" t="s">
        <v>585</v>
      </c>
      <c r="G335" s="195"/>
      <c r="H335" s="199">
        <v>4.3</v>
      </c>
      <c r="I335" s="200"/>
      <c r="J335" s="195"/>
      <c r="K335" s="195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217</v>
      </c>
      <c r="AU335" s="205" t="s">
        <v>83</v>
      </c>
      <c r="AV335" s="13" t="s">
        <v>83</v>
      </c>
      <c r="AW335" s="13" t="s">
        <v>35</v>
      </c>
      <c r="AX335" s="13" t="s">
        <v>81</v>
      </c>
      <c r="AY335" s="205" t="s">
        <v>209</v>
      </c>
    </row>
    <row r="336" spans="1:65" s="2" customFormat="1" ht="24.2" customHeight="1">
      <c r="A336" s="36"/>
      <c r="B336" s="37"/>
      <c r="C336" s="181" t="s">
        <v>586</v>
      </c>
      <c r="D336" s="181" t="s">
        <v>211</v>
      </c>
      <c r="E336" s="182" t="s">
        <v>587</v>
      </c>
      <c r="F336" s="183" t="s">
        <v>588</v>
      </c>
      <c r="G336" s="184" t="s">
        <v>322</v>
      </c>
      <c r="H336" s="185">
        <v>19.2</v>
      </c>
      <c r="I336" s="186"/>
      <c r="J336" s="187">
        <f>ROUND(I336*H336,2)</f>
        <v>0</v>
      </c>
      <c r="K336" s="183" t="s">
        <v>234</v>
      </c>
      <c r="L336" s="41"/>
      <c r="M336" s="188" t="s">
        <v>21</v>
      </c>
      <c r="N336" s="189" t="s">
        <v>45</v>
      </c>
      <c r="O336" s="66"/>
      <c r="P336" s="190">
        <f>O336*H336</f>
        <v>0</v>
      </c>
      <c r="Q336" s="190">
        <v>0.00013</v>
      </c>
      <c r="R336" s="190">
        <f>Q336*H336</f>
        <v>0.0024959999999999995</v>
      </c>
      <c r="S336" s="190">
        <v>0</v>
      </c>
      <c r="T336" s="191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2" t="s">
        <v>215</v>
      </c>
      <c r="AT336" s="192" t="s">
        <v>211</v>
      </c>
      <c r="AU336" s="192" t="s">
        <v>83</v>
      </c>
      <c r="AY336" s="19" t="s">
        <v>209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9" t="s">
        <v>81</v>
      </c>
      <c r="BK336" s="193">
        <f>ROUND(I336*H336,2)</f>
        <v>0</v>
      </c>
      <c r="BL336" s="19" t="s">
        <v>215</v>
      </c>
      <c r="BM336" s="192" t="s">
        <v>589</v>
      </c>
    </row>
    <row r="337" spans="2:51" s="13" customFormat="1" ht="12">
      <c r="B337" s="194"/>
      <c r="C337" s="195"/>
      <c r="D337" s="196" t="s">
        <v>217</v>
      </c>
      <c r="E337" s="197" t="s">
        <v>21</v>
      </c>
      <c r="F337" s="198" t="s">
        <v>590</v>
      </c>
      <c r="G337" s="195"/>
      <c r="H337" s="199">
        <v>19.2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217</v>
      </c>
      <c r="AU337" s="205" t="s">
        <v>83</v>
      </c>
      <c r="AV337" s="13" t="s">
        <v>83</v>
      </c>
      <c r="AW337" s="13" t="s">
        <v>35</v>
      </c>
      <c r="AX337" s="13" t="s">
        <v>81</v>
      </c>
      <c r="AY337" s="205" t="s">
        <v>209</v>
      </c>
    </row>
    <row r="338" spans="1:65" s="2" customFormat="1" ht="24.2" customHeight="1">
      <c r="A338" s="36"/>
      <c r="B338" s="37"/>
      <c r="C338" s="181" t="s">
        <v>591</v>
      </c>
      <c r="D338" s="181" t="s">
        <v>211</v>
      </c>
      <c r="E338" s="182" t="s">
        <v>592</v>
      </c>
      <c r="F338" s="183" t="s">
        <v>593</v>
      </c>
      <c r="G338" s="184" t="s">
        <v>331</v>
      </c>
      <c r="H338" s="185">
        <v>1.5</v>
      </c>
      <c r="I338" s="186"/>
      <c r="J338" s="187">
        <f>ROUND(I338*H338,2)</f>
        <v>0</v>
      </c>
      <c r="K338" s="183" t="s">
        <v>234</v>
      </c>
      <c r="L338" s="41"/>
      <c r="M338" s="188" t="s">
        <v>21</v>
      </c>
      <c r="N338" s="189" t="s">
        <v>45</v>
      </c>
      <c r="O338" s="66"/>
      <c r="P338" s="190">
        <f>O338*H338</f>
        <v>0</v>
      </c>
      <c r="Q338" s="190">
        <v>0.25871</v>
      </c>
      <c r="R338" s="190">
        <f>Q338*H338</f>
        <v>0.388065</v>
      </c>
      <c r="S338" s="190">
        <v>0</v>
      </c>
      <c r="T338" s="191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2" t="s">
        <v>215</v>
      </c>
      <c r="AT338" s="192" t="s">
        <v>211</v>
      </c>
      <c r="AU338" s="192" t="s">
        <v>83</v>
      </c>
      <c r="AY338" s="19" t="s">
        <v>209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9" t="s">
        <v>81</v>
      </c>
      <c r="BK338" s="193">
        <f>ROUND(I338*H338,2)</f>
        <v>0</v>
      </c>
      <c r="BL338" s="19" t="s">
        <v>215</v>
      </c>
      <c r="BM338" s="192" t="s">
        <v>594</v>
      </c>
    </row>
    <row r="339" spans="2:51" s="13" customFormat="1" ht="12">
      <c r="B339" s="194"/>
      <c r="C339" s="195"/>
      <c r="D339" s="196" t="s">
        <v>217</v>
      </c>
      <c r="E339" s="197" t="s">
        <v>21</v>
      </c>
      <c r="F339" s="198" t="s">
        <v>595</v>
      </c>
      <c r="G339" s="195"/>
      <c r="H339" s="199">
        <v>1.5</v>
      </c>
      <c r="I339" s="200"/>
      <c r="J339" s="195"/>
      <c r="K339" s="195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217</v>
      </c>
      <c r="AU339" s="205" t="s">
        <v>83</v>
      </c>
      <c r="AV339" s="13" t="s">
        <v>83</v>
      </c>
      <c r="AW339" s="13" t="s">
        <v>35</v>
      </c>
      <c r="AX339" s="13" t="s">
        <v>81</v>
      </c>
      <c r="AY339" s="205" t="s">
        <v>209</v>
      </c>
    </row>
    <row r="340" spans="1:65" s="2" customFormat="1" ht="49.15" customHeight="1">
      <c r="A340" s="36"/>
      <c r="B340" s="37"/>
      <c r="C340" s="181" t="s">
        <v>596</v>
      </c>
      <c r="D340" s="181" t="s">
        <v>211</v>
      </c>
      <c r="E340" s="182" t="s">
        <v>597</v>
      </c>
      <c r="F340" s="183" t="s">
        <v>598</v>
      </c>
      <c r="G340" s="184" t="s">
        <v>214</v>
      </c>
      <c r="H340" s="185">
        <v>15.3</v>
      </c>
      <c r="I340" s="186"/>
      <c r="J340" s="187">
        <f>ROUND(I340*H340,2)</f>
        <v>0</v>
      </c>
      <c r="K340" s="183" t="s">
        <v>234</v>
      </c>
      <c r="L340" s="41"/>
      <c r="M340" s="188" t="s">
        <v>21</v>
      </c>
      <c r="N340" s="189" t="s">
        <v>45</v>
      </c>
      <c r="O340" s="66"/>
      <c r="P340" s="190">
        <f>O340*H340</f>
        <v>0</v>
      </c>
      <c r="Q340" s="190">
        <v>2.52979</v>
      </c>
      <c r="R340" s="190">
        <f>Q340*H340</f>
        <v>38.70578700000001</v>
      </c>
      <c r="S340" s="190">
        <v>0</v>
      </c>
      <c r="T340" s="191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2" t="s">
        <v>215</v>
      </c>
      <c r="AT340" s="192" t="s">
        <v>211</v>
      </c>
      <c r="AU340" s="192" t="s">
        <v>83</v>
      </c>
      <c r="AY340" s="19" t="s">
        <v>209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9" t="s">
        <v>81</v>
      </c>
      <c r="BK340" s="193">
        <f>ROUND(I340*H340,2)</f>
        <v>0</v>
      </c>
      <c r="BL340" s="19" t="s">
        <v>215</v>
      </c>
      <c r="BM340" s="192" t="s">
        <v>599</v>
      </c>
    </row>
    <row r="341" spans="2:51" s="13" customFormat="1" ht="12">
      <c r="B341" s="194"/>
      <c r="C341" s="195"/>
      <c r="D341" s="196" t="s">
        <v>217</v>
      </c>
      <c r="E341" s="197" t="s">
        <v>21</v>
      </c>
      <c r="F341" s="198" t="s">
        <v>600</v>
      </c>
      <c r="G341" s="195"/>
      <c r="H341" s="199">
        <v>8.7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217</v>
      </c>
      <c r="AU341" s="205" t="s">
        <v>83</v>
      </c>
      <c r="AV341" s="13" t="s">
        <v>83</v>
      </c>
      <c r="AW341" s="13" t="s">
        <v>35</v>
      </c>
      <c r="AX341" s="13" t="s">
        <v>74</v>
      </c>
      <c r="AY341" s="205" t="s">
        <v>209</v>
      </c>
    </row>
    <row r="342" spans="2:51" s="13" customFormat="1" ht="12">
      <c r="B342" s="194"/>
      <c r="C342" s="195"/>
      <c r="D342" s="196" t="s">
        <v>217</v>
      </c>
      <c r="E342" s="197" t="s">
        <v>21</v>
      </c>
      <c r="F342" s="198" t="s">
        <v>601</v>
      </c>
      <c r="G342" s="195"/>
      <c r="H342" s="199">
        <v>2.1</v>
      </c>
      <c r="I342" s="200"/>
      <c r="J342" s="195"/>
      <c r="K342" s="195"/>
      <c r="L342" s="201"/>
      <c r="M342" s="202"/>
      <c r="N342" s="203"/>
      <c r="O342" s="203"/>
      <c r="P342" s="203"/>
      <c r="Q342" s="203"/>
      <c r="R342" s="203"/>
      <c r="S342" s="203"/>
      <c r="T342" s="204"/>
      <c r="AT342" s="205" t="s">
        <v>217</v>
      </c>
      <c r="AU342" s="205" t="s">
        <v>83</v>
      </c>
      <c r="AV342" s="13" t="s">
        <v>83</v>
      </c>
      <c r="AW342" s="13" t="s">
        <v>35</v>
      </c>
      <c r="AX342" s="13" t="s">
        <v>74</v>
      </c>
      <c r="AY342" s="205" t="s">
        <v>209</v>
      </c>
    </row>
    <row r="343" spans="2:51" s="13" customFormat="1" ht="12">
      <c r="B343" s="194"/>
      <c r="C343" s="195"/>
      <c r="D343" s="196" t="s">
        <v>217</v>
      </c>
      <c r="E343" s="197" t="s">
        <v>21</v>
      </c>
      <c r="F343" s="198" t="s">
        <v>602</v>
      </c>
      <c r="G343" s="195"/>
      <c r="H343" s="199">
        <v>4.5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217</v>
      </c>
      <c r="AU343" s="205" t="s">
        <v>83</v>
      </c>
      <c r="AV343" s="13" t="s">
        <v>83</v>
      </c>
      <c r="AW343" s="13" t="s">
        <v>35</v>
      </c>
      <c r="AX343" s="13" t="s">
        <v>74</v>
      </c>
      <c r="AY343" s="205" t="s">
        <v>209</v>
      </c>
    </row>
    <row r="344" spans="2:51" s="14" customFormat="1" ht="12">
      <c r="B344" s="206"/>
      <c r="C344" s="207"/>
      <c r="D344" s="196" t="s">
        <v>217</v>
      </c>
      <c r="E344" s="208" t="s">
        <v>21</v>
      </c>
      <c r="F344" s="209" t="s">
        <v>223</v>
      </c>
      <c r="G344" s="207"/>
      <c r="H344" s="210">
        <v>15.3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217</v>
      </c>
      <c r="AU344" s="216" t="s">
        <v>83</v>
      </c>
      <c r="AV344" s="14" t="s">
        <v>224</v>
      </c>
      <c r="AW344" s="14" t="s">
        <v>35</v>
      </c>
      <c r="AX344" s="14" t="s">
        <v>81</v>
      </c>
      <c r="AY344" s="216" t="s">
        <v>209</v>
      </c>
    </row>
    <row r="345" spans="1:65" s="2" customFormat="1" ht="49.15" customHeight="1">
      <c r="A345" s="36"/>
      <c r="B345" s="37"/>
      <c r="C345" s="181" t="s">
        <v>603</v>
      </c>
      <c r="D345" s="181" t="s">
        <v>211</v>
      </c>
      <c r="E345" s="182" t="s">
        <v>604</v>
      </c>
      <c r="F345" s="183" t="s">
        <v>605</v>
      </c>
      <c r="G345" s="184" t="s">
        <v>331</v>
      </c>
      <c r="H345" s="185">
        <v>25.827</v>
      </c>
      <c r="I345" s="186"/>
      <c r="J345" s="187">
        <f>ROUND(I345*H345,2)</f>
        <v>0</v>
      </c>
      <c r="K345" s="183" t="s">
        <v>234</v>
      </c>
      <c r="L345" s="41"/>
      <c r="M345" s="188" t="s">
        <v>21</v>
      </c>
      <c r="N345" s="189" t="s">
        <v>45</v>
      </c>
      <c r="O345" s="66"/>
      <c r="P345" s="190">
        <f>O345*H345</f>
        <v>0</v>
      </c>
      <c r="Q345" s="190">
        <v>0.00432</v>
      </c>
      <c r="R345" s="190">
        <f>Q345*H345</f>
        <v>0.11157264000000001</v>
      </c>
      <c r="S345" s="190">
        <v>0</v>
      </c>
      <c r="T345" s="191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2" t="s">
        <v>215</v>
      </c>
      <c r="AT345" s="192" t="s">
        <v>211</v>
      </c>
      <c r="AU345" s="192" t="s">
        <v>83</v>
      </c>
      <c r="AY345" s="19" t="s">
        <v>209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9" t="s">
        <v>81</v>
      </c>
      <c r="BK345" s="193">
        <f>ROUND(I345*H345,2)</f>
        <v>0</v>
      </c>
      <c r="BL345" s="19" t="s">
        <v>215</v>
      </c>
      <c r="BM345" s="192" t="s">
        <v>606</v>
      </c>
    </row>
    <row r="346" spans="2:51" s="13" customFormat="1" ht="12">
      <c r="B346" s="194"/>
      <c r="C346" s="195"/>
      <c r="D346" s="196" t="s">
        <v>217</v>
      </c>
      <c r="E346" s="197" t="s">
        <v>21</v>
      </c>
      <c r="F346" s="198" t="s">
        <v>607</v>
      </c>
      <c r="G346" s="195"/>
      <c r="H346" s="199">
        <v>25.827</v>
      </c>
      <c r="I346" s="200"/>
      <c r="J346" s="195"/>
      <c r="K346" s="195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217</v>
      </c>
      <c r="AU346" s="205" t="s">
        <v>83</v>
      </c>
      <c r="AV346" s="13" t="s">
        <v>83</v>
      </c>
      <c r="AW346" s="13" t="s">
        <v>35</v>
      </c>
      <c r="AX346" s="13" t="s">
        <v>81</v>
      </c>
      <c r="AY346" s="205" t="s">
        <v>209</v>
      </c>
    </row>
    <row r="347" spans="1:65" s="2" customFormat="1" ht="49.15" customHeight="1">
      <c r="A347" s="36"/>
      <c r="B347" s="37"/>
      <c r="C347" s="181" t="s">
        <v>608</v>
      </c>
      <c r="D347" s="181" t="s">
        <v>211</v>
      </c>
      <c r="E347" s="182" t="s">
        <v>609</v>
      </c>
      <c r="F347" s="183" t="s">
        <v>610</v>
      </c>
      <c r="G347" s="184" t="s">
        <v>331</v>
      </c>
      <c r="H347" s="185">
        <v>25.827</v>
      </c>
      <c r="I347" s="186"/>
      <c r="J347" s="187">
        <f>ROUND(I347*H347,2)</f>
        <v>0</v>
      </c>
      <c r="K347" s="183" t="s">
        <v>234</v>
      </c>
      <c r="L347" s="41"/>
      <c r="M347" s="188" t="s">
        <v>21</v>
      </c>
      <c r="N347" s="189" t="s">
        <v>45</v>
      </c>
      <c r="O347" s="66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2" t="s">
        <v>215</v>
      </c>
      <c r="AT347" s="192" t="s">
        <v>211</v>
      </c>
      <c r="AU347" s="192" t="s">
        <v>83</v>
      </c>
      <c r="AY347" s="19" t="s">
        <v>209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9" t="s">
        <v>81</v>
      </c>
      <c r="BK347" s="193">
        <f>ROUND(I347*H347,2)</f>
        <v>0</v>
      </c>
      <c r="BL347" s="19" t="s">
        <v>215</v>
      </c>
      <c r="BM347" s="192" t="s">
        <v>611</v>
      </c>
    </row>
    <row r="348" spans="1:65" s="2" customFormat="1" ht="49.15" customHeight="1">
      <c r="A348" s="36"/>
      <c r="B348" s="37"/>
      <c r="C348" s="181" t="s">
        <v>612</v>
      </c>
      <c r="D348" s="181" t="s">
        <v>211</v>
      </c>
      <c r="E348" s="182" t="s">
        <v>613</v>
      </c>
      <c r="F348" s="183" t="s">
        <v>614</v>
      </c>
      <c r="G348" s="184" t="s">
        <v>331</v>
      </c>
      <c r="H348" s="185">
        <v>123</v>
      </c>
      <c r="I348" s="186"/>
      <c r="J348" s="187">
        <f>ROUND(I348*H348,2)</f>
        <v>0</v>
      </c>
      <c r="K348" s="183" t="s">
        <v>234</v>
      </c>
      <c r="L348" s="41"/>
      <c r="M348" s="188" t="s">
        <v>21</v>
      </c>
      <c r="N348" s="189" t="s">
        <v>45</v>
      </c>
      <c r="O348" s="66"/>
      <c r="P348" s="190">
        <f>O348*H348</f>
        <v>0</v>
      </c>
      <c r="Q348" s="190">
        <v>0.00332</v>
      </c>
      <c r="R348" s="190">
        <f>Q348*H348</f>
        <v>0.40836</v>
      </c>
      <c r="S348" s="190">
        <v>0</v>
      </c>
      <c r="T348" s="191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2" t="s">
        <v>215</v>
      </c>
      <c r="AT348" s="192" t="s">
        <v>211</v>
      </c>
      <c r="AU348" s="192" t="s">
        <v>83</v>
      </c>
      <c r="AY348" s="19" t="s">
        <v>209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19" t="s">
        <v>81</v>
      </c>
      <c r="BK348" s="193">
        <f>ROUND(I348*H348,2)</f>
        <v>0</v>
      </c>
      <c r="BL348" s="19" t="s">
        <v>215</v>
      </c>
      <c r="BM348" s="192" t="s">
        <v>615</v>
      </c>
    </row>
    <row r="349" spans="2:51" s="13" customFormat="1" ht="12">
      <c r="B349" s="194"/>
      <c r="C349" s="195"/>
      <c r="D349" s="196" t="s">
        <v>217</v>
      </c>
      <c r="E349" s="197" t="s">
        <v>21</v>
      </c>
      <c r="F349" s="198" t="s">
        <v>616</v>
      </c>
      <c r="G349" s="195"/>
      <c r="H349" s="199">
        <v>109.5</v>
      </c>
      <c r="I349" s="200"/>
      <c r="J349" s="195"/>
      <c r="K349" s="195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217</v>
      </c>
      <c r="AU349" s="205" t="s">
        <v>83</v>
      </c>
      <c r="AV349" s="13" t="s">
        <v>83</v>
      </c>
      <c r="AW349" s="13" t="s">
        <v>35</v>
      </c>
      <c r="AX349" s="13" t="s">
        <v>74</v>
      </c>
      <c r="AY349" s="205" t="s">
        <v>209</v>
      </c>
    </row>
    <row r="350" spans="2:51" s="13" customFormat="1" ht="22.5">
      <c r="B350" s="194"/>
      <c r="C350" s="195"/>
      <c r="D350" s="196" t="s">
        <v>217</v>
      </c>
      <c r="E350" s="197" t="s">
        <v>21</v>
      </c>
      <c r="F350" s="198" t="s">
        <v>617</v>
      </c>
      <c r="G350" s="195"/>
      <c r="H350" s="199">
        <v>13.5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217</v>
      </c>
      <c r="AU350" s="205" t="s">
        <v>83</v>
      </c>
      <c r="AV350" s="13" t="s">
        <v>83</v>
      </c>
      <c r="AW350" s="13" t="s">
        <v>35</v>
      </c>
      <c r="AX350" s="13" t="s">
        <v>74</v>
      </c>
      <c r="AY350" s="205" t="s">
        <v>209</v>
      </c>
    </row>
    <row r="351" spans="2:51" s="14" customFormat="1" ht="12">
      <c r="B351" s="206"/>
      <c r="C351" s="207"/>
      <c r="D351" s="196" t="s">
        <v>217</v>
      </c>
      <c r="E351" s="208" t="s">
        <v>21</v>
      </c>
      <c r="F351" s="209" t="s">
        <v>223</v>
      </c>
      <c r="G351" s="207"/>
      <c r="H351" s="210">
        <v>123</v>
      </c>
      <c r="I351" s="211"/>
      <c r="J351" s="207"/>
      <c r="K351" s="207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217</v>
      </c>
      <c r="AU351" s="216" t="s">
        <v>83</v>
      </c>
      <c r="AV351" s="14" t="s">
        <v>224</v>
      </c>
      <c r="AW351" s="14" t="s">
        <v>35</v>
      </c>
      <c r="AX351" s="14" t="s">
        <v>81</v>
      </c>
      <c r="AY351" s="216" t="s">
        <v>209</v>
      </c>
    </row>
    <row r="352" spans="1:65" s="2" customFormat="1" ht="49.15" customHeight="1">
      <c r="A352" s="36"/>
      <c r="B352" s="37"/>
      <c r="C352" s="181" t="s">
        <v>618</v>
      </c>
      <c r="D352" s="181" t="s">
        <v>211</v>
      </c>
      <c r="E352" s="182" t="s">
        <v>619</v>
      </c>
      <c r="F352" s="183" t="s">
        <v>620</v>
      </c>
      <c r="G352" s="184" t="s">
        <v>331</v>
      </c>
      <c r="H352" s="185">
        <v>123</v>
      </c>
      <c r="I352" s="186"/>
      <c r="J352" s="187">
        <f>ROUND(I352*H352,2)</f>
        <v>0</v>
      </c>
      <c r="K352" s="183" t="s">
        <v>234</v>
      </c>
      <c r="L352" s="41"/>
      <c r="M352" s="188" t="s">
        <v>21</v>
      </c>
      <c r="N352" s="189" t="s">
        <v>45</v>
      </c>
      <c r="O352" s="66"/>
      <c r="P352" s="190">
        <f>O352*H352</f>
        <v>0</v>
      </c>
      <c r="Q352" s="190">
        <v>0</v>
      </c>
      <c r="R352" s="190">
        <f>Q352*H352</f>
        <v>0</v>
      </c>
      <c r="S352" s="190">
        <v>0</v>
      </c>
      <c r="T352" s="191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2" t="s">
        <v>215</v>
      </c>
      <c r="AT352" s="192" t="s">
        <v>211</v>
      </c>
      <c r="AU352" s="192" t="s">
        <v>83</v>
      </c>
      <c r="AY352" s="19" t="s">
        <v>209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19" t="s">
        <v>81</v>
      </c>
      <c r="BK352" s="193">
        <f>ROUND(I352*H352,2)</f>
        <v>0</v>
      </c>
      <c r="BL352" s="19" t="s">
        <v>215</v>
      </c>
      <c r="BM352" s="192" t="s">
        <v>621</v>
      </c>
    </row>
    <row r="353" spans="1:65" s="2" customFormat="1" ht="37.9" customHeight="1">
      <c r="A353" s="36"/>
      <c r="B353" s="37"/>
      <c r="C353" s="181" t="s">
        <v>622</v>
      </c>
      <c r="D353" s="181" t="s">
        <v>211</v>
      </c>
      <c r="E353" s="182" t="s">
        <v>623</v>
      </c>
      <c r="F353" s="183" t="s">
        <v>624</v>
      </c>
      <c r="G353" s="184" t="s">
        <v>302</v>
      </c>
      <c r="H353" s="185">
        <v>3</v>
      </c>
      <c r="I353" s="186"/>
      <c r="J353" s="187">
        <f>ROUND(I353*H353,2)</f>
        <v>0</v>
      </c>
      <c r="K353" s="183" t="s">
        <v>234</v>
      </c>
      <c r="L353" s="41"/>
      <c r="M353" s="188" t="s">
        <v>21</v>
      </c>
      <c r="N353" s="189" t="s">
        <v>45</v>
      </c>
      <c r="O353" s="66"/>
      <c r="P353" s="190">
        <f>O353*H353</f>
        <v>0</v>
      </c>
      <c r="Q353" s="190">
        <v>1.10907</v>
      </c>
      <c r="R353" s="190">
        <f>Q353*H353</f>
        <v>3.32721</v>
      </c>
      <c r="S353" s="190">
        <v>0</v>
      </c>
      <c r="T353" s="191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2" t="s">
        <v>215</v>
      </c>
      <c r="AT353" s="192" t="s">
        <v>211</v>
      </c>
      <c r="AU353" s="192" t="s">
        <v>83</v>
      </c>
      <c r="AY353" s="19" t="s">
        <v>209</v>
      </c>
      <c r="BE353" s="193">
        <f>IF(N353="základní",J353,0)</f>
        <v>0</v>
      </c>
      <c r="BF353" s="193">
        <f>IF(N353="snížená",J353,0)</f>
        <v>0</v>
      </c>
      <c r="BG353" s="193">
        <f>IF(N353="zákl. přenesená",J353,0)</f>
        <v>0</v>
      </c>
      <c r="BH353" s="193">
        <f>IF(N353="sníž. přenesená",J353,0)</f>
        <v>0</v>
      </c>
      <c r="BI353" s="193">
        <f>IF(N353="nulová",J353,0)</f>
        <v>0</v>
      </c>
      <c r="BJ353" s="19" t="s">
        <v>81</v>
      </c>
      <c r="BK353" s="193">
        <f>ROUND(I353*H353,2)</f>
        <v>0</v>
      </c>
      <c r="BL353" s="19" t="s">
        <v>215</v>
      </c>
      <c r="BM353" s="192" t="s">
        <v>625</v>
      </c>
    </row>
    <row r="354" spans="2:51" s="13" customFormat="1" ht="12">
      <c r="B354" s="194"/>
      <c r="C354" s="195"/>
      <c r="D354" s="196" t="s">
        <v>217</v>
      </c>
      <c r="E354" s="197" t="s">
        <v>21</v>
      </c>
      <c r="F354" s="198" t="s">
        <v>626</v>
      </c>
      <c r="G354" s="195"/>
      <c r="H354" s="199">
        <v>3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217</v>
      </c>
      <c r="AU354" s="205" t="s">
        <v>83</v>
      </c>
      <c r="AV354" s="13" t="s">
        <v>83</v>
      </c>
      <c r="AW354" s="13" t="s">
        <v>35</v>
      </c>
      <c r="AX354" s="13" t="s">
        <v>81</v>
      </c>
      <c r="AY354" s="205" t="s">
        <v>209</v>
      </c>
    </row>
    <row r="355" spans="1:65" s="2" customFormat="1" ht="37.9" customHeight="1">
      <c r="A355" s="36"/>
      <c r="B355" s="37"/>
      <c r="C355" s="181" t="s">
        <v>627</v>
      </c>
      <c r="D355" s="181" t="s">
        <v>211</v>
      </c>
      <c r="E355" s="182" t="s">
        <v>628</v>
      </c>
      <c r="F355" s="183" t="s">
        <v>629</v>
      </c>
      <c r="G355" s="184" t="s">
        <v>214</v>
      </c>
      <c r="H355" s="185">
        <v>1.6</v>
      </c>
      <c r="I355" s="186"/>
      <c r="J355" s="187">
        <f>ROUND(I355*H355,2)</f>
        <v>0</v>
      </c>
      <c r="K355" s="183" t="s">
        <v>234</v>
      </c>
      <c r="L355" s="41"/>
      <c r="M355" s="188" t="s">
        <v>21</v>
      </c>
      <c r="N355" s="189" t="s">
        <v>45</v>
      </c>
      <c r="O355" s="66"/>
      <c r="P355" s="190">
        <f>O355*H355</f>
        <v>0</v>
      </c>
      <c r="Q355" s="190">
        <v>2.5961</v>
      </c>
      <c r="R355" s="190">
        <f>Q355*H355</f>
        <v>4.15376</v>
      </c>
      <c r="S355" s="190">
        <v>0</v>
      </c>
      <c r="T355" s="191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2" t="s">
        <v>215</v>
      </c>
      <c r="AT355" s="192" t="s">
        <v>211</v>
      </c>
      <c r="AU355" s="192" t="s">
        <v>83</v>
      </c>
      <c r="AY355" s="19" t="s">
        <v>209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19" t="s">
        <v>81</v>
      </c>
      <c r="BK355" s="193">
        <f>ROUND(I355*H355,2)</f>
        <v>0</v>
      </c>
      <c r="BL355" s="19" t="s">
        <v>215</v>
      </c>
      <c r="BM355" s="192" t="s">
        <v>630</v>
      </c>
    </row>
    <row r="356" spans="2:51" s="13" customFormat="1" ht="12">
      <c r="B356" s="194"/>
      <c r="C356" s="195"/>
      <c r="D356" s="196" t="s">
        <v>217</v>
      </c>
      <c r="E356" s="197" t="s">
        <v>21</v>
      </c>
      <c r="F356" s="198" t="s">
        <v>631</v>
      </c>
      <c r="G356" s="195"/>
      <c r="H356" s="199">
        <v>1.4</v>
      </c>
      <c r="I356" s="200"/>
      <c r="J356" s="195"/>
      <c r="K356" s="195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217</v>
      </c>
      <c r="AU356" s="205" t="s">
        <v>83</v>
      </c>
      <c r="AV356" s="13" t="s">
        <v>83</v>
      </c>
      <c r="AW356" s="13" t="s">
        <v>35</v>
      </c>
      <c r="AX356" s="13" t="s">
        <v>74</v>
      </c>
      <c r="AY356" s="205" t="s">
        <v>209</v>
      </c>
    </row>
    <row r="357" spans="2:51" s="13" customFormat="1" ht="22.5">
      <c r="B357" s="194"/>
      <c r="C357" s="195"/>
      <c r="D357" s="196" t="s">
        <v>217</v>
      </c>
      <c r="E357" s="197" t="s">
        <v>21</v>
      </c>
      <c r="F357" s="198" t="s">
        <v>632</v>
      </c>
      <c r="G357" s="195"/>
      <c r="H357" s="199">
        <v>0.2</v>
      </c>
      <c r="I357" s="200"/>
      <c r="J357" s="195"/>
      <c r="K357" s="195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217</v>
      </c>
      <c r="AU357" s="205" t="s">
        <v>83</v>
      </c>
      <c r="AV357" s="13" t="s">
        <v>83</v>
      </c>
      <c r="AW357" s="13" t="s">
        <v>35</v>
      </c>
      <c r="AX357" s="13" t="s">
        <v>74</v>
      </c>
      <c r="AY357" s="205" t="s">
        <v>209</v>
      </c>
    </row>
    <row r="358" spans="2:51" s="14" customFormat="1" ht="12">
      <c r="B358" s="206"/>
      <c r="C358" s="207"/>
      <c r="D358" s="196" t="s">
        <v>217</v>
      </c>
      <c r="E358" s="208" t="s">
        <v>21</v>
      </c>
      <c r="F358" s="209" t="s">
        <v>223</v>
      </c>
      <c r="G358" s="207"/>
      <c r="H358" s="210">
        <v>1.6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217</v>
      </c>
      <c r="AU358" s="216" t="s">
        <v>83</v>
      </c>
      <c r="AV358" s="14" t="s">
        <v>224</v>
      </c>
      <c r="AW358" s="14" t="s">
        <v>35</v>
      </c>
      <c r="AX358" s="14" t="s">
        <v>81</v>
      </c>
      <c r="AY358" s="216" t="s">
        <v>209</v>
      </c>
    </row>
    <row r="359" spans="2:63" s="12" customFormat="1" ht="22.9" customHeight="1">
      <c r="B359" s="165"/>
      <c r="C359" s="166"/>
      <c r="D359" s="167" t="s">
        <v>73</v>
      </c>
      <c r="E359" s="179" t="s">
        <v>215</v>
      </c>
      <c r="F359" s="179" t="s">
        <v>633</v>
      </c>
      <c r="G359" s="166"/>
      <c r="H359" s="166"/>
      <c r="I359" s="169"/>
      <c r="J359" s="180">
        <f>BK359</f>
        <v>0</v>
      </c>
      <c r="K359" s="166"/>
      <c r="L359" s="171"/>
      <c r="M359" s="172"/>
      <c r="N359" s="173"/>
      <c r="O359" s="173"/>
      <c r="P359" s="174">
        <f>SUM(P360:P440)</f>
        <v>0</v>
      </c>
      <c r="Q359" s="173"/>
      <c r="R359" s="174">
        <f>SUM(R360:R440)</f>
        <v>279.26223333</v>
      </c>
      <c r="S359" s="173"/>
      <c r="T359" s="175">
        <f>SUM(T360:T440)</f>
        <v>0</v>
      </c>
      <c r="AR359" s="176" t="s">
        <v>81</v>
      </c>
      <c r="AT359" s="177" t="s">
        <v>73</v>
      </c>
      <c r="AU359" s="177" t="s">
        <v>81</v>
      </c>
      <c r="AY359" s="176" t="s">
        <v>209</v>
      </c>
      <c r="BK359" s="178">
        <f>SUM(BK360:BK440)</f>
        <v>0</v>
      </c>
    </row>
    <row r="360" spans="1:65" s="2" customFormat="1" ht="49.15" customHeight="1">
      <c r="A360" s="36"/>
      <c r="B360" s="37"/>
      <c r="C360" s="181" t="s">
        <v>634</v>
      </c>
      <c r="D360" s="181" t="s">
        <v>211</v>
      </c>
      <c r="E360" s="182" t="s">
        <v>635</v>
      </c>
      <c r="F360" s="183" t="s">
        <v>636</v>
      </c>
      <c r="G360" s="184" t="s">
        <v>214</v>
      </c>
      <c r="H360" s="185">
        <v>78.667</v>
      </c>
      <c r="I360" s="186"/>
      <c r="J360" s="187">
        <f>ROUND(I360*H360,2)</f>
        <v>0</v>
      </c>
      <c r="K360" s="183" t="s">
        <v>234</v>
      </c>
      <c r="L360" s="41"/>
      <c r="M360" s="188" t="s">
        <v>21</v>
      </c>
      <c r="N360" s="189" t="s">
        <v>45</v>
      </c>
      <c r="O360" s="66"/>
      <c r="P360" s="190">
        <f>O360*H360</f>
        <v>0</v>
      </c>
      <c r="Q360" s="190">
        <v>2.45343</v>
      </c>
      <c r="R360" s="190">
        <f>Q360*H360</f>
        <v>193.00397781</v>
      </c>
      <c r="S360" s="190">
        <v>0</v>
      </c>
      <c r="T360" s="191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92" t="s">
        <v>215</v>
      </c>
      <c r="AT360" s="192" t="s">
        <v>211</v>
      </c>
      <c r="AU360" s="192" t="s">
        <v>83</v>
      </c>
      <c r="AY360" s="19" t="s">
        <v>209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9" t="s">
        <v>81</v>
      </c>
      <c r="BK360" s="193">
        <f>ROUND(I360*H360,2)</f>
        <v>0</v>
      </c>
      <c r="BL360" s="19" t="s">
        <v>215</v>
      </c>
      <c r="BM360" s="192" t="s">
        <v>637</v>
      </c>
    </row>
    <row r="361" spans="2:51" s="13" customFormat="1" ht="12">
      <c r="B361" s="194"/>
      <c r="C361" s="195"/>
      <c r="D361" s="196" t="s">
        <v>217</v>
      </c>
      <c r="E361" s="197" t="s">
        <v>21</v>
      </c>
      <c r="F361" s="198" t="s">
        <v>638</v>
      </c>
      <c r="G361" s="195"/>
      <c r="H361" s="199">
        <v>73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217</v>
      </c>
      <c r="AU361" s="205" t="s">
        <v>83</v>
      </c>
      <c r="AV361" s="13" t="s">
        <v>83</v>
      </c>
      <c r="AW361" s="13" t="s">
        <v>35</v>
      </c>
      <c r="AX361" s="13" t="s">
        <v>74</v>
      </c>
      <c r="AY361" s="205" t="s">
        <v>209</v>
      </c>
    </row>
    <row r="362" spans="2:51" s="13" customFormat="1" ht="12">
      <c r="B362" s="194"/>
      <c r="C362" s="195"/>
      <c r="D362" s="196" t="s">
        <v>217</v>
      </c>
      <c r="E362" s="197" t="s">
        <v>21</v>
      </c>
      <c r="F362" s="198" t="s">
        <v>639</v>
      </c>
      <c r="G362" s="195"/>
      <c r="H362" s="199">
        <v>4.38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217</v>
      </c>
      <c r="AU362" s="205" t="s">
        <v>83</v>
      </c>
      <c r="AV362" s="13" t="s">
        <v>83</v>
      </c>
      <c r="AW362" s="13" t="s">
        <v>35</v>
      </c>
      <c r="AX362" s="13" t="s">
        <v>74</v>
      </c>
      <c r="AY362" s="205" t="s">
        <v>209</v>
      </c>
    </row>
    <row r="363" spans="2:51" s="13" customFormat="1" ht="12">
      <c r="B363" s="194"/>
      <c r="C363" s="195"/>
      <c r="D363" s="196" t="s">
        <v>217</v>
      </c>
      <c r="E363" s="197" t="s">
        <v>21</v>
      </c>
      <c r="F363" s="198" t="s">
        <v>640</v>
      </c>
      <c r="G363" s="195"/>
      <c r="H363" s="199">
        <v>1.287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217</v>
      </c>
      <c r="AU363" s="205" t="s">
        <v>83</v>
      </c>
      <c r="AV363" s="13" t="s">
        <v>83</v>
      </c>
      <c r="AW363" s="13" t="s">
        <v>35</v>
      </c>
      <c r="AX363" s="13" t="s">
        <v>74</v>
      </c>
      <c r="AY363" s="205" t="s">
        <v>209</v>
      </c>
    </row>
    <row r="364" spans="2:51" s="16" customFormat="1" ht="12">
      <c r="B364" s="227"/>
      <c r="C364" s="228"/>
      <c r="D364" s="196" t="s">
        <v>217</v>
      </c>
      <c r="E364" s="229" t="s">
        <v>21</v>
      </c>
      <c r="F364" s="230" t="s">
        <v>257</v>
      </c>
      <c r="G364" s="228"/>
      <c r="H364" s="231">
        <v>78.667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217</v>
      </c>
      <c r="AU364" s="237" t="s">
        <v>83</v>
      </c>
      <c r="AV364" s="16" t="s">
        <v>215</v>
      </c>
      <c r="AW364" s="16" t="s">
        <v>35</v>
      </c>
      <c r="AX364" s="16" t="s">
        <v>81</v>
      </c>
      <c r="AY364" s="237" t="s">
        <v>209</v>
      </c>
    </row>
    <row r="365" spans="1:65" s="2" customFormat="1" ht="49.15" customHeight="1">
      <c r="A365" s="36"/>
      <c r="B365" s="37"/>
      <c r="C365" s="181" t="s">
        <v>641</v>
      </c>
      <c r="D365" s="181" t="s">
        <v>211</v>
      </c>
      <c r="E365" s="182" t="s">
        <v>642</v>
      </c>
      <c r="F365" s="183" t="s">
        <v>643</v>
      </c>
      <c r="G365" s="184" t="s">
        <v>214</v>
      </c>
      <c r="H365" s="185">
        <v>10.545</v>
      </c>
      <c r="I365" s="186"/>
      <c r="J365" s="187">
        <f>ROUND(I365*H365,2)</f>
        <v>0</v>
      </c>
      <c r="K365" s="183" t="s">
        <v>21</v>
      </c>
      <c r="L365" s="41"/>
      <c r="M365" s="188" t="s">
        <v>21</v>
      </c>
      <c r="N365" s="189" t="s">
        <v>45</v>
      </c>
      <c r="O365" s="66"/>
      <c r="P365" s="190">
        <f>O365*H365</f>
        <v>0</v>
      </c>
      <c r="Q365" s="190">
        <v>2.45343</v>
      </c>
      <c r="R365" s="190">
        <f>Q365*H365</f>
        <v>25.87141935</v>
      </c>
      <c r="S365" s="190">
        <v>0</v>
      </c>
      <c r="T365" s="191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2" t="s">
        <v>215</v>
      </c>
      <c r="AT365" s="192" t="s">
        <v>211</v>
      </c>
      <c r="AU365" s="192" t="s">
        <v>83</v>
      </c>
      <c r="AY365" s="19" t="s">
        <v>209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9" t="s">
        <v>81</v>
      </c>
      <c r="BK365" s="193">
        <f>ROUND(I365*H365,2)</f>
        <v>0</v>
      </c>
      <c r="BL365" s="19" t="s">
        <v>215</v>
      </c>
      <c r="BM365" s="192" t="s">
        <v>644</v>
      </c>
    </row>
    <row r="366" spans="2:51" s="13" customFormat="1" ht="12">
      <c r="B366" s="194"/>
      <c r="C366" s="195"/>
      <c r="D366" s="196" t="s">
        <v>217</v>
      </c>
      <c r="E366" s="197" t="s">
        <v>21</v>
      </c>
      <c r="F366" s="198" t="s">
        <v>645</v>
      </c>
      <c r="G366" s="195"/>
      <c r="H366" s="199">
        <v>9.775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217</v>
      </c>
      <c r="AU366" s="205" t="s">
        <v>83</v>
      </c>
      <c r="AV366" s="13" t="s">
        <v>83</v>
      </c>
      <c r="AW366" s="13" t="s">
        <v>35</v>
      </c>
      <c r="AX366" s="13" t="s">
        <v>74</v>
      </c>
      <c r="AY366" s="205" t="s">
        <v>209</v>
      </c>
    </row>
    <row r="367" spans="2:51" s="13" customFormat="1" ht="12">
      <c r="B367" s="194"/>
      <c r="C367" s="195"/>
      <c r="D367" s="196" t="s">
        <v>217</v>
      </c>
      <c r="E367" s="197" t="s">
        <v>21</v>
      </c>
      <c r="F367" s="198" t="s">
        <v>646</v>
      </c>
      <c r="G367" s="195"/>
      <c r="H367" s="199">
        <v>0.77</v>
      </c>
      <c r="I367" s="200"/>
      <c r="J367" s="195"/>
      <c r="K367" s="195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217</v>
      </c>
      <c r="AU367" s="205" t="s">
        <v>83</v>
      </c>
      <c r="AV367" s="13" t="s">
        <v>83</v>
      </c>
      <c r="AW367" s="13" t="s">
        <v>35</v>
      </c>
      <c r="AX367" s="13" t="s">
        <v>74</v>
      </c>
      <c r="AY367" s="205" t="s">
        <v>209</v>
      </c>
    </row>
    <row r="368" spans="2:51" s="14" customFormat="1" ht="12">
      <c r="B368" s="206"/>
      <c r="C368" s="207"/>
      <c r="D368" s="196" t="s">
        <v>217</v>
      </c>
      <c r="E368" s="208" t="s">
        <v>21</v>
      </c>
      <c r="F368" s="209" t="s">
        <v>223</v>
      </c>
      <c r="G368" s="207"/>
      <c r="H368" s="210">
        <v>10.545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217</v>
      </c>
      <c r="AU368" s="216" t="s">
        <v>83</v>
      </c>
      <c r="AV368" s="14" t="s">
        <v>224</v>
      </c>
      <c r="AW368" s="14" t="s">
        <v>35</v>
      </c>
      <c r="AX368" s="14" t="s">
        <v>81</v>
      </c>
      <c r="AY368" s="216" t="s">
        <v>209</v>
      </c>
    </row>
    <row r="369" spans="1:65" s="2" customFormat="1" ht="37.9" customHeight="1">
      <c r="A369" s="36"/>
      <c r="B369" s="37"/>
      <c r="C369" s="181" t="s">
        <v>647</v>
      </c>
      <c r="D369" s="181" t="s">
        <v>211</v>
      </c>
      <c r="E369" s="182" t="s">
        <v>648</v>
      </c>
      <c r="F369" s="183" t="s">
        <v>649</v>
      </c>
      <c r="G369" s="184" t="s">
        <v>331</v>
      </c>
      <c r="H369" s="185">
        <v>368.84</v>
      </c>
      <c r="I369" s="186"/>
      <c r="J369" s="187">
        <f>ROUND(I369*H369,2)</f>
        <v>0</v>
      </c>
      <c r="K369" s="183" t="s">
        <v>234</v>
      </c>
      <c r="L369" s="41"/>
      <c r="M369" s="188" t="s">
        <v>21</v>
      </c>
      <c r="N369" s="189" t="s">
        <v>45</v>
      </c>
      <c r="O369" s="66"/>
      <c r="P369" s="190">
        <f>O369*H369</f>
        <v>0</v>
      </c>
      <c r="Q369" s="190">
        <v>0.00533</v>
      </c>
      <c r="R369" s="190">
        <f>Q369*H369</f>
        <v>1.9659171999999998</v>
      </c>
      <c r="S369" s="190">
        <v>0</v>
      </c>
      <c r="T369" s="191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2" t="s">
        <v>215</v>
      </c>
      <c r="AT369" s="192" t="s">
        <v>211</v>
      </c>
      <c r="AU369" s="192" t="s">
        <v>83</v>
      </c>
      <c r="AY369" s="19" t="s">
        <v>209</v>
      </c>
      <c r="BE369" s="193">
        <f>IF(N369="základní",J369,0)</f>
        <v>0</v>
      </c>
      <c r="BF369" s="193">
        <f>IF(N369="snížená",J369,0)</f>
        <v>0</v>
      </c>
      <c r="BG369" s="193">
        <f>IF(N369="zákl. přenesená",J369,0)</f>
        <v>0</v>
      </c>
      <c r="BH369" s="193">
        <f>IF(N369="sníž. přenesená",J369,0)</f>
        <v>0</v>
      </c>
      <c r="BI369" s="193">
        <f>IF(N369="nulová",J369,0)</f>
        <v>0</v>
      </c>
      <c r="BJ369" s="19" t="s">
        <v>81</v>
      </c>
      <c r="BK369" s="193">
        <f>ROUND(I369*H369,2)</f>
        <v>0</v>
      </c>
      <c r="BL369" s="19" t="s">
        <v>215</v>
      </c>
      <c r="BM369" s="192" t="s">
        <v>650</v>
      </c>
    </row>
    <row r="370" spans="2:51" s="13" customFormat="1" ht="12">
      <c r="B370" s="194"/>
      <c r="C370" s="195"/>
      <c r="D370" s="196" t="s">
        <v>217</v>
      </c>
      <c r="E370" s="197" t="s">
        <v>21</v>
      </c>
      <c r="F370" s="198" t="s">
        <v>651</v>
      </c>
      <c r="G370" s="195"/>
      <c r="H370" s="199">
        <v>298.9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217</v>
      </c>
      <c r="AU370" s="205" t="s">
        <v>83</v>
      </c>
      <c r="AV370" s="13" t="s">
        <v>83</v>
      </c>
      <c r="AW370" s="13" t="s">
        <v>35</v>
      </c>
      <c r="AX370" s="13" t="s">
        <v>74</v>
      </c>
      <c r="AY370" s="205" t="s">
        <v>209</v>
      </c>
    </row>
    <row r="371" spans="2:51" s="13" customFormat="1" ht="12">
      <c r="B371" s="194"/>
      <c r="C371" s="195"/>
      <c r="D371" s="196" t="s">
        <v>217</v>
      </c>
      <c r="E371" s="197" t="s">
        <v>21</v>
      </c>
      <c r="F371" s="198" t="s">
        <v>652</v>
      </c>
      <c r="G371" s="195"/>
      <c r="H371" s="199">
        <v>57.375</v>
      </c>
      <c r="I371" s="200"/>
      <c r="J371" s="195"/>
      <c r="K371" s="195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217</v>
      </c>
      <c r="AU371" s="205" t="s">
        <v>83</v>
      </c>
      <c r="AV371" s="13" t="s">
        <v>83</v>
      </c>
      <c r="AW371" s="13" t="s">
        <v>35</v>
      </c>
      <c r="AX371" s="13" t="s">
        <v>74</v>
      </c>
      <c r="AY371" s="205" t="s">
        <v>209</v>
      </c>
    </row>
    <row r="372" spans="2:51" s="13" customFormat="1" ht="12">
      <c r="B372" s="194"/>
      <c r="C372" s="195"/>
      <c r="D372" s="196" t="s">
        <v>217</v>
      </c>
      <c r="E372" s="197" t="s">
        <v>21</v>
      </c>
      <c r="F372" s="198" t="s">
        <v>653</v>
      </c>
      <c r="G372" s="195"/>
      <c r="H372" s="199">
        <v>6.715</v>
      </c>
      <c r="I372" s="200"/>
      <c r="J372" s="195"/>
      <c r="K372" s="195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217</v>
      </c>
      <c r="AU372" s="205" t="s">
        <v>83</v>
      </c>
      <c r="AV372" s="13" t="s">
        <v>83</v>
      </c>
      <c r="AW372" s="13" t="s">
        <v>35</v>
      </c>
      <c r="AX372" s="13" t="s">
        <v>74</v>
      </c>
      <c r="AY372" s="205" t="s">
        <v>209</v>
      </c>
    </row>
    <row r="373" spans="2:51" s="14" customFormat="1" ht="12">
      <c r="B373" s="206"/>
      <c r="C373" s="207"/>
      <c r="D373" s="196" t="s">
        <v>217</v>
      </c>
      <c r="E373" s="208" t="s">
        <v>21</v>
      </c>
      <c r="F373" s="209" t="s">
        <v>223</v>
      </c>
      <c r="G373" s="207"/>
      <c r="H373" s="210">
        <v>362.99</v>
      </c>
      <c r="I373" s="211"/>
      <c r="J373" s="207"/>
      <c r="K373" s="207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217</v>
      </c>
      <c r="AU373" s="216" t="s">
        <v>83</v>
      </c>
      <c r="AV373" s="14" t="s">
        <v>224</v>
      </c>
      <c r="AW373" s="14" t="s">
        <v>35</v>
      </c>
      <c r="AX373" s="14" t="s">
        <v>74</v>
      </c>
      <c r="AY373" s="216" t="s">
        <v>209</v>
      </c>
    </row>
    <row r="374" spans="2:51" s="13" customFormat="1" ht="12">
      <c r="B374" s="194"/>
      <c r="C374" s="195"/>
      <c r="D374" s="196" t="s">
        <v>217</v>
      </c>
      <c r="E374" s="197" t="s">
        <v>21</v>
      </c>
      <c r="F374" s="198" t="s">
        <v>654</v>
      </c>
      <c r="G374" s="195"/>
      <c r="H374" s="199">
        <v>5.85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217</v>
      </c>
      <c r="AU374" s="205" t="s">
        <v>83</v>
      </c>
      <c r="AV374" s="13" t="s">
        <v>83</v>
      </c>
      <c r="AW374" s="13" t="s">
        <v>35</v>
      </c>
      <c r="AX374" s="13" t="s">
        <v>74</v>
      </c>
      <c r="AY374" s="205" t="s">
        <v>209</v>
      </c>
    </row>
    <row r="375" spans="2:51" s="16" customFormat="1" ht="12">
      <c r="B375" s="227"/>
      <c r="C375" s="228"/>
      <c r="D375" s="196" t="s">
        <v>217</v>
      </c>
      <c r="E375" s="229" t="s">
        <v>21</v>
      </c>
      <c r="F375" s="230" t="s">
        <v>257</v>
      </c>
      <c r="G375" s="228"/>
      <c r="H375" s="231">
        <v>368.84</v>
      </c>
      <c r="I375" s="232"/>
      <c r="J375" s="228"/>
      <c r="K375" s="228"/>
      <c r="L375" s="233"/>
      <c r="M375" s="234"/>
      <c r="N375" s="235"/>
      <c r="O375" s="235"/>
      <c r="P375" s="235"/>
      <c r="Q375" s="235"/>
      <c r="R375" s="235"/>
      <c r="S375" s="235"/>
      <c r="T375" s="236"/>
      <c r="AT375" s="237" t="s">
        <v>217</v>
      </c>
      <c r="AU375" s="237" t="s">
        <v>83</v>
      </c>
      <c r="AV375" s="16" t="s">
        <v>215</v>
      </c>
      <c r="AW375" s="16" t="s">
        <v>35</v>
      </c>
      <c r="AX375" s="16" t="s">
        <v>81</v>
      </c>
      <c r="AY375" s="237" t="s">
        <v>209</v>
      </c>
    </row>
    <row r="376" spans="1:65" s="2" customFormat="1" ht="37.9" customHeight="1">
      <c r="A376" s="36"/>
      <c r="B376" s="37"/>
      <c r="C376" s="181" t="s">
        <v>655</v>
      </c>
      <c r="D376" s="181" t="s">
        <v>211</v>
      </c>
      <c r="E376" s="182" t="s">
        <v>656</v>
      </c>
      <c r="F376" s="183" t="s">
        <v>657</v>
      </c>
      <c r="G376" s="184" t="s">
        <v>331</v>
      </c>
      <c r="H376" s="185">
        <v>368.84</v>
      </c>
      <c r="I376" s="186"/>
      <c r="J376" s="187">
        <f>ROUND(I376*H376,2)</f>
        <v>0</v>
      </c>
      <c r="K376" s="183" t="s">
        <v>234</v>
      </c>
      <c r="L376" s="41"/>
      <c r="M376" s="188" t="s">
        <v>21</v>
      </c>
      <c r="N376" s="189" t="s">
        <v>45</v>
      </c>
      <c r="O376" s="66"/>
      <c r="P376" s="190">
        <f>O376*H376</f>
        <v>0</v>
      </c>
      <c r="Q376" s="190">
        <v>0</v>
      </c>
      <c r="R376" s="190">
        <f>Q376*H376</f>
        <v>0</v>
      </c>
      <c r="S376" s="190">
        <v>0</v>
      </c>
      <c r="T376" s="191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2" t="s">
        <v>215</v>
      </c>
      <c r="AT376" s="192" t="s">
        <v>211</v>
      </c>
      <c r="AU376" s="192" t="s">
        <v>83</v>
      </c>
      <c r="AY376" s="19" t="s">
        <v>209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19" t="s">
        <v>81</v>
      </c>
      <c r="BK376" s="193">
        <f>ROUND(I376*H376,2)</f>
        <v>0</v>
      </c>
      <c r="BL376" s="19" t="s">
        <v>215</v>
      </c>
      <c r="BM376" s="192" t="s">
        <v>658</v>
      </c>
    </row>
    <row r="377" spans="1:65" s="2" customFormat="1" ht="37.9" customHeight="1">
      <c r="A377" s="36"/>
      <c r="B377" s="37"/>
      <c r="C377" s="181" t="s">
        <v>659</v>
      </c>
      <c r="D377" s="181" t="s">
        <v>211</v>
      </c>
      <c r="E377" s="182" t="s">
        <v>660</v>
      </c>
      <c r="F377" s="183" t="s">
        <v>661</v>
      </c>
      <c r="G377" s="184" t="s">
        <v>331</v>
      </c>
      <c r="H377" s="185">
        <v>368.84</v>
      </c>
      <c r="I377" s="186"/>
      <c r="J377" s="187">
        <f>ROUND(I377*H377,2)</f>
        <v>0</v>
      </c>
      <c r="K377" s="183" t="s">
        <v>234</v>
      </c>
      <c r="L377" s="41"/>
      <c r="M377" s="188" t="s">
        <v>21</v>
      </c>
      <c r="N377" s="189" t="s">
        <v>45</v>
      </c>
      <c r="O377" s="66"/>
      <c r="P377" s="190">
        <f>O377*H377</f>
        <v>0</v>
      </c>
      <c r="Q377" s="190">
        <v>0.001</v>
      </c>
      <c r="R377" s="190">
        <f>Q377*H377</f>
        <v>0.36884</v>
      </c>
      <c r="S377" s="190">
        <v>0</v>
      </c>
      <c r="T377" s="191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2" t="s">
        <v>215</v>
      </c>
      <c r="AT377" s="192" t="s">
        <v>211</v>
      </c>
      <c r="AU377" s="192" t="s">
        <v>83</v>
      </c>
      <c r="AY377" s="19" t="s">
        <v>209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19" t="s">
        <v>81</v>
      </c>
      <c r="BK377" s="193">
        <f>ROUND(I377*H377,2)</f>
        <v>0</v>
      </c>
      <c r="BL377" s="19" t="s">
        <v>215</v>
      </c>
      <c r="BM377" s="192" t="s">
        <v>662</v>
      </c>
    </row>
    <row r="378" spans="1:65" s="2" customFormat="1" ht="37.9" customHeight="1">
      <c r="A378" s="36"/>
      <c r="B378" s="37"/>
      <c r="C378" s="181" t="s">
        <v>663</v>
      </c>
      <c r="D378" s="181" t="s">
        <v>211</v>
      </c>
      <c r="E378" s="182" t="s">
        <v>664</v>
      </c>
      <c r="F378" s="183" t="s">
        <v>665</v>
      </c>
      <c r="G378" s="184" t="s">
        <v>331</v>
      </c>
      <c r="H378" s="185">
        <v>368.84</v>
      </c>
      <c r="I378" s="186"/>
      <c r="J378" s="187">
        <f>ROUND(I378*H378,2)</f>
        <v>0</v>
      </c>
      <c r="K378" s="183" t="s">
        <v>234</v>
      </c>
      <c r="L378" s="41"/>
      <c r="M378" s="188" t="s">
        <v>21</v>
      </c>
      <c r="N378" s="189" t="s">
        <v>45</v>
      </c>
      <c r="O378" s="66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92" t="s">
        <v>215</v>
      </c>
      <c r="AT378" s="192" t="s">
        <v>211</v>
      </c>
      <c r="AU378" s="192" t="s">
        <v>83</v>
      </c>
      <c r="AY378" s="19" t="s">
        <v>209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9" t="s">
        <v>81</v>
      </c>
      <c r="BK378" s="193">
        <f>ROUND(I378*H378,2)</f>
        <v>0</v>
      </c>
      <c r="BL378" s="19" t="s">
        <v>215</v>
      </c>
      <c r="BM378" s="192" t="s">
        <v>666</v>
      </c>
    </row>
    <row r="379" spans="1:65" s="2" customFormat="1" ht="76.35" customHeight="1">
      <c r="A379" s="36"/>
      <c r="B379" s="37"/>
      <c r="C379" s="181" t="s">
        <v>667</v>
      </c>
      <c r="D379" s="181" t="s">
        <v>211</v>
      </c>
      <c r="E379" s="182" t="s">
        <v>668</v>
      </c>
      <c r="F379" s="183" t="s">
        <v>669</v>
      </c>
      <c r="G379" s="184" t="s">
        <v>302</v>
      </c>
      <c r="H379" s="185">
        <v>6.89</v>
      </c>
      <c r="I379" s="186"/>
      <c r="J379" s="187">
        <f>ROUND(I379*H379,2)</f>
        <v>0</v>
      </c>
      <c r="K379" s="183" t="s">
        <v>234</v>
      </c>
      <c r="L379" s="41"/>
      <c r="M379" s="188" t="s">
        <v>21</v>
      </c>
      <c r="N379" s="189" t="s">
        <v>45</v>
      </c>
      <c r="O379" s="66"/>
      <c r="P379" s="190">
        <f>O379*H379</f>
        <v>0</v>
      </c>
      <c r="Q379" s="190">
        <v>1.05555</v>
      </c>
      <c r="R379" s="190">
        <f>Q379*H379</f>
        <v>7.272739499999999</v>
      </c>
      <c r="S379" s="190">
        <v>0</v>
      </c>
      <c r="T379" s="191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2" t="s">
        <v>215</v>
      </c>
      <c r="AT379" s="192" t="s">
        <v>211</v>
      </c>
      <c r="AU379" s="192" t="s">
        <v>83</v>
      </c>
      <c r="AY379" s="19" t="s">
        <v>209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19" t="s">
        <v>81</v>
      </c>
      <c r="BK379" s="193">
        <f>ROUND(I379*H379,2)</f>
        <v>0</v>
      </c>
      <c r="BL379" s="19" t="s">
        <v>215</v>
      </c>
      <c r="BM379" s="192" t="s">
        <v>670</v>
      </c>
    </row>
    <row r="380" spans="2:51" s="13" customFormat="1" ht="12">
      <c r="B380" s="194"/>
      <c r="C380" s="195"/>
      <c r="D380" s="196" t="s">
        <v>217</v>
      </c>
      <c r="E380" s="197" t="s">
        <v>21</v>
      </c>
      <c r="F380" s="198" t="s">
        <v>671</v>
      </c>
      <c r="G380" s="195"/>
      <c r="H380" s="199">
        <v>1.045</v>
      </c>
      <c r="I380" s="200"/>
      <c r="J380" s="195"/>
      <c r="K380" s="195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217</v>
      </c>
      <c r="AU380" s="205" t="s">
        <v>83</v>
      </c>
      <c r="AV380" s="13" t="s">
        <v>83</v>
      </c>
      <c r="AW380" s="13" t="s">
        <v>35</v>
      </c>
      <c r="AX380" s="13" t="s">
        <v>74</v>
      </c>
      <c r="AY380" s="205" t="s">
        <v>209</v>
      </c>
    </row>
    <row r="381" spans="2:51" s="13" customFormat="1" ht="12">
      <c r="B381" s="194"/>
      <c r="C381" s="195"/>
      <c r="D381" s="196" t="s">
        <v>217</v>
      </c>
      <c r="E381" s="197" t="s">
        <v>21</v>
      </c>
      <c r="F381" s="198" t="s">
        <v>672</v>
      </c>
      <c r="G381" s="195"/>
      <c r="H381" s="199">
        <v>1.815</v>
      </c>
      <c r="I381" s="200"/>
      <c r="J381" s="195"/>
      <c r="K381" s="195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217</v>
      </c>
      <c r="AU381" s="205" t="s">
        <v>83</v>
      </c>
      <c r="AV381" s="13" t="s">
        <v>83</v>
      </c>
      <c r="AW381" s="13" t="s">
        <v>35</v>
      </c>
      <c r="AX381" s="13" t="s">
        <v>74</v>
      </c>
      <c r="AY381" s="205" t="s">
        <v>209</v>
      </c>
    </row>
    <row r="382" spans="2:51" s="13" customFormat="1" ht="12">
      <c r="B382" s="194"/>
      <c r="C382" s="195"/>
      <c r="D382" s="196" t="s">
        <v>217</v>
      </c>
      <c r="E382" s="197" t="s">
        <v>21</v>
      </c>
      <c r="F382" s="198" t="s">
        <v>673</v>
      </c>
      <c r="G382" s="195"/>
      <c r="H382" s="199">
        <v>2.37</v>
      </c>
      <c r="I382" s="200"/>
      <c r="J382" s="195"/>
      <c r="K382" s="195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217</v>
      </c>
      <c r="AU382" s="205" t="s">
        <v>83</v>
      </c>
      <c r="AV382" s="13" t="s">
        <v>83</v>
      </c>
      <c r="AW382" s="13" t="s">
        <v>35</v>
      </c>
      <c r="AX382" s="13" t="s">
        <v>74</v>
      </c>
      <c r="AY382" s="205" t="s">
        <v>209</v>
      </c>
    </row>
    <row r="383" spans="2:51" s="13" customFormat="1" ht="12">
      <c r="B383" s="194"/>
      <c r="C383" s="195"/>
      <c r="D383" s="196" t="s">
        <v>217</v>
      </c>
      <c r="E383" s="197" t="s">
        <v>21</v>
      </c>
      <c r="F383" s="198" t="s">
        <v>674</v>
      </c>
      <c r="G383" s="195"/>
      <c r="H383" s="199">
        <v>0.435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217</v>
      </c>
      <c r="AU383" s="205" t="s">
        <v>83</v>
      </c>
      <c r="AV383" s="13" t="s">
        <v>83</v>
      </c>
      <c r="AW383" s="13" t="s">
        <v>35</v>
      </c>
      <c r="AX383" s="13" t="s">
        <v>74</v>
      </c>
      <c r="AY383" s="205" t="s">
        <v>209</v>
      </c>
    </row>
    <row r="384" spans="2:51" s="13" customFormat="1" ht="12">
      <c r="B384" s="194"/>
      <c r="C384" s="195"/>
      <c r="D384" s="196" t="s">
        <v>217</v>
      </c>
      <c r="E384" s="197" t="s">
        <v>21</v>
      </c>
      <c r="F384" s="198" t="s">
        <v>675</v>
      </c>
      <c r="G384" s="195"/>
      <c r="H384" s="199">
        <v>0.345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217</v>
      </c>
      <c r="AU384" s="205" t="s">
        <v>83</v>
      </c>
      <c r="AV384" s="13" t="s">
        <v>83</v>
      </c>
      <c r="AW384" s="13" t="s">
        <v>35</v>
      </c>
      <c r="AX384" s="13" t="s">
        <v>74</v>
      </c>
      <c r="AY384" s="205" t="s">
        <v>209</v>
      </c>
    </row>
    <row r="385" spans="2:51" s="13" customFormat="1" ht="12">
      <c r="B385" s="194"/>
      <c r="C385" s="195"/>
      <c r="D385" s="196" t="s">
        <v>217</v>
      </c>
      <c r="E385" s="197" t="s">
        <v>21</v>
      </c>
      <c r="F385" s="198" t="s">
        <v>676</v>
      </c>
      <c r="G385" s="195"/>
      <c r="H385" s="199">
        <v>0.88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217</v>
      </c>
      <c r="AU385" s="205" t="s">
        <v>83</v>
      </c>
      <c r="AV385" s="13" t="s">
        <v>83</v>
      </c>
      <c r="AW385" s="13" t="s">
        <v>35</v>
      </c>
      <c r="AX385" s="13" t="s">
        <v>74</v>
      </c>
      <c r="AY385" s="205" t="s">
        <v>209</v>
      </c>
    </row>
    <row r="386" spans="2:51" s="14" customFormat="1" ht="12">
      <c r="B386" s="206"/>
      <c r="C386" s="207"/>
      <c r="D386" s="196" t="s">
        <v>217</v>
      </c>
      <c r="E386" s="208" t="s">
        <v>21</v>
      </c>
      <c r="F386" s="209" t="s">
        <v>223</v>
      </c>
      <c r="G386" s="207"/>
      <c r="H386" s="210">
        <v>6.89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217</v>
      </c>
      <c r="AU386" s="216" t="s">
        <v>83</v>
      </c>
      <c r="AV386" s="14" t="s">
        <v>224</v>
      </c>
      <c r="AW386" s="14" t="s">
        <v>35</v>
      </c>
      <c r="AX386" s="14" t="s">
        <v>81</v>
      </c>
      <c r="AY386" s="216" t="s">
        <v>209</v>
      </c>
    </row>
    <row r="387" spans="1:65" s="2" customFormat="1" ht="76.35" customHeight="1">
      <c r="A387" s="36"/>
      <c r="B387" s="37"/>
      <c r="C387" s="181" t="s">
        <v>677</v>
      </c>
      <c r="D387" s="181" t="s">
        <v>211</v>
      </c>
      <c r="E387" s="182" t="s">
        <v>678</v>
      </c>
      <c r="F387" s="183" t="s">
        <v>679</v>
      </c>
      <c r="G387" s="184" t="s">
        <v>302</v>
      </c>
      <c r="H387" s="185">
        <v>8.558</v>
      </c>
      <c r="I387" s="186"/>
      <c r="J387" s="187">
        <f>ROUND(I387*H387,2)</f>
        <v>0</v>
      </c>
      <c r="K387" s="183" t="s">
        <v>234</v>
      </c>
      <c r="L387" s="41"/>
      <c r="M387" s="188" t="s">
        <v>21</v>
      </c>
      <c r="N387" s="189" t="s">
        <v>45</v>
      </c>
      <c r="O387" s="66"/>
      <c r="P387" s="190">
        <f>O387*H387</f>
        <v>0</v>
      </c>
      <c r="Q387" s="190">
        <v>1.06277</v>
      </c>
      <c r="R387" s="190">
        <f>Q387*H387</f>
        <v>9.09518566</v>
      </c>
      <c r="S387" s="190">
        <v>0</v>
      </c>
      <c r="T387" s="191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2" t="s">
        <v>215</v>
      </c>
      <c r="AT387" s="192" t="s">
        <v>211</v>
      </c>
      <c r="AU387" s="192" t="s">
        <v>83</v>
      </c>
      <c r="AY387" s="19" t="s">
        <v>209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9" t="s">
        <v>81</v>
      </c>
      <c r="BK387" s="193">
        <f>ROUND(I387*H387,2)</f>
        <v>0</v>
      </c>
      <c r="BL387" s="19" t="s">
        <v>215</v>
      </c>
      <c r="BM387" s="192" t="s">
        <v>680</v>
      </c>
    </row>
    <row r="388" spans="2:51" s="13" customFormat="1" ht="12">
      <c r="B388" s="194"/>
      <c r="C388" s="195"/>
      <c r="D388" s="196" t="s">
        <v>217</v>
      </c>
      <c r="E388" s="197" t="s">
        <v>21</v>
      </c>
      <c r="F388" s="198" t="s">
        <v>681</v>
      </c>
      <c r="G388" s="195"/>
      <c r="H388" s="199">
        <v>4.29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217</v>
      </c>
      <c r="AU388" s="205" t="s">
        <v>83</v>
      </c>
      <c r="AV388" s="13" t="s">
        <v>83</v>
      </c>
      <c r="AW388" s="13" t="s">
        <v>35</v>
      </c>
      <c r="AX388" s="13" t="s">
        <v>74</v>
      </c>
      <c r="AY388" s="205" t="s">
        <v>209</v>
      </c>
    </row>
    <row r="389" spans="2:51" s="13" customFormat="1" ht="12">
      <c r="B389" s="194"/>
      <c r="C389" s="195"/>
      <c r="D389" s="196" t="s">
        <v>217</v>
      </c>
      <c r="E389" s="197" t="s">
        <v>21</v>
      </c>
      <c r="F389" s="198" t="s">
        <v>682</v>
      </c>
      <c r="G389" s="195"/>
      <c r="H389" s="199">
        <v>3.85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217</v>
      </c>
      <c r="AU389" s="205" t="s">
        <v>83</v>
      </c>
      <c r="AV389" s="13" t="s">
        <v>83</v>
      </c>
      <c r="AW389" s="13" t="s">
        <v>35</v>
      </c>
      <c r="AX389" s="13" t="s">
        <v>74</v>
      </c>
      <c r="AY389" s="205" t="s">
        <v>209</v>
      </c>
    </row>
    <row r="390" spans="2:51" s="13" customFormat="1" ht="12">
      <c r="B390" s="194"/>
      <c r="C390" s="195"/>
      <c r="D390" s="196" t="s">
        <v>217</v>
      </c>
      <c r="E390" s="197" t="s">
        <v>21</v>
      </c>
      <c r="F390" s="198" t="s">
        <v>683</v>
      </c>
      <c r="G390" s="195"/>
      <c r="H390" s="199">
        <v>0.418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217</v>
      </c>
      <c r="AU390" s="205" t="s">
        <v>83</v>
      </c>
      <c r="AV390" s="13" t="s">
        <v>83</v>
      </c>
      <c r="AW390" s="13" t="s">
        <v>35</v>
      </c>
      <c r="AX390" s="13" t="s">
        <v>74</v>
      </c>
      <c r="AY390" s="205" t="s">
        <v>209</v>
      </c>
    </row>
    <row r="391" spans="2:51" s="14" customFormat="1" ht="12">
      <c r="B391" s="206"/>
      <c r="C391" s="207"/>
      <c r="D391" s="196" t="s">
        <v>217</v>
      </c>
      <c r="E391" s="208" t="s">
        <v>21</v>
      </c>
      <c r="F391" s="209" t="s">
        <v>223</v>
      </c>
      <c r="G391" s="207"/>
      <c r="H391" s="210">
        <v>8.558</v>
      </c>
      <c r="I391" s="211"/>
      <c r="J391" s="207"/>
      <c r="K391" s="207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217</v>
      </c>
      <c r="AU391" s="216" t="s">
        <v>83</v>
      </c>
      <c r="AV391" s="14" t="s">
        <v>224</v>
      </c>
      <c r="AW391" s="14" t="s">
        <v>35</v>
      </c>
      <c r="AX391" s="14" t="s">
        <v>81</v>
      </c>
      <c r="AY391" s="216" t="s">
        <v>209</v>
      </c>
    </row>
    <row r="392" spans="1:65" s="2" customFormat="1" ht="24.2" customHeight="1">
      <c r="A392" s="36"/>
      <c r="B392" s="37"/>
      <c r="C392" s="181" t="s">
        <v>684</v>
      </c>
      <c r="D392" s="181" t="s">
        <v>211</v>
      </c>
      <c r="E392" s="182" t="s">
        <v>685</v>
      </c>
      <c r="F392" s="183" t="s">
        <v>686</v>
      </c>
      <c r="G392" s="184" t="s">
        <v>214</v>
      </c>
      <c r="H392" s="185">
        <v>1.35</v>
      </c>
      <c r="I392" s="186"/>
      <c r="J392" s="187">
        <f>ROUND(I392*H392,2)</f>
        <v>0</v>
      </c>
      <c r="K392" s="183" t="s">
        <v>234</v>
      </c>
      <c r="L392" s="41"/>
      <c r="M392" s="188" t="s">
        <v>21</v>
      </c>
      <c r="N392" s="189" t="s">
        <v>45</v>
      </c>
      <c r="O392" s="66"/>
      <c r="P392" s="190">
        <f>O392*H392</f>
        <v>0</v>
      </c>
      <c r="Q392" s="190">
        <v>2.4534</v>
      </c>
      <c r="R392" s="190">
        <f>Q392*H392</f>
        <v>3.31209</v>
      </c>
      <c r="S392" s="190">
        <v>0</v>
      </c>
      <c r="T392" s="191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2" t="s">
        <v>215</v>
      </c>
      <c r="AT392" s="192" t="s">
        <v>211</v>
      </c>
      <c r="AU392" s="192" t="s">
        <v>83</v>
      </c>
      <c r="AY392" s="19" t="s">
        <v>209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19" t="s">
        <v>81</v>
      </c>
      <c r="BK392" s="193">
        <f>ROUND(I392*H392,2)</f>
        <v>0</v>
      </c>
      <c r="BL392" s="19" t="s">
        <v>215</v>
      </c>
      <c r="BM392" s="192" t="s">
        <v>687</v>
      </c>
    </row>
    <row r="393" spans="2:51" s="13" customFormat="1" ht="12">
      <c r="B393" s="194"/>
      <c r="C393" s="195"/>
      <c r="D393" s="196" t="s">
        <v>217</v>
      </c>
      <c r="E393" s="197" t="s">
        <v>21</v>
      </c>
      <c r="F393" s="198" t="s">
        <v>688</v>
      </c>
      <c r="G393" s="195"/>
      <c r="H393" s="199">
        <v>1.35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217</v>
      </c>
      <c r="AU393" s="205" t="s">
        <v>83</v>
      </c>
      <c r="AV393" s="13" t="s">
        <v>83</v>
      </c>
      <c r="AW393" s="13" t="s">
        <v>35</v>
      </c>
      <c r="AX393" s="13" t="s">
        <v>81</v>
      </c>
      <c r="AY393" s="205" t="s">
        <v>209</v>
      </c>
    </row>
    <row r="394" spans="1:65" s="2" customFormat="1" ht="24.2" customHeight="1">
      <c r="A394" s="36"/>
      <c r="B394" s="37"/>
      <c r="C394" s="181" t="s">
        <v>689</v>
      </c>
      <c r="D394" s="181" t="s">
        <v>211</v>
      </c>
      <c r="E394" s="182" t="s">
        <v>690</v>
      </c>
      <c r="F394" s="183" t="s">
        <v>691</v>
      </c>
      <c r="G394" s="184" t="s">
        <v>331</v>
      </c>
      <c r="H394" s="185">
        <v>18</v>
      </c>
      <c r="I394" s="186"/>
      <c r="J394" s="187">
        <f>ROUND(I394*H394,2)</f>
        <v>0</v>
      </c>
      <c r="K394" s="183" t="s">
        <v>21</v>
      </c>
      <c r="L394" s="41"/>
      <c r="M394" s="188" t="s">
        <v>21</v>
      </c>
      <c r="N394" s="189" t="s">
        <v>45</v>
      </c>
      <c r="O394" s="66"/>
      <c r="P394" s="190">
        <f>O394*H394</f>
        <v>0</v>
      </c>
      <c r="Q394" s="190">
        <v>0.00576</v>
      </c>
      <c r="R394" s="190">
        <f>Q394*H394</f>
        <v>0.10368000000000001</v>
      </c>
      <c r="S394" s="190">
        <v>0</v>
      </c>
      <c r="T394" s="191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92" t="s">
        <v>215</v>
      </c>
      <c r="AT394" s="192" t="s">
        <v>211</v>
      </c>
      <c r="AU394" s="192" t="s">
        <v>83</v>
      </c>
      <c r="AY394" s="19" t="s">
        <v>209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9" t="s">
        <v>81</v>
      </c>
      <c r="BK394" s="193">
        <f>ROUND(I394*H394,2)</f>
        <v>0</v>
      </c>
      <c r="BL394" s="19" t="s">
        <v>215</v>
      </c>
      <c r="BM394" s="192" t="s">
        <v>692</v>
      </c>
    </row>
    <row r="395" spans="2:51" s="13" customFormat="1" ht="12">
      <c r="B395" s="194"/>
      <c r="C395" s="195"/>
      <c r="D395" s="196" t="s">
        <v>217</v>
      </c>
      <c r="E395" s="197" t="s">
        <v>21</v>
      </c>
      <c r="F395" s="198" t="s">
        <v>693</v>
      </c>
      <c r="G395" s="195"/>
      <c r="H395" s="199">
        <v>18</v>
      </c>
      <c r="I395" s="200"/>
      <c r="J395" s="195"/>
      <c r="K395" s="195"/>
      <c r="L395" s="201"/>
      <c r="M395" s="202"/>
      <c r="N395" s="203"/>
      <c r="O395" s="203"/>
      <c r="P395" s="203"/>
      <c r="Q395" s="203"/>
      <c r="R395" s="203"/>
      <c r="S395" s="203"/>
      <c r="T395" s="204"/>
      <c r="AT395" s="205" t="s">
        <v>217</v>
      </c>
      <c r="AU395" s="205" t="s">
        <v>83</v>
      </c>
      <c r="AV395" s="13" t="s">
        <v>83</v>
      </c>
      <c r="AW395" s="13" t="s">
        <v>35</v>
      </c>
      <c r="AX395" s="13" t="s">
        <v>81</v>
      </c>
      <c r="AY395" s="205" t="s">
        <v>209</v>
      </c>
    </row>
    <row r="396" spans="1:65" s="2" customFormat="1" ht="24.2" customHeight="1">
      <c r="A396" s="36"/>
      <c r="B396" s="37"/>
      <c r="C396" s="181" t="s">
        <v>694</v>
      </c>
      <c r="D396" s="181" t="s">
        <v>211</v>
      </c>
      <c r="E396" s="182" t="s">
        <v>695</v>
      </c>
      <c r="F396" s="183" t="s">
        <v>696</v>
      </c>
      <c r="G396" s="184" t="s">
        <v>331</v>
      </c>
      <c r="H396" s="185">
        <v>18</v>
      </c>
      <c r="I396" s="186"/>
      <c r="J396" s="187">
        <f>ROUND(I396*H396,2)</f>
        <v>0</v>
      </c>
      <c r="K396" s="183" t="s">
        <v>234</v>
      </c>
      <c r="L396" s="41"/>
      <c r="M396" s="188" t="s">
        <v>21</v>
      </c>
      <c r="N396" s="189" t="s">
        <v>45</v>
      </c>
      <c r="O396" s="66"/>
      <c r="P396" s="190">
        <f>O396*H396</f>
        <v>0</v>
      </c>
      <c r="Q396" s="190">
        <v>0</v>
      </c>
      <c r="R396" s="190">
        <f>Q396*H396</f>
        <v>0</v>
      </c>
      <c r="S396" s="190">
        <v>0</v>
      </c>
      <c r="T396" s="191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2" t="s">
        <v>215</v>
      </c>
      <c r="AT396" s="192" t="s">
        <v>211</v>
      </c>
      <c r="AU396" s="192" t="s">
        <v>83</v>
      </c>
      <c r="AY396" s="19" t="s">
        <v>209</v>
      </c>
      <c r="BE396" s="193">
        <f>IF(N396="základní",J396,0)</f>
        <v>0</v>
      </c>
      <c r="BF396" s="193">
        <f>IF(N396="snížená",J396,0)</f>
        <v>0</v>
      </c>
      <c r="BG396" s="193">
        <f>IF(N396="zákl. přenesená",J396,0)</f>
        <v>0</v>
      </c>
      <c r="BH396" s="193">
        <f>IF(N396="sníž. přenesená",J396,0)</f>
        <v>0</v>
      </c>
      <c r="BI396" s="193">
        <f>IF(N396="nulová",J396,0)</f>
        <v>0</v>
      </c>
      <c r="BJ396" s="19" t="s">
        <v>81</v>
      </c>
      <c r="BK396" s="193">
        <f>ROUND(I396*H396,2)</f>
        <v>0</v>
      </c>
      <c r="BL396" s="19" t="s">
        <v>215</v>
      </c>
      <c r="BM396" s="192" t="s">
        <v>697</v>
      </c>
    </row>
    <row r="397" spans="1:65" s="2" customFormat="1" ht="24.2" customHeight="1">
      <c r="A397" s="36"/>
      <c r="B397" s="37"/>
      <c r="C397" s="181" t="s">
        <v>698</v>
      </c>
      <c r="D397" s="181" t="s">
        <v>211</v>
      </c>
      <c r="E397" s="182" t="s">
        <v>699</v>
      </c>
      <c r="F397" s="183" t="s">
        <v>700</v>
      </c>
      <c r="G397" s="184" t="s">
        <v>302</v>
      </c>
      <c r="H397" s="185">
        <v>0.216</v>
      </c>
      <c r="I397" s="186"/>
      <c r="J397" s="187">
        <f>ROUND(I397*H397,2)</f>
        <v>0</v>
      </c>
      <c r="K397" s="183" t="s">
        <v>234</v>
      </c>
      <c r="L397" s="41"/>
      <c r="M397" s="188" t="s">
        <v>21</v>
      </c>
      <c r="N397" s="189" t="s">
        <v>45</v>
      </c>
      <c r="O397" s="66"/>
      <c r="P397" s="190">
        <f>O397*H397</f>
        <v>0</v>
      </c>
      <c r="Q397" s="190">
        <v>1.05291</v>
      </c>
      <c r="R397" s="190">
        <f>Q397*H397</f>
        <v>0.22742856</v>
      </c>
      <c r="S397" s="190">
        <v>0</v>
      </c>
      <c r="T397" s="191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2" t="s">
        <v>215</v>
      </c>
      <c r="AT397" s="192" t="s">
        <v>211</v>
      </c>
      <c r="AU397" s="192" t="s">
        <v>83</v>
      </c>
      <c r="AY397" s="19" t="s">
        <v>209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9" t="s">
        <v>81</v>
      </c>
      <c r="BK397" s="193">
        <f>ROUND(I397*H397,2)</f>
        <v>0</v>
      </c>
      <c r="BL397" s="19" t="s">
        <v>215</v>
      </c>
      <c r="BM397" s="192" t="s">
        <v>701</v>
      </c>
    </row>
    <row r="398" spans="2:51" s="15" customFormat="1" ht="12">
      <c r="B398" s="217"/>
      <c r="C398" s="218"/>
      <c r="D398" s="196" t="s">
        <v>217</v>
      </c>
      <c r="E398" s="219" t="s">
        <v>21</v>
      </c>
      <c r="F398" s="220" t="s">
        <v>702</v>
      </c>
      <c r="G398" s="218"/>
      <c r="H398" s="219" t="s">
        <v>21</v>
      </c>
      <c r="I398" s="221"/>
      <c r="J398" s="218"/>
      <c r="K398" s="218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217</v>
      </c>
      <c r="AU398" s="226" t="s">
        <v>83</v>
      </c>
      <c r="AV398" s="15" t="s">
        <v>81</v>
      </c>
      <c r="AW398" s="15" t="s">
        <v>35</v>
      </c>
      <c r="AX398" s="15" t="s">
        <v>74</v>
      </c>
      <c r="AY398" s="226" t="s">
        <v>209</v>
      </c>
    </row>
    <row r="399" spans="2:51" s="13" customFormat="1" ht="12">
      <c r="B399" s="194"/>
      <c r="C399" s="195"/>
      <c r="D399" s="196" t="s">
        <v>217</v>
      </c>
      <c r="E399" s="197" t="s">
        <v>21</v>
      </c>
      <c r="F399" s="198" t="s">
        <v>703</v>
      </c>
      <c r="G399" s="195"/>
      <c r="H399" s="199">
        <v>0.216</v>
      </c>
      <c r="I399" s="200"/>
      <c r="J399" s="195"/>
      <c r="K399" s="195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217</v>
      </c>
      <c r="AU399" s="205" t="s">
        <v>83</v>
      </c>
      <c r="AV399" s="13" t="s">
        <v>83</v>
      </c>
      <c r="AW399" s="13" t="s">
        <v>35</v>
      </c>
      <c r="AX399" s="13" t="s">
        <v>81</v>
      </c>
      <c r="AY399" s="205" t="s">
        <v>209</v>
      </c>
    </row>
    <row r="400" spans="1:65" s="2" customFormat="1" ht="37.9" customHeight="1">
      <c r="A400" s="36"/>
      <c r="B400" s="37"/>
      <c r="C400" s="181" t="s">
        <v>704</v>
      </c>
      <c r="D400" s="181" t="s">
        <v>211</v>
      </c>
      <c r="E400" s="182" t="s">
        <v>705</v>
      </c>
      <c r="F400" s="183" t="s">
        <v>706</v>
      </c>
      <c r="G400" s="184" t="s">
        <v>354</v>
      </c>
      <c r="H400" s="185">
        <v>68</v>
      </c>
      <c r="I400" s="186"/>
      <c r="J400" s="187">
        <f>ROUND(I400*H400,2)</f>
        <v>0</v>
      </c>
      <c r="K400" s="183" t="s">
        <v>21</v>
      </c>
      <c r="L400" s="41"/>
      <c r="M400" s="188" t="s">
        <v>21</v>
      </c>
      <c r="N400" s="189" t="s">
        <v>45</v>
      </c>
      <c r="O400" s="66"/>
      <c r="P400" s="190">
        <f>O400*H400</f>
        <v>0</v>
      </c>
      <c r="Q400" s="190">
        <v>0.0018</v>
      </c>
      <c r="R400" s="190">
        <f>Q400*H400</f>
        <v>0.1224</v>
      </c>
      <c r="S400" s="190">
        <v>0</v>
      </c>
      <c r="T400" s="191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2" t="s">
        <v>215</v>
      </c>
      <c r="AT400" s="192" t="s">
        <v>211</v>
      </c>
      <c r="AU400" s="192" t="s">
        <v>83</v>
      </c>
      <c r="AY400" s="19" t="s">
        <v>209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9" t="s">
        <v>81</v>
      </c>
      <c r="BK400" s="193">
        <f>ROUND(I400*H400,2)</f>
        <v>0</v>
      </c>
      <c r="BL400" s="19" t="s">
        <v>215</v>
      </c>
      <c r="BM400" s="192" t="s">
        <v>707</v>
      </c>
    </row>
    <row r="401" spans="2:51" s="15" customFormat="1" ht="12">
      <c r="B401" s="217"/>
      <c r="C401" s="218"/>
      <c r="D401" s="196" t="s">
        <v>217</v>
      </c>
      <c r="E401" s="219" t="s">
        <v>21</v>
      </c>
      <c r="F401" s="220" t="s">
        <v>708</v>
      </c>
      <c r="G401" s="218"/>
      <c r="H401" s="219" t="s">
        <v>21</v>
      </c>
      <c r="I401" s="221"/>
      <c r="J401" s="218"/>
      <c r="K401" s="218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217</v>
      </c>
      <c r="AU401" s="226" t="s">
        <v>83</v>
      </c>
      <c r="AV401" s="15" t="s">
        <v>81</v>
      </c>
      <c r="AW401" s="15" t="s">
        <v>35</v>
      </c>
      <c r="AX401" s="15" t="s">
        <v>74</v>
      </c>
      <c r="AY401" s="226" t="s">
        <v>209</v>
      </c>
    </row>
    <row r="402" spans="2:51" s="13" customFormat="1" ht="12">
      <c r="B402" s="194"/>
      <c r="C402" s="195"/>
      <c r="D402" s="196" t="s">
        <v>217</v>
      </c>
      <c r="E402" s="197" t="s">
        <v>21</v>
      </c>
      <c r="F402" s="198" t="s">
        <v>709</v>
      </c>
      <c r="G402" s="195"/>
      <c r="H402" s="199">
        <v>68</v>
      </c>
      <c r="I402" s="200"/>
      <c r="J402" s="195"/>
      <c r="K402" s="195"/>
      <c r="L402" s="201"/>
      <c r="M402" s="202"/>
      <c r="N402" s="203"/>
      <c r="O402" s="203"/>
      <c r="P402" s="203"/>
      <c r="Q402" s="203"/>
      <c r="R402" s="203"/>
      <c r="S402" s="203"/>
      <c r="T402" s="204"/>
      <c r="AT402" s="205" t="s">
        <v>217</v>
      </c>
      <c r="AU402" s="205" t="s">
        <v>83</v>
      </c>
      <c r="AV402" s="13" t="s">
        <v>83</v>
      </c>
      <c r="AW402" s="13" t="s">
        <v>35</v>
      </c>
      <c r="AX402" s="13" t="s">
        <v>81</v>
      </c>
      <c r="AY402" s="205" t="s">
        <v>209</v>
      </c>
    </row>
    <row r="403" spans="1:65" s="2" customFormat="1" ht="49.15" customHeight="1">
      <c r="A403" s="36"/>
      <c r="B403" s="37"/>
      <c r="C403" s="181" t="s">
        <v>710</v>
      </c>
      <c r="D403" s="181" t="s">
        <v>211</v>
      </c>
      <c r="E403" s="182" t="s">
        <v>711</v>
      </c>
      <c r="F403" s="183" t="s">
        <v>712</v>
      </c>
      <c r="G403" s="184" t="s">
        <v>214</v>
      </c>
      <c r="H403" s="185">
        <v>11.702</v>
      </c>
      <c r="I403" s="186"/>
      <c r="J403" s="187">
        <f>ROUND(I403*H403,2)</f>
        <v>0</v>
      </c>
      <c r="K403" s="183" t="s">
        <v>234</v>
      </c>
      <c r="L403" s="41"/>
      <c r="M403" s="188" t="s">
        <v>21</v>
      </c>
      <c r="N403" s="189" t="s">
        <v>45</v>
      </c>
      <c r="O403" s="66"/>
      <c r="P403" s="190">
        <f>O403*H403</f>
        <v>0</v>
      </c>
      <c r="Q403" s="190">
        <v>2.45336</v>
      </c>
      <c r="R403" s="190">
        <f>Q403*H403</f>
        <v>28.70921872</v>
      </c>
      <c r="S403" s="190">
        <v>0</v>
      </c>
      <c r="T403" s="191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2" t="s">
        <v>215</v>
      </c>
      <c r="AT403" s="192" t="s">
        <v>211</v>
      </c>
      <c r="AU403" s="192" t="s">
        <v>83</v>
      </c>
      <c r="AY403" s="19" t="s">
        <v>209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9" t="s">
        <v>81</v>
      </c>
      <c r="BK403" s="193">
        <f>ROUND(I403*H403,2)</f>
        <v>0</v>
      </c>
      <c r="BL403" s="19" t="s">
        <v>215</v>
      </c>
      <c r="BM403" s="192" t="s">
        <v>713</v>
      </c>
    </row>
    <row r="404" spans="2:51" s="13" customFormat="1" ht="12">
      <c r="B404" s="194"/>
      <c r="C404" s="195"/>
      <c r="D404" s="196" t="s">
        <v>217</v>
      </c>
      <c r="E404" s="197" t="s">
        <v>21</v>
      </c>
      <c r="F404" s="198" t="s">
        <v>714</v>
      </c>
      <c r="G404" s="195"/>
      <c r="H404" s="199">
        <v>8.376</v>
      </c>
      <c r="I404" s="200"/>
      <c r="J404" s="195"/>
      <c r="K404" s="195"/>
      <c r="L404" s="201"/>
      <c r="M404" s="202"/>
      <c r="N404" s="203"/>
      <c r="O404" s="203"/>
      <c r="P404" s="203"/>
      <c r="Q404" s="203"/>
      <c r="R404" s="203"/>
      <c r="S404" s="203"/>
      <c r="T404" s="204"/>
      <c r="AT404" s="205" t="s">
        <v>217</v>
      </c>
      <c r="AU404" s="205" t="s">
        <v>83</v>
      </c>
      <c r="AV404" s="13" t="s">
        <v>83</v>
      </c>
      <c r="AW404" s="13" t="s">
        <v>35</v>
      </c>
      <c r="AX404" s="13" t="s">
        <v>74</v>
      </c>
      <c r="AY404" s="205" t="s">
        <v>209</v>
      </c>
    </row>
    <row r="405" spans="2:51" s="13" customFormat="1" ht="12">
      <c r="B405" s="194"/>
      <c r="C405" s="195"/>
      <c r="D405" s="196" t="s">
        <v>217</v>
      </c>
      <c r="E405" s="197" t="s">
        <v>21</v>
      </c>
      <c r="F405" s="198" t="s">
        <v>715</v>
      </c>
      <c r="G405" s="195"/>
      <c r="H405" s="199">
        <v>1.898</v>
      </c>
      <c r="I405" s="200"/>
      <c r="J405" s="195"/>
      <c r="K405" s="195"/>
      <c r="L405" s="201"/>
      <c r="M405" s="202"/>
      <c r="N405" s="203"/>
      <c r="O405" s="203"/>
      <c r="P405" s="203"/>
      <c r="Q405" s="203"/>
      <c r="R405" s="203"/>
      <c r="S405" s="203"/>
      <c r="T405" s="204"/>
      <c r="AT405" s="205" t="s">
        <v>217</v>
      </c>
      <c r="AU405" s="205" t="s">
        <v>83</v>
      </c>
      <c r="AV405" s="13" t="s">
        <v>83</v>
      </c>
      <c r="AW405" s="13" t="s">
        <v>35</v>
      </c>
      <c r="AX405" s="13" t="s">
        <v>74</v>
      </c>
      <c r="AY405" s="205" t="s">
        <v>209</v>
      </c>
    </row>
    <row r="406" spans="2:51" s="14" customFormat="1" ht="12">
      <c r="B406" s="206"/>
      <c r="C406" s="207"/>
      <c r="D406" s="196" t="s">
        <v>217</v>
      </c>
      <c r="E406" s="208" t="s">
        <v>21</v>
      </c>
      <c r="F406" s="209" t="s">
        <v>223</v>
      </c>
      <c r="G406" s="207"/>
      <c r="H406" s="210">
        <v>10.274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217</v>
      </c>
      <c r="AU406" s="216" t="s">
        <v>83</v>
      </c>
      <c r="AV406" s="14" t="s">
        <v>224</v>
      </c>
      <c r="AW406" s="14" t="s">
        <v>35</v>
      </c>
      <c r="AX406" s="14" t="s">
        <v>74</v>
      </c>
      <c r="AY406" s="216" t="s">
        <v>209</v>
      </c>
    </row>
    <row r="407" spans="2:51" s="13" customFormat="1" ht="12">
      <c r="B407" s="194"/>
      <c r="C407" s="195"/>
      <c r="D407" s="196" t="s">
        <v>217</v>
      </c>
      <c r="E407" s="197" t="s">
        <v>21</v>
      </c>
      <c r="F407" s="198" t="s">
        <v>716</v>
      </c>
      <c r="G407" s="195"/>
      <c r="H407" s="199">
        <v>0.756</v>
      </c>
      <c r="I407" s="200"/>
      <c r="J407" s="195"/>
      <c r="K407" s="195"/>
      <c r="L407" s="201"/>
      <c r="M407" s="202"/>
      <c r="N407" s="203"/>
      <c r="O407" s="203"/>
      <c r="P407" s="203"/>
      <c r="Q407" s="203"/>
      <c r="R407" s="203"/>
      <c r="S407" s="203"/>
      <c r="T407" s="204"/>
      <c r="AT407" s="205" t="s">
        <v>217</v>
      </c>
      <c r="AU407" s="205" t="s">
        <v>83</v>
      </c>
      <c r="AV407" s="13" t="s">
        <v>83</v>
      </c>
      <c r="AW407" s="13" t="s">
        <v>35</v>
      </c>
      <c r="AX407" s="13" t="s">
        <v>74</v>
      </c>
      <c r="AY407" s="205" t="s">
        <v>209</v>
      </c>
    </row>
    <row r="408" spans="2:51" s="13" customFormat="1" ht="12">
      <c r="B408" s="194"/>
      <c r="C408" s="195"/>
      <c r="D408" s="196" t="s">
        <v>217</v>
      </c>
      <c r="E408" s="197" t="s">
        <v>21</v>
      </c>
      <c r="F408" s="198" t="s">
        <v>717</v>
      </c>
      <c r="G408" s="195"/>
      <c r="H408" s="199">
        <v>0.25</v>
      </c>
      <c r="I408" s="200"/>
      <c r="J408" s="195"/>
      <c r="K408" s="195"/>
      <c r="L408" s="201"/>
      <c r="M408" s="202"/>
      <c r="N408" s="203"/>
      <c r="O408" s="203"/>
      <c r="P408" s="203"/>
      <c r="Q408" s="203"/>
      <c r="R408" s="203"/>
      <c r="S408" s="203"/>
      <c r="T408" s="204"/>
      <c r="AT408" s="205" t="s">
        <v>217</v>
      </c>
      <c r="AU408" s="205" t="s">
        <v>83</v>
      </c>
      <c r="AV408" s="13" t="s">
        <v>83</v>
      </c>
      <c r="AW408" s="13" t="s">
        <v>35</v>
      </c>
      <c r="AX408" s="13" t="s">
        <v>74</v>
      </c>
      <c r="AY408" s="205" t="s">
        <v>209</v>
      </c>
    </row>
    <row r="409" spans="2:51" s="13" customFormat="1" ht="12">
      <c r="B409" s="194"/>
      <c r="C409" s="195"/>
      <c r="D409" s="196" t="s">
        <v>217</v>
      </c>
      <c r="E409" s="197" t="s">
        <v>21</v>
      </c>
      <c r="F409" s="198" t="s">
        <v>718</v>
      </c>
      <c r="G409" s="195"/>
      <c r="H409" s="199">
        <v>0.422</v>
      </c>
      <c r="I409" s="200"/>
      <c r="J409" s="195"/>
      <c r="K409" s="195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217</v>
      </c>
      <c r="AU409" s="205" t="s">
        <v>83</v>
      </c>
      <c r="AV409" s="13" t="s">
        <v>83</v>
      </c>
      <c r="AW409" s="13" t="s">
        <v>35</v>
      </c>
      <c r="AX409" s="13" t="s">
        <v>74</v>
      </c>
      <c r="AY409" s="205" t="s">
        <v>209</v>
      </c>
    </row>
    <row r="410" spans="2:51" s="14" customFormat="1" ht="12">
      <c r="B410" s="206"/>
      <c r="C410" s="207"/>
      <c r="D410" s="196" t="s">
        <v>217</v>
      </c>
      <c r="E410" s="208" t="s">
        <v>21</v>
      </c>
      <c r="F410" s="209" t="s">
        <v>223</v>
      </c>
      <c r="G410" s="207"/>
      <c r="H410" s="210">
        <v>1.428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217</v>
      </c>
      <c r="AU410" s="216" t="s">
        <v>83</v>
      </c>
      <c r="AV410" s="14" t="s">
        <v>224</v>
      </c>
      <c r="AW410" s="14" t="s">
        <v>35</v>
      </c>
      <c r="AX410" s="14" t="s">
        <v>74</v>
      </c>
      <c r="AY410" s="216" t="s">
        <v>209</v>
      </c>
    </row>
    <row r="411" spans="2:51" s="16" customFormat="1" ht="12">
      <c r="B411" s="227"/>
      <c r="C411" s="228"/>
      <c r="D411" s="196" t="s">
        <v>217</v>
      </c>
      <c r="E411" s="229" t="s">
        <v>21</v>
      </c>
      <c r="F411" s="230" t="s">
        <v>257</v>
      </c>
      <c r="G411" s="228"/>
      <c r="H411" s="231">
        <v>11.702</v>
      </c>
      <c r="I411" s="232"/>
      <c r="J411" s="228"/>
      <c r="K411" s="228"/>
      <c r="L411" s="233"/>
      <c r="M411" s="234"/>
      <c r="N411" s="235"/>
      <c r="O411" s="235"/>
      <c r="P411" s="235"/>
      <c r="Q411" s="235"/>
      <c r="R411" s="235"/>
      <c r="S411" s="235"/>
      <c r="T411" s="236"/>
      <c r="AT411" s="237" t="s">
        <v>217</v>
      </c>
      <c r="AU411" s="237" t="s">
        <v>83</v>
      </c>
      <c r="AV411" s="16" t="s">
        <v>215</v>
      </c>
      <c r="AW411" s="16" t="s">
        <v>35</v>
      </c>
      <c r="AX411" s="16" t="s">
        <v>81</v>
      </c>
      <c r="AY411" s="237" t="s">
        <v>209</v>
      </c>
    </row>
    <row r="412" spans="1:65" s="2" customFormat="1" ht="37.9" customHeight="1">
      <c r="A412" s="36"/>
      <c r="B412" s="37"/>
      <c r="C412" s="181" t="s">
        <v>719</v>
      </c>
      <c r="D412" s="181" t="s">
        <v>211</v>
      </c>
      <c r="E412" s="182" t="s">
        <v>720</v>
      </c>
      <c r="F412" s="183" t="s">
        <v>721</v>
      </c>
      <c r="G412" s="184" t="s">
        <v>331</v>
      </c>
      <c r="H412" s="185">
        <v>34.672</v>
      </c>
      <c r="I412" s="186"/>
      <c r="J412" s="187">
        <f>ROUND(I412*H412,2)</f>
        <v>0</v>
      </c>
      <c r="K412" s="183" t="s">
        <v>234</v>
      </c>
      <c r="L412" s="41"/>
      <c r="M412" s="188" t="s">
        <v>21</v>
      </c>
      <c r="N412" s="189" t="s">
        <v>45</v>
      </c>
      <c r="O412" s="66"/>
      <c r="P412" s="190">
        <f>O412*H412</f>
        <v>0</v>
      </c>
      <c r="Q412" s="190">
        <v>0.00465</v>
      </c>
      <c r="R412" s="190">
        <f>Q412*H412</f>
        <v>0.16122479999999997</v>
      </c>
      <c r="S412" s="190">
        <v>0</v>
      </c>
      <c r="T412" s="191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2" t="s">
        <v>215</v>
      </c>
      <c r="AT412" s="192" t="s">
        <v>211</v>
      </c>
      <c r="AU412" s="192" t="s">
        <v>83</v>
      </c>
      <c r="AY412" s="19" t="s">
        <v>209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19" t="s">
        <v>81</v>
      </c>
      <c r="BK412" s="193">
        <f>ROUND(I412*H412,2)</f>
        <v>0</v>
      </c>
      <c r="BL412" s="19" t="s">
        <v>215</v>
      </c>
      <c r="BM412" s="192" t="s">
        <v>722</v>
      </c>
    </row>
    <row r="413" spans="2:51" s="13" customFormat="1" ht="12">
      <c r="B413" s="194"/>
      <c r="C413" s="195"/>
      <c r="D413" s="196" t="s">
        <v>217</v>
      </c>
      <c r="E413" s="197" t="s">
        <v>21</v>
      </c>
      <c r="F413" s="198" t="s">
        <v>723</v>
      </c>
      <c r="G413" s="195"/>
      <c r="H413" s="199">
        <v>18.977</v>
      </c>
      <c r="I413" s="200"/>
      <c r="J413" s="195"/>
      <c r="K413" s="195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217</v>
      </c>
      <c r="AU413" s="205" t="s">
        <v>83</v>
      </c>
      <c r="AV413" s="13" t="s">
        <v>83</v>
      </c>
      <c r="AW413" s="13" t="s">
        <v>35</v>
      </c>
      <c r="AX413" s="13" t="s">
        <v>74</v>
      </c>
      <c r="AY413" s="205" t="s">
        <v>209</v>
      </c>
    </row>
    <row r="414" spans="2:51" s="14" customFormat="1" ht="12">
      <c r="B414" s="206"/>
      <c r="C414" s="207"/>
      <c r="D414" s="196" t="s">
        <v>217</v>
      </c>
      <c r="E414" s="208" t="s">
        <v>21</v>
      </c>
      <c r="F414" s="209" t="s">
        <v>223</v>
      </c>
      <c r="G414" s="207"/>
      <c r="H414" s="210">
        <v>18.977</v>
      </c>
      <c r="I414" s="211"/>
      <c r="J414" s="207"/>
      <c r="K414" s="207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217</v>
      </c>
      <c r="AU414" s="216" t="s">
        <v>83</v>
      </c>
      <c r="AV414" s="14" t="s">
        <v>224</v>
      </c>
      <c r="AW414" s="14" t="s">
        <v>35</v>
      </c>
      <c r="AX414" s="14" t="s">
        <v>74</v>
      </c>
      <c r="AY414" s="216" t="s">
        <v>209</v>
      </c>
    </row>
    <row r="415" spans="2:51" s="13" customFormat="1" ht="12">
      <c r="B415" s="194"/>
      <c r="C415" s="195"/>
      <c r="D415" s="196" t="s">
        <v>217</v>
      </c>
      <c r="E415" s="197" t="s">
        <v>21</v>
      </c>
      <c r="F415" s="198" t="s">
        <v>724</v>
      </c>
      <c r="G415" s="195"/>
      <c r="H415" s="199">
        <v>7.563</v>
      </c>
      <c r="I415" s="200"/>
      <c r="J415" s="195"/>
      <c r="K415" s="195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217</v>
      </c>
      <c r="AU415" s="205" t="s">
        <v>83</v>
      </c>
      <c r="AV415" s="13" t="s">
        <v>83</v>
      </c>
      <c r="AW415" s="13" t="s">
        <v>35</v>
      </c>
      <c r="AX415" s="13" t="s">
        <v>74</v>
      </c>
      <c r="AY415" s="205" t="s">
        <v>209</v>
      </c>
    </row>
    <row r="416" spans="2:51" s="13" customFormat="1" ht="12">
      <c r="B416" s="194"/>
      <c r="C416" s="195"/>
      <c r="D416" s="196" t="s">
        <v>217</v>
      </c>
      <c r="E416" s="197" t="s">
        <v>21</v>
      </c>
      <c r="F416" s="198" t="s">
        <v>725</v>
      </c>
      <c r="G416" s="195"/>
      <c r="H416" s="199">
        <v>2.5</v>
      </c>
      <c r="I416" s="200"/>
      <c r="J416" s="195"/>
      <c r="K416" s="195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217</v>
      </c>
      <c r="AU416" s="205" t="s">
        <v>83</v>
      </c>
      <c r="AV416" s="13" t="s">
        <v>83</v>
      </c>
      <c r="AW416" s="13" t="s">
        <v>35</v>
      </c>
      <c r="AX416" s="13" t="s">
        <v>74</v>
      </c>
      <c r="AY416" s="205" t="s">
        <v>209</v>
      </c>
    </row>
    <row r="417" spans="2:51" s="13" customFormat="1" ht="12">
      <c r="B417" s="194"/>
      <c r="C417" s="195"/>
      <c r="D417" s="196" t="s">
        <v>217</v>
      </c>
      <c r="E417" s="197" t="s">
        <v>21</v>
      </c>
      <c r="F417" s="198" t="s">
        <v>726</v>
      </c>
      <c r="G417" s="195"/>
      <c r="H417" s="199">
        <v>5.632</v>
      </c>
      <c r="I417" s="200"/>
      <c r="J417" s="195"/>
      <c r="K417" s="195"/>
      <c r="L417" s="201"/>
      <c r="M417" s="202"/>
      <c r="N417" s="203"/>
      <c r="O417" s="203"/>
      <c r="P417" s="203"/>
      <c r="Q417" s="203"/>
      <c r="R417" s="203"/>
      <c r="S417" s="203"/>
      <c r="T417" s="204"/>
      <c r="AT417" s="205" t="s">
        <v>217</v>
      </c>
      <c r="AU417" s="205" t="s">
        <v>83</v>
      </c>
      <c r="AV417" s="13" t="s">
        <v>83</v>
      </c>
      <c r="AW417" s="13" t="s">
        <v>35</v>
      </c>
      <c r="AX417" s="13" t="s">
        <v>74</v>
      </c>
      <c r="AY417" s="205" t="s">
        <v>209</v>
      </c>
    </row>
    <row r="418" spans="2:51" s="14" customFormat="1" ht="12">
      <c r="B418" s="206"/>
      <c r="C418" s="207"/>
      <c r="D418" s="196" t="s">
        <v>217</v>
      </c>
      <c r="E418" s="208" t="s">
        <v>21</v>
      </c>
      <c r="F418" s="209" t="s">
        <v>223</v>
      </c>
      <c r="G418" s="207"/>
      <c r="H418" s="210">
        <v>15.695</v>
      </c>
      <c r="I418" s="211"/>
      <c r="J418" s="207"/>
      <c r="K418" s="207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217</v>
      </c>
      <c r="AU418" s="216" t="s">
        <v>83</v>
      </c>
      <c r="AV418" s="14" t="s">
        <v>224</v>
      </c>
      <c r="AW418" s="14" t="s">
        <v>35</v>
      </c>
      <c r="AX418" s="14" t="s">
        <v>74</v>
      </c>
      <c r="AY418" s="216" t="s">
        <v>209</v>
      </c>
    </row>
    <row r="419" spans="2:51" s="16" customFormat="1" ht="12">
      <c r="B419" s="227"/>
      <c r="C419" s="228"/>
      <c r="D419" s="196" t="s">
        <v>217</v>
      </c>
      <c r="E419" s="229" t="s">
        <v>21</v>
      </c>
      <c r="F419" s="230" t="s">
        <v>257</v>
      </c>
      <c r="G419" s="228"/>
      <c r="H419" s="231">
        <v>34.672</v>
      </c>
      <c r="I419" s="232"/>
      <c r="J419" s="228"/>
      <c r="K419" s="228"/>
      <c r="L419" s="233"/>
      <c r="M419" s="234"/>
      <c r="N419" s="235"/>
      <c r="O419" s="235"/>
      <c r="P419" s="235"/>
      <c r="Q419" s="235"/>
      <c r="R419" s="235"/>
      <c r="S419" s="235"/>
      <c r="T419" s="236"/>
      <c r="AT419" s="237" t="s">
        <v>217</v>
      </c>
      <c r="AU419" s="237" t="s">
        <v>83</v>
      </c>
      <c r="AV419" s="16" t="s">
        <v>215</v>
      </c>
      <c r="AW419" s="16" t="s">
        <v>35</v>
      </c>
      <c r="AX419" s="16" t="s">
        <v>81</v>
      </c>
      <c r="AY419" s="237" t="s">
        <v>209</v>
      </c>
    </row>
    <row r="420" spans="1:65" s="2" customFormat="1" ht="37.9" customHeight="1">
      <c r="A420" s="36"/>
      <c r="B420" s="37"/>
      <c r="C420" s="181" t="s">
        <v>727</v>
      </c>
      <c r="D420" s="181" t="s">
        <v>211</v>
      </c>
      <c r="E420" s="182" t="s">
        <v>728</v>
      </c>
      <c r="F420" s="183" t="s">
        <v>729</v>
      </c>
      <c r="G420" s="184" t="s">
        <v>331</v>
      </c>
      <c r="H420" s="185">
        <v>79.868</v>
      </c>
      <c r="I420" s="186"/>
      <c r="J420" s="187">
        <f>ROUND(I420*H420,2)</f>
        <v>0</v>
      </c>
      <c r="K420" s="183" t="s">
        <v>21</v>
      </c>
      <c r="L420" s="41"/>
      <c r="M420" s="188" t="s">
        <v>21</v>
      </c>
      <c r="N420" s="189" t="s">
        <v>45</v>
      </c>
      <c r="O420" s="66"/>
      <c r="P420" s="190">
        <f>O420*H420</f>
        <v>0</v>
      </c>
      <c r="Q420" s="190">
        <v>0.00465</v>
      </c>
      <c r="R420" s="190">
        <f>Q420*H420</f>
        <v>0.37138619999999994</v>
      </c>
      <c r="S420" s="190">
        <v>0</v>
      </c>
      <c r="T420" s="191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92" t="s">
        <v>215</v>
      </c>
      <c r="AT420" s="192" t="s">
        <v>211</v>
      </c>
      <c r="AU420" s="192" t="s">
        <v>83</v>
      </c>
      <c r="AY420" s="19" t="s">
        <v>209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19" t="s">
        <v>81</v>
      </c>
      <c r="BK420" s="193">
        <f>ROUND(I420*H420,2)</f>
        <v>0</v>
      </c>
      <c r="BL420" s="19" t="s">
        <v>215</v>
      </c>
      <c r="BM420" s="192" t="s">
        <v>730</v>
      </c>
    </row>
    <row r="421" spans="2:51" s="13" customFormat="1" ht="12">
      <c r="B421" s="194"/>
      <c r="C421" s="195"/>
      <c r="D421" s="196" t="s">
        <v>217</v>
      </c>
      <c r="E421" s="197" t="s">
        <v>21</v>
      </c>
      <c r="F421" s="198" t="s">
        <v>731</v>
      </c>
      <c r="G421" s="195"/>
      <c r="H421" s="199">
        <v>79.868</v>
      </c>
      <c r="I421" s="200"/>
      <c r="J421" s="195"/>
      <c r="K421" s="195"/>
      <c r="L421" s="201"/>
      <c r="M421" s="202"/>
      <c r="N421" s="203"/>
      <c r="O421" s="203"/>
      <c r="P421" s="203"/>
      <c r="Q421" s="203"/>
      <c r="R421" s="203"/>
      <c r="S421" s="203"/>
      <c r="T421" s="204"/>
      <c r="AT421" s="205" t="s">
        <v>217</v>
      </c>
      <c r="AU421" s="205" t="s">
        <v>83</v>
      </c>
      <c r="AV421" s="13" t="s">
        <v>83</v>
      </c>
      <c r="AW421" s="13" t="s">
        <v>35</v>
      </c>
      <c r="AX421" s="13" t="s">
        <v>81</v>
      </c>
      <c r="AY421" s="205" t="s">
        <v>209</v>
      </c>
    </row>
    <row r="422" spans="1:65" s="2" customFormat="1" ht="37.9" customHeight="1">
      <c r="A422" s="36"/>
      <c r="B422" s="37"/>
      <c r="C422" s="181" t="s">
        <v>732</v>
      </c>
      <c r="D422" s="181" t="s">
        <v>211</v>
      </c>
      <c r="E422" s="182" t="s">
        <v>733</v>
      </c>
      <c r="F422" s="183" t="s">
        <v>734</v>
      </c>
      <c r="G422" s="184" t="s">
        <v>331</v>
      </c>
      <c r="H422" s="185">
        <v>114.54</v>
      </c>
      <c r="I422" s="186"/>
      <c r="J422" s="187">
        <f>ROUND(I422*H422,2)</f>
        <v>0</v>
      </c>
      <c r="K422" s="183" t="s">
        <v>234</v>
      </c>
      <c r="L422" s="41"/>
      <c r="M422" s="188" t="s">
        <v>21</v>
      </c>
      <c r="N422" s="189" t="s">
        <v>45</v>
      </c>
      <c r="O422" s="66"/>
      <c r="P422" s="190">
        <f>O422*H422</f>
        <v>0</v>
      </c>
      <c r="Q422" s="190">
        <v>0</v>
      </c>
      <c r="R422" s="190">
        <f>Q422*H422</f>
        <v>0</v>
      </c>
      <c r="S422" s="190">
        <v>0</v>
      </c>
      <c r="T422" s="191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92" t="s">
        <v>215</v>
      </c>
      <c r="AT422" s="192" t="s">
        <v>211</v>
      </c>
      <c r="AU422" s="192" t="s">
        <v>83</v>
      </c>
      <c r="AY422" s="19" t="s">
        <v>209</v>
      </c>
      <c r="BE422" s="193">
        <f>IF(N422="základní",J422,0)</f>
        <v>0</v>
      </c>
      <c r="BF422" s="193">
        <f>IF(N422="snížená",J422,0)</f>
        <v>0</v>
      </c>
      <c r="BG422" s="193">
        <f>IF(N422="zákl. přenesená",J422,0)</f>
        <v>0</v>
      </c>
      <c r="BH422" s="193">
        <f>IF(N422="sníž. přenesená",J422,0)</f>
        <v>0</v>
      </c>
      <c r="BI422" s="193">
        <f>IF(N422="nulová",J422,0)</f>
        <v>0</v>
      </c>
      <c r="BJ422" s="19" t="s">
        <v>81</v>
      </c>
      <c r="BK422" s="193">
        <f>ROUND(I422*H422,2)</f>
        <v>0</v>
      </c>
      <c r="BL422" s="19" t="s">
        <v>215</v>
      </c>
      <c r="BM422" s="192" t="s">
        <v>735</v>
      </c>
    </row>
    <row r="423" spans="2:51" s="13" customFormat="1" ht="12">
      <c r="B423" s="194"/>
      <c r="C423" s="195"/>
      <c r="D423" s="196" t="s">
        <v>217</v>
      </c>
      <c r="E423" s="197" t="s">
        <v>21</v>
      </c>
      <c r="F423" s="198" t="s">
        <v>736</v>
      </c>
      <c r="G423" s="195"/>
      <c r="H423" s="199">
        <v>114.54</v>
      </c>
      <c r="I423" s="200"/>
      <c r="J423" s="195"/>
      <c r="K423" s="195"/>
      <c r="L423" s="201"/>
      <c r="M423" s="202"/>
      <c r="N423" s="203"/>
      <c r="O423" s="203"/>
      <c r="P423" s="203"/>
      <c r="Q423" s="203"/>
      <c r="R423" s="203"/>
      <c r="S423" s="203"/>
      <c r="T423" s="204"/>
      <c r="AT423" s="205" t="s">
        <v>217</v>
      </c>
      <c r="AU423" s="205" t="s">
        <v>83</v>
      </c>
      <c r="AV423" s="13" t="s">
        <v>83</v>
      </c>
      <c r="AW423" s="13" t="s">
        <v>35</v>
      </c>
      <c r="AX423" s="13" t="s">
        <v>81</v>
      </c>
      <c r="AY423" s="205" t="s">
        <v>209</v>
      </c>
    </row>
    <row r="424" spans="1:65" s="2" customFormat="1" ht="37.9" customHeight="1">
      <c r="A424" s="36"/>
      <c r="B424" s="37"/>
      <c r="C424" s="181" t="s">
        <v>737</v>
      </c>
      <c r="D424" s="181" t="s">
        <v>211</v>
      </c>
      <c r="E424" s="182" t="s">
        <v>738</v>
      </c>
      <c r="F424" s="183" t="s">
        <v>739</v>
      </c>
      <c r="G424" s="184" t="s">
        <v>331</v>
      </c>
      <c r="H424" s="185">
        <v>114.54</v>
      </c>
      <c r="I424" s="186"/>
      <c r="J424" s="187">
        <f>ROUND(I424*H424,2)</f>
        <v>0</v>
      </c>
      <c r="K424" s="183" t="s">
        <v>234</v>
      </c>
      <c r="L424" s="41"/>
      <c r="M424" s="188" t="s">
        <v>21</v>
      </c>
      <c r="N424" s="189" t="s">
        <v>45</v>
      </c>
      <c r="O424" s="66"/>
      <c r="P424" s="190">
        <f>O424*H424</f>
        <v>0</v>
      </c>
      <c r="Q424" s="190">
        <v>0.00161</v>
      </c>
      <c r="R424" s="190">
        <f>Q424*H424</f>
        <v>0.18440940000000003</v>
      </c>
      <c r="S424" s="190">
        <v>0</v>
      </c>
      <c r="T424" s="191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92" t="s">
        <v>215</v>
      </c>
      <c r="AT424" s="192" t="s">
        <v>211</v>
      </c>
      <c r="AU424" s="192" t="s">
        <v>83</v>
      </c>
      <c r="AY424" s="19" t="s">
        <v>209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19" t="s">
        <v>81</v>
      </c>
      <c r="BK424" s="193">
        <f>ROUND(I424*H424,2)</f>
        <v>0</v>
      </c>
      <c r="BL424" s="19" t="s">
        <v>215</v>
      </c>
      <c r="BM424" s="192" t="s">
        <v>740</v>
      </c>
    </row>
    <row r="425" spans="1:65" s="2" customFormat="1" ht="37.9" customHeight="1">
      <c r="A425" s="36"/>
      <c r="B425" s="37"/>
      <c r="C425" s="181" t="s">
        <v>741</v>
      </c>
      <c r="D425" s="181" t="s">
        <v>211</v>
      </c>
      <c r="E425" s="182" t="s">
        <v>742</v>
      </c>
      <c r="F425" s="183" t="s">
        <v>743</v>
      </c>
      <c r="G425" s="184" t="s">
        <v>331</v>
      </c>
      <c r="H425" s="185">
        <v>114.54</v>
      </c>
      <c r="I425" s="186"/>
      <c r="J425" s="187">
        <f>ROUND(I425*H425,2)</f>
        <v>0</v>
      </c>
      <c r="K425" s="183" t="s">
        <v>234</v>
      </c>
      <c r="L425" s="41"/>
      <c r="M425" s="188" t="s">
        <v>21</v>
      </c>
      <c r="N425" s="189" t="s">
        <v>45</v>
      </c>
      <c r="O425" s="66"/>
      <c r="P425" s="190">
        <f>O425*H425</f>
        <v>0</v>
      </c>
      <c r="Q425" s="190">
        <v>0</v>
      </c>
      <c r="R425" s="190">
        <f>Q425*H425</f>
        <v>0</v>
      </c>
      <c r="S425" s="190">
        <v>0</v>
      </c>
      <c r="T425" s="191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2" t="s">
        <v>215</v>
      </c>
      <c r="AT425" s="192" t="s">
        <v>211</v>
      </c>
      <c r="AU425" s="192" t="s">
        <v>83</v>
      </c>
      <c r="AY425" s="19" t="s">
        <v>209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19" t="s">
        <v>81</v>
      </c>
      <c r="BK425" s="193">
        <f>ROUND(I425*H425,2)</f>
        <v>0</v>
      </c>
      <c r="BL425" s="19" t="s">
        <v>215</v>
      </c>
      <c r="BM425" s="192" t="s">
        <v>744</v>
      </c>
    </row>
    <row r="426" spans="1:65" s="2" customFormat="1" ht="62.65" customHeight="1">
      <c r="A426" s="36"/>
      <c r="B426" s="37"/>
      <c r="C426" s="181" t="s">
        <v>745</v>
      </c>
      <c r="D426" s="181" t="s">
        <v>211</v>
      </c>
      <c r="E426" s="182" t="s">
        <v>746</v>
      </c>
      <c r="F426" s="183" t="s">
        <v>747</v>
      </c>
      <c r="G426" s="184" t="s">
        <v>302</v>
      </c>
      <c r="H426" s="185">
        <v>0.63</v>
      </c>
      <c r="I426" s="186"/>
      <c r="J426" s="187">
        <f>ROUND(I426*H426,2)</f>
        <v>0</v>
      </c>
      <c r="K426" s="183" t="s">
        <v>234</v>
      </c>
      <c r="L426" s="41"/>
      <c r="M426" s="188" t="s">
        <v>21</v>
      </c>
      <c r="N426" s="189" t="s">
        <v>45</v>
      </c>
      <c r="O426" s="66"/>
      <c r="P426" s="190">
        <f>O426*H426</f>
        <v>0</v>
      </c>
      <c r="Q426" s="190">
        <v>1.05512</v>
      </c>
      <c r="R426" s="190">
        <f>Q426*H426</f>
        <v>0.6647256</v>
      </c>
      <c r="S426" s="190">
        <v>0</v>
      </c>
      <c r="T426" s="191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92" t="s">
        <v>215</v>
      </c>
      <c r="AT426" s="192" t="s">
        <v>211</v>
      </c>
      <c r="AU426" s="192" t="s">
        <v>83</v>
      </c>
      <c r="AY426" s="19" t="s">
        <v>209</v>
      </c>
      <c r="BE426" s="193">
        <f>IF(N426="základní",J426,0)</f>
        <v>0</v>
      </c>
      <c r="BF426" s="193">
        <f>IF(N426="snížená",J426,0)</f>
        <v>0</v>
      </c>
      <c r="BG426" s="193">
        <f>IF(N426="zákl. přenesená",J426,0)</f>
        <v>0</v>
      </c>
      <c r="BH426" s="193">
        <f>IF(N426="sníž. přenesená",J426,0)</f>
        <v>0</v>
      </c>
      <c r="BI426" s="193">
        <f>IF(N426="nulová",J426,0)</f>
        <v>0</v>
      </c>
      <c r="BJ426" s="19" t="s">
        <v>81</v>
      </c>
      <c r="BK426" s="193">
        <f>ROUND(I426*H426,2)</f>
        <v>0</v>
      </c>
      <c r="BL426" s="19" t="s">
        <v>215</v>
      </c>
      <c r="BM426" s="192" t="s">
        <v>748</v>
      </c>
    </row>
    <row r="427" spans="2:51" s="13" customFormat="1" ht="12">
      <c r="B427" s="194"/>
      <c r="C427" s="195"/>
      <c r="D427" s="196" t="s">
        <v>217</v>
      </c>
      <c r="E427" s="197" t="s">
        <v>21</v>
      </c>
      <c r="F427" s="198" t="s">
        <v>749</v>
      </c>
      <c r="G427" s="195"/>
      <c r="H427" s="199">
        <v>0.42</v>
      </c>
      <c r="I427" s="200"/>
      <c r="J427" s="195"/>
      <c r="K427" s="195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217</v>
      </c>
      <c r="AU427" s="205" t="s">
        <v>83</v>
      </c>
      <c r="AV427" s="13" t="s">
        <v>83</v>
      </c>
      <c r="AW427" s="13" t="s">
        <v>35</v>
      </c>
      <c r="AX427" s="13" t="s">
        <v>74</v>
      </c>
      <c r="AY427" s="205" t="s">
        <v>209</v>
      </c>
    </row>
    <row r="428" spans="2:51" s="13" customFormat="1" ht="12">
      <c r="B428" s="194"/>
      <c r="C428" s="195"/>
      <c r="D428" s="196" t="s">
        <v>217</v>
      </c>
      <c r="E428" s="197" t="s">
        <v>21</v>
      </c>
      <c r="F428" s="198" t="s">
        <v>750</v>
      </c>
      <c r="G428" s="195"/>
      <c r="H428" s="199">
        <v>0.21</v>
      </c>
      <c r="I428" s="200"/>
      <c r="J428" s="195"/>
      <c r="K428" s="195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217</v>
      </c>
      <c r="AU428" s="205" t="s">
        <v>83</v>
      </c>
      <c r="AV428" s="13" t="s">
        <v>83</v>
      </c>
      <c r="AW428" s="13" t="s">
        <v>35</v>
      </c>
      <c r="AX428" s="13" t="s">
        <v>74</v>
      </c>
      <c r="AY428" s="205" t="s">
        <v>209</v>
      </c>
    </row>
    <row r="429" spans="2:51" s="14" customFormat="1" ht="12">
      <c r="B429" s="206"/>
      <c r="C429" s="207"/>
      <c r="D429" s="196" t="s">
        <v>217</v>
      </c>
      <c r="E429" s="208" t="s">
        <v>21</v>
      </c>
      <c r="F429" s="209" t="s">
        <v>223</v>
      </c>
      <c r="G429" s="207"/>
      <c r="H429" s="210">
        <v>0.63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217</v>
      </c>
      <c r="AU429" s="216" t="s">
        <v>83</v>
      </c>
      <c r="AV429" s="14" t="s">
        <v>224</v>
      </c>
      <c r="AW429" s="14" t="s">
        <v>35</v>
      </c>
      <c r="AX429" s="14" t="s">
        <v>81</v>
      </c>
      <c r="AY429" s="216" t="s">
        <v>209</v>
      </c>
    </row>
    <row r="430" spans="1:65" s="2" customFormat="1" ht="37.9" customHeight="1">
      <c r="A430" s="36"/>
      <c r="B430" s="37"/>
      <c r="C430" s="181" t="s">
        <v>751</v>
      </c>
      <c r="D430" s="181" t="s">
        <v>211</v>
      </c>
      <c r="E430" s="182" t="s">
        <v>752</v>
      </c>
      <c r="F430" s="183" t="s">
        <v>753</v>
      </c>
      <c r="G430" s="184" t="s">
        <v>214</v>
      </c>
      <c r="H430" s="185">
        <v>3.039</v>
      </c>
      <c r="I430" s="186"/>
      <c r="J430" s="187">
        <f>ROUND(I430*H430,2)</f>
        <v>0</v>
      </c>
      <c r="K430" s="183" t="s">
        <v>234</v>
      </c>
      <c r="L430" s="41"/>
      <c r="M430" s="188" t="s">
        <v>21</v>
      </c>
      <c r="N430" s="189" t="s">
        <v>45</v>
      </c>
      <c r="O430" s="66"/>
      <c r="P430" s="190">
        <f>O430*H430</f>
        <v>0</v>
      </c>
      <c r="Q430" s="190">
        <v>2.45337</v>
      </c>
      <c r="R430" s="190">
        <f>Q430*H430</f>
        <v>7.4557914300000006</v>
      </c>
      <c r="S430" s="190">
        <v>0</v>
      </c>
      <c r="T430" s="191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92" t="s">
        <v>215</v>
      </c>
      <c r="AT430" s="192" t="s">
        <v>211</v>
      </c>
      <c r="AU430" s="192" t="s">
        <v>83</v>
      </c>
      <c r="AY430" s="19" t="s">
        <v>209</v>
      </c>
      <c r="BE430" s="193">
        <f>IF(N430="základní",J430,0)</f>
        <v>0</v>
      </c>
      <c r="BF430" s="193">
        <f>IF(N430="snížená",J430,0)</f>
        <v>0</v>
      </c>
      <c r="BG430" s="193">
        <f>IF(N430="zákl. přenesená",J430,0)</f>
        <v>0</v>
      </c>
      <c r="BH430" s="193">
        <f>IF(N430="sníž. přenesená",J430,0)</f>
        <v>0</v>
      </c>
      <c r="BI430" s="193">
        <f>IF(N430="nulová",J430,0)</f>
        <v>0</v>
      </c>
      <c r="BJ430" s="19" t="s">
        <v>81</v>
      </c>
      <c r="BK430" s="193">
        <f>ROUND(I430*H430,2)</f>
        <v>0</v>
      </c>
      <c r="BL430" s="19" t="s">
        <v>215</v>
      </c>
      <c r="BM430" s="192" t="s">
        <v>754</v>
      </c>
    </row>
    <row r="431" spans="2:51" s="13" customFormat="1" ht="12">
      <c r="B431" s="194"/>
      <c r="C431" s="195"/>
      <c r="D431" s="196" t="s">
        <v>217</v>
      </c>
      <c r="E431" s="197" t="s">
        <v>21</v>
      </c>
      <c r="F431" s="198" t="s">
        <v>755</v>
      </c>
      <c r="G431" s="195"/>
      <c r="H431" s="199">
        <v>1.134</v>
      </c>
      <c r="I431" s="200"/>
      <c r="J431" s="195"/>
      <c r="K431" s="195"/>
      <c r="L431" s="201"/>
      <c r="M431" s="202"/>
      <c r="N431" s="203"/>
      <c r="O431" s="203"/>
      <c r="P431" s="203"/>
      <c r="Q431" s="203"/>
      <c r="R431" s="203"/>
      <c r="S431" s="203"/>
      <c r="T431" s="204"/>
      <c r="AT431" s="205" t="s">
        <v>217</v>
      </c>
      <c r="AU431" s="205" t="s">
        <v>83</v>
      </c>
      <c r="AV431" s="13" t="s">
        <v>83</v>
      </c>
      <c r="AW431" s="13" t="s">
        <v>35</v>
      </c>
      <c r="AX431" s="13" t="s">
        <v>74</v>
      </c>
      <c r="AY431" s="205" t="s">
        <v>209</v>
      </c>
    </row>
    <row r="432" spans="2:51" s="13" customFormat="1" ht="12">
      <c r="B432" s="194"/>
      <c r="C432" s="195"/>
      <c r="D432" s="196" t="s">
        <v>217</v>
      </c>
      <c r="E432" s="197" t="s">
        <v>21</v>
      </c>
      <c r="F432" s="198" t="s">
        <v>756</v>
      </c>
      <c r="G432" s="195"/>
      <c r="H432" s="199">
        <v>1.905</v>
      </c>
      <c r="I432" s="200"/>
      <c r="J432" s="195"/>
      <c r="K432" s="195"/>
      <c r="L432" s="201"/>
      <c r="M432" s="202"/>
      <c r="N432" s="203"/>
      <c r="O432" s="203"/>
      <c r="P432" s="203"/>
      <c r="Q432" s="203"/>
      <c r="R432" s="203"/>
      <c r="S432" s="203"/>
      <c r="T432" s="204"/>
      <c r="AT432" s="205" t="s">
        <v>217</v>
      </c>
      <c r="AU432" s="205" t="s">
        <v>83</v>
      </c>
      <c r="AV432" s="13" t="s">
        <v>83</v>
      </c>
      <c r="AW432" s="13" t="s">
        <v>35</v>
      </c>
      <c r="AX432" s="13" t="s">
        <v>74</v>
      </c>
      <c r="AY432" s="205" t="s">
        <v>209</v>
      </c>
    </row>
    <row r="433" spans="2:51" s="14" customFormat="1" ht="12">
      <c r="B433" s="206"/>
      <c r="C433" s="207"/>
      <c r="D433" s="196" t="s">
        <v>217</v>
      </c>
      <c r="E433" s="208" t="s">
        <v>21</v>
      </c>
      <c r="F433" s="209" t="s">
        <v>223</v>
      </c>
      <c r="G433" s="207"/>
      <c r="H433" s="210">
        <v>3.039</v>
      </c>
      <c r="I433" s="211"/>
      <c r="J433" s="207"/>
      <c r="K433" s="207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217</v>
      </c>
      <c r="AU433" s="216" t="s">
        <v>83</v>
      </c>
      <c r="AV433" s="14" t="s">
        <v>224</v>
      </c>
      <c r="AW433" s="14" t="s">
        <v>35</v>
      </c>
      <c r="AX433" s="14" t="s">
        <v>81</v>
      </c>
      <c r="AY433" s="216" t="s">
        <v>209</v>
      </c>
    </row>
    <row r="434" spans="1:65" s="2" customFormat="1" ht="37.9" customHeight="1">
      <c r="A434" s="36"/>
      <c r="B434" s="37"/>
      <c r="C434" s="181" t="s">
        <v>757</v>
      </c>
      <c r="D434" s="181" t="s">
        <v>211</v>
      </c>
      <c r="E434" s="182" t="s">
        <v>758</v>
      </c>
      <c r="F434" s="183" t="s">
        <v>759</v>
      </c>
      <c r="G434" s="184" t="s">
        <v>302</v>
      </c>
      <c r="H434" s="185">
        <v>0.29</v>
      </c>
      <c r="I434" s="186"/>
      <c r="J434" s="187">
        <f>ROUND(I434*H434,2)</f>
        <v>0</v>
      </c>
      <c r="K434" s="183" t="s">
        <v>234</v>
      </c>
      <c r="L434" s="41"/>
      <c r="M434" s="188" t="s">
        <v>21</v>
      </c>
      <c r="N434" s="189" t="s">
        <v>45</v>
      </c>
      <c r="O434" s="66"/>
      <c r="P434" s="190">
        <f>O434*H434</f>
        <v>0</v>
      </c>
      <c r="Q434" s="190">
        <v>1.04927</v>
      </c>
      <c r="R434" s="190">
        <f>Q434*H434</f>
        <v>0.30428829999999996</v>
      </c>
      <c r="S434" s="190">
        <v>0</v>
      </c>
      <c r="T434" s="191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2" t="s">
        <v>215</v>
      </c>
      <c r="AT434" s="192" t="s">
        <v>211</v>
      </c>
      <c r="AU434" s="192" t="s">
        <v>83</v>
      </c>
      <c r="AY434" s="19" t="s">
        <v>209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9" t="s">
        <v>81</v>
      </c>
      <c r="BK434" s="193">
        <f>ROUND(I434*H434,2)</f>
        <v>0</v>
      </c>
      <c r="BL434" s="19" t="s">
        <v>215</v>
      </c>
      <c r="BM434" s="192" t="s">
        <v>760</v>
      </c>
    </row>
    <row r="435" spans="2:51" s="13" customFormat="1" ht="12">
      <c r="B435" s="194"/>
      <c r="C435" s="195"/>
      <c r="D435" s="196" t="s">
        <v>217</v>
      </c>
      <c r="E435" s="197" t="s">
        <v>21</v>
      </c>
      <c r="F435" s="198" t="s">
        <v>761</v>
      </c>
      <c r="G435" s="195"/>
      <c r="H435" s="199">
        <v>0.29</v>
      </c>
      <c r="I435" s="200"/>
      <c r="J435" s="195"/>
      <c r="K435" s="195"/>
      <c r="L435" s="201"/>
      <c r="M435" s="202"/>
      <c r="N435" s="203"/>
      <c r="O435" s="203"/>
      <c r="P435" s="203"/>
      <c r="Q435" s="203"/>
      <c r="R435" s="203"/>
      <c r="S435" s="203"/>
      <c r="T435" s="204"/>
      <c r="AT435" s="205" t="s">
        <v>217</v>
      </c>
      <c r="AU435" s="205" t="s">
        <v>83</v>
      </c>
      <c r="AV435" s="13" t="s">
        <v>83</v>
      </c>
      <c r="AW435" s="13" t="s">
        <v>35</v>
      </c>
      <c r="AX435" s="13" t="s">
        <v>81</v>
      </c>
      <c r="AY435" s="205" t="s">
        <v>209</v>
      </c>
    </row>
    <row r="436" spans="1:65" s="2" customFormat="1" ht="24.2" customHeight="1">
      <c r="A436" s="36"/>
      <c r="B436" s="37"/>
      <c r="C436" s="181" t="s">
        <v>762</v>
      </c>
      <c r="D436" s="181" t="s">
        <v>211</v>
      </c>
      <c r="E436" s="182" t="s">
        <v>763</v>
      </c>
      <c r="F436" s="183" t="s">
        <v>764</v>
      </c>
      <c r="G436" s="184" t="s">
        <v>331</v>
      </c>
      <c r="H436" s="185">
        <v>10.26</v>
      </c>
      <c r="I436" s="186"/>
      <c r="J436" s="187">
        <f>ROUND(I436*H436,2)</f>
        <v>0</v>
      </c>
      <c r="K436" s="183" t="s">
        <v>234</v>
      </c>
      <c r="L436" s="41"/>
      <c r="M436" s="188" t="s">
        <v>21</v>
      </c>
      <c r="N436" s="189" t="s">
        <v>45</v>
      </c>
      <c r="O436" s="66"/>
      <c r="P436" s="190">
        <f>O436*H436</f>
        <v>0</v>
      </c>
      <c r="Q436" s="190">
        <v>0.00658</v>
      </c>
      <c r="R436" s="190">
        <f>Q436*H436</f>
        <v>0.0675108</v>
      </c>
      <c r="S436" s="190">
        <v>0</v>
      </c>
      <c r="T436" s="191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2" t="s">
        <v>215</v>
      </c>
      <c r="AT436" s="192" t="s">
        <v>211</v>
      </c>
      <c r="AU436" s="192" t="s">
        <v>83</v>
      </c>
      <c r="AY436" s="19" t="s">
        <v>209</v>
      </c>
      <c r="BE436" s="193">
        <f>IF(N436="základní",J436,0)</f>
        <v>0</v>
      </c>
      <c r="BF436" s="193">
        <f>IF(N436="snížená",J436,0)</f>
        <v>0</v>
      </c>
      <c r="BG436" s="193">
        <f>IF(N436="zákl. přenesená",J436,0)</f>
        <v>0</v>
      </c>
      <c r="BH436" s="193">
        <f>IF(N436="sníž. přenesená",J436,0)</f>
        <v>0</v>
      </c>
      <c r="BI436" s="193">
        <f>IF(N436="nulová",J436,0)</f>
        <v>0</v>
      </c>
      <c r="BJ436" s="19" t="s">
        <v>81</v>
      </c>
      <c r="BK436" s="193">
        <f>ROUND(I436*H436,2)</f>
        <v>0</v>
      </c>
      <c r="BL436" s="19" t="s">
        <v>215</v>
      </c>
      <c r="BM436" s="192" t="s">
        <v>765</v>
      </c>
    </row>
    <row r="437" spans="2:51" s="13" customFormat="1" ht="12">
      <c r="B437" s="194"/>
      <c r="C437" s="195"/>
      <c r="D437" s="196" t="s">
        <v>217</v>
      </c>
      <c r="E437" s="197" t="s">
        <v>21</v>
      </c>
      <c r="F437" s="198" t="s">
        <v>766</v>
      </c>
      <c r="G437" s="195"/>
      <c r="H437" s="199">
        <v>2.16</v>
      </c>
      <c r="I437" s="200"/>
      <c r="J437" s="195"/>
      <c r="K437" s="195"/>
      <c r="L437" s="201"/>
      <c r="M437" s="202"/>
      <c r="N437" s="203"/>
      <c r="O437" s="203"/>
      <c r="P437" s="203"/>
      <c r="Q437" s="203"/>
      <c r="R437" s="203"/>
      <c r="S437" s="203"/>
      <c r="T437" s="204"/>
      <c r="AT437" s="205" t="s">
        <v>217</v>
      </c>
      <c r="AU437" s="205" t="s">
        <v>83</v>
      </c>
      <c r="AV437" s="13" t="s">
        <v>83</v>
      </c>
      <c r="AW437" s="13" t="s">
        <v>35</v>
      </c>
      <c r="AX437" s="13" t="s">
        <v>74</v>
      </c>
      <c r="AY437" s="205" t="s">
        <v>209</v>
      </c>
    </row>
    <row r="438" spans="2:51" s="13" customFormat="1" ht="12">
      <c r="B438" s="194"/>
      <c r="C438" s="195"/>
      <c r="D438" s="196" t="s">
        <v>217</v>
      </c>
      <c r="E438" s="197" t="s">
        <v>21</v>
      </c>
      <c r="F438" s="198" t="s">
        <v>767</v>
      </c>
      <c r="G438" s="195"/>
      <c r="H438" s="199">
        <v>8.1</v>
      </c>
      <c r="I438" s="200"/>
      <c r="J438" s="195"/>
      <c r="K438" s="195"/>
      <c r="L438" s="201"/>
      <c r="M438" s="202"/>
      <c r="N438" s="203"/>
      <c r="O438" s="203"/>
      <c r="P438" s="203"/>
      <c r="Q438" s="203"/>
      <c r="R438" s="203"/>
      <c r="S438" s="203"/>
      <c r="T438" s="204"/>
      <c r="AT438" s="205" t="s">
        <v>217</v>
      </c>
      <c r="AU438" s="205" t="s">
        <v>83</v>
      </c>
      <c r="AV438" s="13" t="s">
        <v>83</v>
      </c>
      <c r="AW438" s="13" t="s">
        <v>35</v>
      </c>
      <c r="AX438" s="13" t="s">
        <v>74</v>
      </c>
      <c r="AY438" s="205" t="s">
        <v>209</v>
      </c>
    </row>
    <row r="439" spans="2:51" s="14" customFormat="1" ht="12">
      <c r="B439" s="206"/>
      <c r="C439" s="207"/>
      <c r="D439" s="196" t="s">
        <v>217</v>
      </c>
      <c r="E439" s="208" t="s">
        <v>21</v>
      </c>
      <c r="F439" s="209" t="s">
        <v>223</v>
      </c>
      <c r="G439" s="207"/>
      <c r="H439" s="210">
        <v>10.26</v>
      </c>
      <c r="I439" s="211"/>
      <c r="J439" s="207"/>
      <c r="K439" s="207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217</v>
      </c>
      <c r="AU439" s="216" t="s">
        <v>83</v>
      </c>
      <c r="AV439" s="14" t="s">
        <v>224</v>
      </c>
      <c r="AW439" s="14" t="s">
        <v>35</v>
      </c>
      <c r="AX439" s="14" t="s">
        <v>81</v>
      </c>
      <c r="AY439" s="216" t="s">
        <v>209</v>
      </c>
    </row>
    <row r="440" spans="1:65" s="2" customFormat="1" ht="24.2" customHeight="1">
      <c r="A440" s="36"/>
      <c r="B440" s="37"/>
      <c r="C440" s="181" t="s">
        <v>768</v>
      </c>
      <c r="D440" s="181" t="s">
        <v>211</v>
      </c>
      <c r="E440" s="182" t="s">
        <v>769</v>
      </c>
      <c r="F440" s="183" t="s">
        <v>770</v>
      </c>
      <c r="G440" s="184" t="s">
        <v>331</v>
      </c>
      <c r="H440" s="185">
        <v>10.26</v>
      </c>
      <c r="I440" s="186"/>
      <c r="J440" s="187">
        <f>ROUND(I440*H440,2)</f>
        <v>0</v>
      </c>
      <c r="K440" s="183" t="s">
        <v>234</v>
      </c>
      <c r="L440" s="41"/>
      <c r="M440" s="188" t="s">
        <v>21</v>
      </c>
      <c r="N440" s="189" t="s">
        <v>45</v>
      </c>
      <c r="O440" s="66"/>
      <c r="P440" s="190">
        <f>O440*H440</f>
        <v>0</v>
      </c>
      <c r="Q440" s="190">
        <v>0</v>
      </c>
      <c r="R440" s="190">
        <f>Q440*H440</f>
        <v>0</v>
      </c>
      <c r="S440" s="190">
        <v>0</v>
      </c>
      <c r="T440" s="191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92" t="s">
        <v>215</v>
      </c>
      <c r="AT440" s="192" t="s">
        <v>211</v>
      </c>
      <c r="AU440" s="192" t="s">
        <v>83</v>
      </c>
      <c r="AY440" s="19" t="s">
        <v>209</v>
      </c>
      <c r="BE440" s="193">
        <f>IF(N440="základní",J440,0)</f>
        <v>0</v>
      </c>
      <c r="BF440" s="193">
        <f>IF(N440="snížená",J440,0)</f>
        <v>0</v>
      </c>
      <c r="BG440" s="193">
        <f>IF(N440="zákl. přenesená",J440,0)</f>
        <v>0</v>
      </c>
      <c r="BH440" s="193">
        <f>IF(N440="sníž. přenesená",J440,0)</f>
        <v>0</v>
      </c>
      <c r="BI440" s="193">
        <f>IF(N440="nulová",J440,0)</f>
        <v>0</v>
      </c>
      <c r="BJ440" s="19" t="s">
        <v>81</v>
      </c>
      <c r="BK440" s="193">
        <f>ROUND(I440*H440,2)</f>
        <v>0</v>
      </c>
      <c r="BL440" s="19" t="s">
        <v>215</v>
      </c>
      <c r="BM440" s="192" t="s">
        <v>771</v>
      </c>
    </row>
    <row r="441" spans="2:63" s="12" customFormat="1" ht="22.9" customHeight="1">
      <c r="B441" s="165"/>
      <c r="C441" s="166"/>
      <c r="D441" s="167" t="s">
        <v>73</v>
      </c>
      <c r="E441" s="179" t="s">
        <v>243</v>
      </c>
      <c r="F441" s="179" t="s">
        <v>772</v>
      </c>
      <c r="G441" s="166"/>
      <c r="H441" s="166"/>
      <c r="I441" s="169"/>
      <c r="J441" s="180">
        <f>BK441</f>
        <v>0</v>
      </c>
      <c r="K441" s="166"/>
      <c r="L441" s="171"/>
      <c r="M441" s="172"/>
      <c r="N441" s="173"/>
      <c r="O441" s="173"/>
      <c r="P441" s="174">
        <f>SUM(P442:P581)</f>
        <v>0</v>
      </c>
      <c r="Q441" s="173"/>
      <c r="R441" s="174">
        <f>SUM(R442:R581)</f>
        <v>74.92527645999999</v>
      </c>
      <c r="S441" s="173"/>
      <c r="T441" s="175">
        <f>SUM(T442:T581)</f>
        <v>0</v>
      </c>
      <c r="AR441" s="176" t="s">
        <v>81</v>
      </c>
      <c r="AT441" s="177" t="s">
        <v>73</v>
      </c>
      <c r="AU441" s="177" t="s">
        <v>81</v>
      </c>
      <c r="AY441" s="176" t="s">
        <v>209</v>
      </c>
      <c r="BK441" s="178">
        <f>SUM(BK442:BK581)</f>
        <v>0</v>
      </c>
    </row>
    <row r="442" spans="1:65" s="2" customFormat="1" ht="24.2" customHeight="1">
      <c r="A442" s="36"/>
      <c r="B442" s="37"/>
      <c r="C442" s="181" t="s">
        <v>773</v>
      </c>
      <c r="D442" s="181" t="s">
        <v>211</v>
      </c>
      <c r="E442" s="182" t="s">
        <v>774</v>
      </c>
      <c r="F442" s="183" t="s">
        <v>775</v>
      </c>
      <c r="G442" s="184" t="s">
        <v>331</v>
      </c>
      <c r="H442" s="185">
        <v>35.53</v>
      </c>
      <c r="I442" s="186"/>
      <c r="J442" s="187">
        <f>ROUND(I442*H442,2)</f>
        <v>0</v>
      </c>
      <c r="K442" s="183" t="s">
        <v>234</v>
      </c>
      <c r="L442" s="41"/>
      <c r="M442" s="188" t="s">
        <v>21</v>
      </c>
      <c r="N442" s="189" t="s">
        <v>45</v>
      </c>
      <c r="O442" s="66"/>
      <c r="P442" s="190">
        <f>O442*H442</f>
        <v>0</v>
      </c>
      <c r="Q442" s="190">
        <v>0.00026</v>
      </c>
      <c r="R442" s="190">
        <f>Q442*H442</f>
        <v>0.0092378</v>
      </c>
      <c r="S442" s="190">
        <v>0</v>
      </c>
      <c r="T442" s="191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92" t="s">
        <v>215</v>
      </c>
      <c r="AT442" s="192" t="s">
        <v>211</v>
      </c>
      <c r="AU442" s="192" t="s">
        <v>83</v>
      </c>
      <c r="AY442" s="19" t="s">
        <v>209</v>
      </c>
      <c r="BE442" s="193">
        <f>IF(N442="základní",J442,0)</f>
        <v>0</v>
      </c>
      <c r="BF442" s="193">
        <f>IF(N442="snížená",J442,0)</f>
        <v>0</v>
      </c>
      <c r="BG442" s="193">
        <f>IF(N442="zákl. přenesená",J442,0)</f>
        <v>0</v>
      </c>
      <c r="BH442" s="193">
        <f>IF(N442="sníž. přenesená",J442,0)</f>
        <v>0</v>
      </c>
      <c r="BI442" s="193">
        <f>IF(N442="nulová",J442,0)</f>
        <v>0</v>
      </c>
      <c r="BJ442" s="19" t="s">
        <v>81</v>
      </c>
      <c r="BK442" s="193">
        <f>ROUND(I442*H442,2)</f>
        <v>0</v>
      </c>
      <c r="BL442" s="19" t="s">
        <v>215</v>
      </c>
      <c r="BM442" s="192" t="s">
        <v>776</v>
      </c>
    </row>
    <row r="443" spans="2:51" s="13" customFormat="1" ht="12">
      <c r="B443" s="194"/>
      <c r="C443" s="195"/>
      <c r="D443" s="196" t="s">
        <v>217</v>
      </c>
      <c r="E443" s="197" t="s">
        <v>21</v>
      </c>
      <c r="F443" s="198" t="s">
        <v>141</v>
      </c>
      <c r="G443" s="195"/>
      <c r="H443" s="199">
        <v>35.53</v>
      </c>
      <c r="I443" s="200"/>
      <c r="J443" s="195"/>
      <c r="K443" s="195"/>
      <c r="L443" s="201"/>
      <c r="M443" s="202"/>
      <c r="N443" s="203"/>
      <c r="O443" s="203"/>
      <c r="P443" s="203"/>
      <c r="Q443" s="203"/>
      <c r="R443" s="203"/>
      <c r="S443" s="203"/>
      <c r="T443" s="204"/>
      <c r="AT443" s="205" t="s">
        <v>217</v>
      </c>
      <c r="AU443" s="205" t="s">
        <v>83</v>
      </c>
      <c r="AV443" s="13" t="s">
        <v>83</v>
      </c>
      <c r="AW443" s="13" t="s">
        <v>35</v>
      </c>
      <c r="AX443" s="13" t="s">
        <v>81</v>
      </c>
      <c r="AY443" s="205" t="s">
        <v>209</v>
      </c>
    </row>
    <row r="444" spans="1:65" s="2" customFormat="1" ht="37.9" customHeight="1">
      <c r="A444" s="36"/>
      <c r="B444" s="37"/>
      <c r="C444" s="181" t="s">
        <v>777</v>
      </c>
      <c r="D444" s="181" t="s">
        <v>211</v>
      </c>
      <c r="E444" s="182" t="s">
        <v>778</v>
      </c>
      <c r="F444" s="183" t="s">
        <v>779</v>
      </c>
      <c r="G444" s="184" t="s">
        <v>331</v>
      </c>
      <c r="H444" s="185">
        <v>35.53</v>
      </c>
      <c r="I444" s="186"/>
      <c r="J444" s="187">
        <f>ROUND(I444*H444,2)</f>
        <v>0</v>
      </c>
      <c r="K444" s="183" t="s">
        <v>234</v>
      </c>
      <c r="L444" s="41"/>
      <c r="M444" s="188" t="s">
        <v>21</v>
      </c>
      <c r="N444" s="189" t="s">
        <v>45</v>
      </c>
      <c r="O444" s="66"/>
      <c r="P444" s="190">
        <f>O444*H444</f>
        <v>0</v>
      </c>
      <c r="Q444" s="190">
        <v>0.01103</v>
      </c>
      <c r="R444" s="190">
        <f>Q444*H444</f>
        <v>0.3918959</v>
      </c>
      <c r="S444" s="190">
        <v>0</v>
      </c>
      <c r="T444" s="191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2" t="s">
        <v>215</v>
      </c>
      <c r="AT444" s="192" t="s">
        <v>211</v>
      </c>
      <c r="AU444" s="192" t="s">
        <v>83</v>
      </c>
      <c r="AY444" s="19" t="s">
        <v>209</v>
      </c>
      <c r="BE444" s="193">
        <f>IF(N444="základní",J444,0)</f>
        <v>0</v>
      </c>
      <c r="BF444" s="193">
        <f>IF(N444="snížená",J444,0)</f>
        <v>0</v>
      </c>
      <c r="BG444" s="193">
        <f>IF(N444="zákl. přenesená",J444,0)</f>
        <v>0</v>
      </c>
      <c r="BH444" s="193">
        <f>IF(N444="sníž. přenesená",J444,0)</f>
        <v>0</v>
      </c>
      <c r="BI444" s="193">
        <f>IF(N444="nulová",J444,0)</f>
        <v>0</v>
      </c>
      <c r="BJ444" s="19" t="s">
        <v>81</v>
      </c>
      <c r="BK444" s="193">
        <f>ROUND(I444*H444,2)</f>
        <v>0</v>
      </c>
      <c r="BL444" s="19" t="s">
        <v>215</v>
      </c>
      <c r="BM444" s="192" t="s">
        <v>780</v>
      </c>
    </row>
    <row r="445" spans="2:51" s="13" customFormat="1" ht="12">
      <c r="B445" s="194"/>
      <c r="C445" s="195"/>
      <c r="D445" s="196" t="s">
        <v>217</v>
      </c>
      <c r="E445" s="197" t="s">
        <v>21</v>
      </c>
      <c r="F445" s="198" t="s">
        <v>781</v>
      </c>
      <c r="G445" s="195"/>
      <c r="H445" s="199">
        <v>16.31</v>
      </c>
      <c r="I445" s="200"/>
      <c r="J445" s="195"/>
      <c r="K445" s="195"/>
      <c r="L445" s="201"/>
      <c r="M445" s="202"/>
      <c r="N445" s="203"/>
      <c r="O445" s="203"/>
      <c r="P445" s="203"/>
      <c r="Q445" s="203"/>
      <c r="R445" s="203"/>
      <c r="S445" s="203"/>
      <c r="T445" s="204"/>
      <c r="AT445" s="205" t="s">
        <v>217</v>
      </c>
      <c r="AU445" s="205" t="s">
        <v>83</v>
      </c>
      <c r="AV445" s="13" t="s">
        <v>83</v>
      </c>
      <c r="AW445" s="13" t="s">
        <v>35</v>
      </c>
      <c r="AX445" s="13" t="s">
        <v>74</v>
      </c>
      <c r="AY445" s="205" t="s">
        <v>209</v>
      </c>
    </row>
    <row r="446" spans="2:51" s="13" customFormat="1" ht="12">
      <c r="B446" s="194"/>
      <c r="C446" s="195"/>
      <c r="D446" s="196" t="s">
        <v>217</v>
      </c>
      <c r="E446" s="197" t="s">
        <v>21</v>
      </c>
      <c r="F446" s="198" t="s">
        <v>782</v>
      </c>
      <c r="G446" s="195"/>
      <c r="H446" s="199">
        <v>19.22</v>
      </c>
      <c r="I446" s="200"/>
      <c r="J446" s="195"/>
      <c r="K446" s="195"/>
      <c r="L446" s="201"/>
      <c r="M446" s="202"/>
      <c r="N446" s="203"/>
      <c r="O446" s="203"/>
      <c r="P446" s="203"/>
      <c r="Q446" s="203"/>
      <c r="R446" s="203"/>
      <c r="S446" s="203"/>
      <c r="T446" s="204"/>
      <c r="AT446" s="205" t="s">
        <v>217</v>
      </c>
      <c r="AU446" s="205" t="s">
        <v>83</v>
      </c>
      <c r="AV446" s="13" t="s">
        <v>83</v>
      </c>
      <c r="AW446" s="13" t="s">
        <v>35</v>
      </c>
      <c r="AX446" s="13" t="s">
        <v>74</v>
      </c>
      <c r="AY446" s="205" t="s">
        <v>209</v>
      </c>
    </row>
    <row r="447" spans="2:51" s="14" customFormat="1" ht="12">
      <c r="B447" s="206"/>
      <c r="C447" s="207"/>
      <c r="D447" s="196" t="s">
        <v>217</v>
      </c>
      <c r="E447" s="208" t="s">
        <v>141</v>
      </c>
      <c r="F447" s="209" t="s">
        <v>223</v>
      </c>
      <c r="G447" s="207"/>
      <c r="H447" s="210">
        <v>35.53</v>
      </c>
      <c r="I447" s="211"/>
      <c r="J447" s="207"/>
      <c r="K447" s="207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217</v>
      </c>
      <c r="AU447" s="216" t="s">
        <v>83</v>
      </c>
      <c r="AV447" s="14" t="s">
        <v>224</v>
      </c>
      <c r="AW447" s="14" t="s">
        <v>35</v>
      </c>
      <c r="AX447" s="14" t="s">
        <v>81</v>
      </c>
      <c r="AY447" s="216" t="s">
        <v>209</v>
      </c>
    </row>
    <row r="448" spans="1:65" s="2" customFormat="1" ht="24.2" customHeight="1">
      <c r="A448" s="36"/>
      <c r="B448" s="37"/>
      <c r="C448" s="181" t="s">
        <v>783</v>
      </c>
      <c r="D448" s="181" t="s">
        <v>211</v>
      </c>
      <c r="E448" s="182" t="s">
        <v>784</v>
      </c>
      <c r="F448" s="183" t="s">
        <v>785</v>
      </c>
      <c r="G448" s="184" t="s">
        <v>331</v>
      </c>
      <c r="H448" s="185">
        <v>543.688</v>
      </c>
      <c r="I448" s="186"/>
      <c r="J448" s="187">
        <f>ROUND(I448*H448,2)</f>
        <v>0</v>
      </c>
      <c r="K448" s="183" t="s">
        <v>234</v>
      </c>
      <c r="L448" s="41"/>
      <c r="M448" s="188" t="s">
        <v>21</v>
      </c>
      <c r="N448" s="189" t="s">
        <v>45</v>
      </c>
      <c r="O448" s="66"/>
      <c r="P448" s="190">
        <f>O448*H448</f>
        <v>0</v>
      </c>
      <c r="Q448" s="190">
        <v>0.00026</v>
      </c>
      <c r="R448" s="190">
        <f>Q448*H448</f>
        <v>0.14135888</v>
      </c>
      <c r="S448" s="190">
        <v>0</v>
      </c>
      <c r="T448" s="191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92" t="s">
        <v>215</v>
      </c>
      <c r="AT448" s="192" t="s">
        <v>211</v>
      </c>
      <c r="AU448" s="192" t="s">
        <v>83</v>
      </c>
      <c r="AY448" s="19" t="s">
        <v>209</v>
      </c>
      <c r="BE448" s="193">
        <f>IF(N448="základní",J448,0)</f>
        <v>0</v>
      </c>
      <c r="BF448" s="193">
        <f>IF(N448="snížená",J448,0)</f>
        <v>0</v>
      </c>
      <c r="BG448" s="193">
        <f>IF(N448="zákl. přenesená",J448,0)</f>
        <v>0</v>
      </c>
      <c r="BH448" s="193">
        <f>IF(N448="sníž. přenesená",J448,0)</f>
        <v>0</v>
      </c>
      <c r="BI448" s="193">
        <f>IF(N448="nulová",J448,0)</f>
        <v>0</v>
      </c>
      <c r="BJ448" s="19" t="s">
        <v>81</v>
      </c>
      <c r="BK448" s="193">
        <f>ROUND(I448*H448,2)</f>
        <v>0</v>
      </c>
      <c r="BL448" s="19" t="s">
        <v>215</v>
      </c>
      <c r="BM448" s="192" t="s">
        <v>786</v>
      </c>
    </row>
    <row r="449" spans="2:51" s="13" customFormat="1" ht="12">
      <c r="B449" s="194"/>
      <c r="C449" s="195"/>
      <c r="D449" s="196" t="s">
        <v>217</v>
      </c>
      <c r="E449" s="197" t="s">
        <v>21</v>
      </c>
      <c r="F449" s="198" t="s">
        <v>104</v>
      </c>
      <c r="G449" s="195"/>
      <c r="H449" s="199">
        <v>543.688</v>
      </c>
      <c r="I449" s="200"/>
      <c r="J449" s="195"/>
      <c r="K449" s="195"/>
      <c r="L449" s="201"/>
      <c r="M449" s="202"/>
      <c r="N449" s="203"/>
      <c r="O449" s="203"/>
      <c r="P449" s="203"/>
      <c r="Q449" s="203"/>
      <c r="R449" s="203"/>
      <c r="S449" s="203"/>
      <c r="T449" s="204"/>
      <c r="AT449" s="205" t="s">
        <v>217</v>
      </c>
      <c r="AU449" s="205" t="s">
        <v>83</v>
      </c>
      <c r="AV449" s="13" t="s">
        <v>83</v>
      </c>
      <c r="AW449" s="13" t="s">
        <v>35</v>
      </c>
      <c r="AX449" s="13" t="s">
        <v>81</v>
      </c>
      <c r="AY449" s="205" t="s">
        <v>209</v>
      </c>
    </row>
    <row r="450" spans="1:65" s="2" customFormat="1" ht="14.45" customHeight="1">
      <c r="A450" s="36"/>
      <c r="B450" s="37"/>
      <c r="C450" s="181" t="s">
        <v>787</v>
      </c>
      <c r="D450" s="181" t="s">
        <v>211</v>
      </c>
      <c r="E450" s="182" t="s">
        <v>788</v>
      </c>
      <c r="F450" s="183" t="s">
        <v>789</v>
      </c>
      <c r="G450" s="184" t="s">
        <v>331</v>
      </c>
      <c r="H450" s="185">
        <v>7.03</v>
      </c>
      <c r="I450" s="186"/>
      <c r="J450" s="187">
        <f>ROUND(I450*H450,2)</f>
        <v>0</v>
      </c>
      <c r="K450" s="183" t="s">
        <v>234</v>
      </c>
      <c r="L450" s="41"/>
      <c r="M450" s="188" t="s">
        <v>21</v>
      </c>
      <c r="N450" s="189" t="s">
        <v>45</v>
      </c>
      <c r="O450" s="66"/>
      <c r="P450" s="190">
        <f>O450*H450</f>
        <v>0</v>
      </c>
      <c r="Q450" s="190">
        <v>0.04</v>
      </c>
      <c r="R450" s="190">
        <f>Q450*H450</f>
        <v>0.2812</v>
      </c>
      <c r="S450" s="190">
        <v>0</v>
      </c>
      <c r="T450" s="191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92" t="s">
        <v>215</v>
      </c>
      <c r="AT450" s="192" t="s">
        <v>211</v>
      </c>
      <c r="AU450" s="192" t="s">
        <v>83</v>
      </c>
      <c r="AY450" s="19" t="s">
        <v>209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19" t="s">
        <v>81</v>
      </c>
      <c r="BK450" s="193">
        <f>ROUND(I450*H450,2)</f>
        <v>0</v>
      </c>
      <c r="BL450" s="19" t="s">
        <v>215</v>
      </c>
      <c r="BM450" s="192" t="s">
        <v>790</v>
      </c>
    </row>
    <row r="451" spans="2:51" s="13" customFormat="1" ht="12">
      <c r="B451" s="194"/>
      <c r="C451" s="195"/>
      <c r="D451" s="196" t="s">
        <v>217</v>
      </c>
      <c r="E451" s="197" t="s">
        <v>21</v>
      </c>
      <c r="F451" s="198" t="s">
        <v>791</v>
      </c>
      <c r="G451" s="195"/>
      <c r="H451" s="199">
        <v>7.03</v>
      </c>
      <c r="I451" s="200"/>
      <c r="J451" s="195"/>
      <c r="K451" s="195"/>
      <c r="L451" s="201"/>
      <c r="M451" s="202"/>
      <c r="N451" s="203"/>
      <c r="O451" s="203"/>
      <c r="P451" s="203"/>
      <c r="Q451" s="203"/>
      <c r="R451" s="203"/>
      <c r="S451" s="203"/>
      <c r="T451" s="204"/>
      <c r="AT451" s="205" t="s">
        <v>217</v>
      </c>
      <c r="AU451" s="205" t="s">
        <v>83</v>
      </c>
      <c r="AV451" s="13" t="s">
        <v>83</v>
      </c>
      <c r="AW451" s="13" t="s">
        <v>35</v>
      </c>
      <c r="AX451" s="13" t="s">
        <v>81</v>
      </c>
      <c r="AY451" s="205" t="s">
        <v>209</v>
      </c>
    </row>
    <row r="452" spans="1:65" s="2" customFormat="1" ht="37.9" customHeight="1">
      <c r="A452" s="36"/>
      <c r="B452" s="37"/>
      <c r="C452" s="181" t="s">
        <v>792</v>
      </c>
      <c r="D452" s="181" t="s">
        <v>211</v>
      </c>
      <c r="E452" s="182" t="s">
        <v>793</v>
      </c>
      <c r="F452" s="183" t="s">
        <v>794</v>
      </c>
      <c r="G452" s="184" t="s">
        <v>331</v>
      </c>
      <c r="H452" s="185">
        <v>32.6</v>
      </c>
      <c r="I452" s="186"/>
      <c r="J452" s="187">
        <f>ROUND(I452*H452,2)</f>
        <v>0</v>
      </c>
      <c r="K452" s="183" t="s">
        <v>234</v>
      </c>
      <c r="L452" s="41"/>
      <c r="M452" s="188" t="s">
        <v>21</v>
      </c>
      <c r="N452" s="189" t="s">
        <v>45</v>
      </c>
      <c r="O452" s="66"/>
      <c r="P452" s="190">
        <f>O452*H452</f>
        <v>0</v>
      </c>
      <c r="Q452" s="190">
        <v>0.00438</v>
      </c>
      <c r="R452" s="190">
        <f>Q452*H452</f>
        <v>0.14278800000000003</v>
      </c>
      <c r="S452" s="190">
        <v>0</v>
      </c>
      <c r="T452" s="191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92" t="s">
        <v>215</v>
      </c>
      <c r="AT452" s="192" t="s">
        <v>211</v>
      </c>
      <c r="AU452" s="192" t="s">
        <v>83</v>
      </c>
      <c r="AY452" s="19" t="s">
        <v>209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19" t="s">
        <v>81</v>
      </c>
      <c r="BK452" s="193">
        <f>ROUND(I452*H452,2)</f>
        <v>0</v>
      </c>
      <c r="BL452" s="19" t="s">
        <v>215</v>
      </c>
      <c r="BM452" s="192" t="s">
        <v>795</v>
      </c>
    </row>
    <row r="453" spans="2:51" s="13" customFormat="1" ht="12">
      <c r="B453" s="194"/>
      <c r="C453" s="195"/>
      <c r="D453" s="196" t="s">
        <v>217</v>
      </c>
      <c r="E453" s="197" t="s">
        <v>21</v>
      </c>
      <c r="F453" s="198" t="s">
        <v>796</v>
      </c>
      <c r="G453" s="195"/>
      <c r="H453" s="199">
        <v>32.6</v>
      </c>
      <c r="I453" s="200"/>
      <c r="J453" s="195"/>
      <c r="K453" s="195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217</v>
      </c>
      <c r="AU453" s="205" t="s">
        <v>83</v>
      </c>
      <c r="AV453" s="13" t="s">
        <v>83</v>
      </c>
      <c r="AW453" s="13" t="s">
        <v>35</v>
      </c>
      <c r="AX453" s="13" t="s">
        <v>81</v>
      </c>
      <c r="AY453" s="205" t="s">
        <v>209</v>
      </c>
    </row>
    <row r="454" spans="1:65" s="2" customFormat="1" ht="37.9" customHeight="1">
      <c r="A454" s="36"/>
      <c r="B454" s="37"/>
      <c r="C454" s="181" t="s">
        <v>797</v>
      </c>
      <c r="D454" s="181" t="s">
        <v>211</v>
      </c>
      <c r="E454" s="182" t="s">
        <v>798</v>
      </c>
      <c r="F454" s="183" t="s">
        <v>799</v>
      </c>
      <c r="G454" s="184" t="s">
        <v>331</v>
      </c>
      <c r="H454" s="185">
        <v>53.73</v>
      </c>
      <c r="I454" s="186"/>
      <c r="J454" s="187">
        <f>ROUND(I454*H454,2)</f>
        <v>0</v>
      </c>
      <c r="K454" s="183" t="s">
        <v>234</v>
      </c>
      <c r="L454" s="41"/>
      <c r="M454" s="188" t="s">
        <v>21</v>
      </c>
      <c r="N454" s="189" t="s">
        <v>45</v>
      </c>
      <c r="O454" s="66"/>
      <c r="P454" s="190">
        <f>O454*H454</f>
        <v>0</v>
      </c>
      <c r="Q454" s="190">
        <v>0.01838</v>
      </c>
      <c r="R454" s="190">
        <f>Q454*H454</f>
        <v>0.9875573999999999</v>
      </c>
      <c r="S454" s="190">
        <v>0</v>
      </c>
      <c r="T454" s="191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92" t="s">
        <v>215</v>
      </c>
      <c r="AT454" s="192" t="s">
        <v>211</v>
      </c>
      <c r="AU454" s="192" t="s">
        <v>83</v>
      </c>
      <c r="AY454" s="19" t="s">
        <v>209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19" t="s">
        <v>81</v>
      </c>
      <c r="BK454" s="193">
        <f>ROUND(I454*H454,2)</f>
        <v>0</v>
      </c>
      <c r="BL454" s="19" t="s">
        <v>215</v>
      </c>
      <c r="BM454" s="192" t="s">
        <v>800</v>
      </c>
    </row>
    <row r="455" spans="2:51" s="13" customFormat="1" ht="12">
      <c r="B455" s="194"/>
      <c r="C455" s="195"/>
      <c r="D455" s="196" t="s">
        <v>217</v>
      </c>
      <c r="E455" s="197" t="s">
        <v>21</v>
      </c>
      <c r="F455" s="198" t="s">
        <v>801</v>
      </c>
      <c r="G455" s="195"/>
      <c r="H455" s="199">
        <v>40.32</v>
      </c>
      <c r="I455" s="200"/>
      <c r="J455" s="195"/>
      <c r="K455" s="195"/>
      <c r="L455" s="201"/>
      <c r="M455" s="202"/>
      <c r="N455" s="203"/>
      <c r="O455" s="203"/>
      <c r="P455" s="203"/>
      <c r="Q455" s="203"/>
      <c r="R455" s="203"/>
      <c r="S455" s="203"/>
      <c r="T455" s="204"/>
      <c r="AT455" s="205" t="s">
        <v>217</v>
      </c>
      <c r="AU455" s="205" t="s">
        <v>83</v>
      </c>
      <c r="AV455" s="13" t="s">
        <v>83</v>
      </c>
      <c r="AW455" s="13" t="s">
        <v>35</v>
      </c>
      <c r="AX455" s="13" t="s">
        <v>74</v>
      </c>
      <c r="AY455" s="205" t="s">
        <v>209</v>
      </c>
    </row>
    <row r="456" spans="2:51" s="13" customFormat="1" ht="12">
      <c r="B456" s="194"/>
      <c r="C456" s="195"/>
      <c r="D456" s="196" t="s">
        <v>217</v>
      </c>
      <c r="E456" s="197" t="s">
        <v>21</v>
      </c>
      <c r="F456" s="198" t="s">
        <v>802</v>
      </c>
      <c r="G456" s="195"/>
      <c r="H456" s="199">
        <v>13.41</v>
      </c>
      <c r="I456" s="200"/>
      <c r="J456" s="195"/>
      <c r="K456" s="195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217</v>
      </c>
      <c r="AU456" s="205" t="s">
        <v>83</v>
      </c>
      <c r="AV456" s="13" t="s">
        <v>83</v>
      </c>
      <c r="AW456" s="13" t="s">
        <v>35</v>
      </c>
      <c r="AX456" s="13" t="s">
        <v>74</v>
      </c>
      <c r="AY456" s="205" t="s">
        <v>209</v>
      </c>
    </row>
    <row r="457" spans="2:51" s="14" customFormat="1" ht="12">
      <c r="B457" s="206"/>
      <c r="C457" s="207"/>
      <c r="D457" s="196" t="s">
        <v>217</v>
      </c>
      <c r="E457" s="208" t="s">
        <v>151</v>
      </c>
      <c r="F457" s="209" t="s">
        <v>223</v>
      </c>
      <c r="G457" s="207"/>
      <c r="H457" s="210">
        <v>53.73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217</v>
      </c>
      <c r="AU457" s="216" t="s">
        <v>83</v>
      </c>
      <c r="AV457" s="14" t="s">
        <v>224</v>
      </c>
      <c r="AW457" s="14" t="s">
        <v>35</v>
      </c>
      <c r="AX457" s="14" t="s">
        <v>81</v>
      </c>
      <c r="AY457" s="216" t="s">
        <v>209</v>
      </c>
    </row>
    <row r="458" spans="1:65" s="2" customFormat="1" ht="37.9" customHeight="1">
      <c r="A458" s="36"/>
      <c r="B458" s="37"/>
      <c r="C458" s="181" t="s">
        <v>803</v>
      </c>
      <c r="D458" s="181" t="s">
        <v>211</v>
      </c>
      <c r="E458" s="182" t="s">
        <v>804</v>
      </c>
      <c r="F458" s="183" t="s">
        <v>805</v>
      </c>
      <c r="G458" s="184" t="s">
        <v>331</v>
      </c>
      <c r="H458" s="185">
        <v>107.46</v>
      </c>
      <c r="I458" s="186"/>
      <c r="J458" s="187">
        <f>ROUND(I458*H458,2)</f>
        <v>0</v>
      </c>
      <c r="K458" s="183" t="s">
        <v>234</v>
      </c>
      <c r="L458" s="41"/>
      <c r="M458" s="188" t="s">
        <v>21</v>
      </c>
      <c r="N458" s="189" t="s">
        <v>45</v>
      </c>
      <c r="O458" s="66"/>
      <c r="P458" s="190">
        <f>O458*H458</f>
        <v>0</v>
      </c>
      <c r="Q458" s="190">
        <v>0.0079</v>
      </c>
      <c r="R458" s="190">
        <f>Q458*H458</f>
        <v>0.8489340000000001</v>
      </c>
      <c r="S458" s="190">
        <v>0</v>
      </c>
      <c r="T458" s="191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92" t="s">
        <v>215</v>
      </c>
      <c r="AT458" s="192" t="s">
        <v>211</v>
      </c>
      <c r="AU458" s="192" t="s">
        <v>83</v>
      </c>
      <c r="AY458" s="19" t="s">
        <v>209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19" t="s">
        <v>81</v>
      </c>
      <c r="BK458" s="193">
        <f>ROUND(I458*H458,2)</f>
        <v>0</v>
      </c>
      <c r="BL458" s="19" t="s">
        <v>215</v>
      </c>
      <c r="BM458" s="192" t="s">
        <v>806</v>
      </c>
    </row>
    <row r="459" spans="2:51" s="13" customFormat="1" ht="12">
      <c r="B459" s="194"/>
      <c r="C459" s="195"/>
      <c r="D459" s="196" t="s">
        <v>217</v>
      </c>
      <c r="E459" s="197" t="s">
        <v>21</v>
      </c>
      <c r="F459" s="198" t="s">
        <v>807</v>
      </c>
      <c r="G459" s="195"/>
      <c r="H459" s="199">
        <v>107.46</v>
      </c>
      <c r="I459" s="200"/>
      <c r="J459" s="195"/>
      <c r="K459" s="195"/>
      <c r="L459" s="201"/>
      <c r="M459" s="202"/>
      <c r="N459" s="203"/>
      <c r="O459" s="203"/>
      <c r="P459" s="203"/>
      <c r="Q459" s="203"/>
      <c r="R459" s="203"/>
      <c r="S459" s="203"/>
      <c r="T459" s="204"/>
      <c r="AT459" s="205" t="s">
        <v>217</v>
      </c>
      <c r="AU459" s="205" t="s">
        <v>83</v>
      </c>
      <c r="AV459" s="13" t="s">
        <v>83</v>
      </c>
      <c r="AW459" s="13" t="s">
        <v>35</v>
      </c>
      <c r="AX459" s="13" t="s">
        <v>81</v>
      </c>
      <c r="AY459" s="205" t="s">
        <v>209</v>
      </c>
    </row>
    <row r="460" spans="1:65" s="2" customFormat="1" ht="37.9" customHeight="1">
      <c r="A460" s="36"/>
      <c r="B460" s="37"/>
      <c r="C460" s="181" t="s">
        <v>808</v>
      </c>
      <c r="D460" s="181" t="s">
        <v>211</v>
      </c>
      <c r="E460" s="182" t="s">
        <v>809</v>
      </c>
      <c r="F460" s="183" t="s">
        <v>810</v>
      </c>
      <c r="G460" s="184" t="s">
        <v>331</v>
      </c>
      <c r="H460" s="185">
        <v>108.738</v>
      </c>
      <c r="I460" s="186"/>
      <c r="J460" s="187">
        <f>ROUND(I460*H460,2)</f>
        <v>0</v>
      </c>
      <c r="K460" s="183" t="s">
        <v>234</v>
      </c>
      <c r="L460" s="41"/>
      <c r="M460" s="188" t="s">
        <v>21</v>
      </c>
      <c r="N460" s="189" t="s">
        <v>45</v>
      </c>
      <c r="O460" s="66"/>
      <c r="P460" s="190">
        <f>O460*H460</f>
        <v>0</v>
      </c>
      <c r="Q460" s="190">
        <v>0.01103</v>
      </c>
      <c r="R460" s="190">
        <f>Q460*H460</f>
        <v>1.19938014</v>
      </c>
      <c r="S460" s="190">
        <v>0</v>
      </c>
      <c r="T460" s="191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92" t="s">
        <v>215</v>
      </c>
      <c r="AT460" s="192" t="s">
        <v>211</v>
      </c>
      <c r="AU460" s="192" t="s">
        <v>83</v>
      </c>
      <c r="AY460" s="19" t="s">
        <v>209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19" t="s">
        <v>81</v>
      </c>
      <c r="BK460" s="193">
        <f>ROUND(I460*H460,2)</f>
        <v>0</v>
      </c>
      <c r="BL460" s="19" t="s">
        <v>215</v>
      </c>
      <c r="BM460" s="192" t="s">
        <v>811</v>
      </c>
    </row>
    <row r="461" spans="2:51" s="13" customFormat="1" ht="12">
      <c r="B461" s="194"/>
      <c r="C461" s="195"/>
      <c r="D461" s="196" t="s">
        <v>217</v>
      </c>
      <c r="E461" s="197" t="s">
        <v>21</v>
      </c>
      <c r="F461" s="198" t="s">
        <v>812</v>
      </c>
      <c r="G461" s="195"/>
      <c r="H461" s="199">
        <v>27</v>
      </c>
      <c r="I461" s="200"/>
      <c r="J461" s="195"/>
      <c r="K461" s="195"/>
      <c r="L461" s="201"/>
      <c r="M461" s="202"/>
      <c r="N461" s="203"/>
      <c r="O461" s="203"/>
      <c r="P461" s="203"/>
      <c r="Q461" s="203"/>
      <c r="R461" s="203"/>
      <c r="S461" s="203"/>
      <c r="T461" s="204"/>
      <c r="AT461" s="205" t="s">
        <v>217</v>
      </c>
      <c r="AU461" s="205" t="s">
        <v>83</v>
      </c>
      <c r="AV461" s="13" t="s">
        <v>83</v>
      </c>
      <c r="AW461" s="13" t="s">
        <v>35</v>
      </c>
      <c r="AX461" s="13" t="s">
        <v>74</v>
      </c>
      <c r="AY461" s="205" t="s">
        <v>209</v>
      </c>
    </row>
    <row r="462" spans="2:51" s="13" customFormat="1" ht="22.5">
      <c r="B462" s="194"/>
      <c r="C462" s="195"/>
      <c r="D462" s="196" t="s">
        <v>217</v>
      </c>
      <c r="E462" s="197" t="s">
        <v>21</v>
      </c>
      <c r="F462" s="198" t="s">
        <v>813</v>
      </c>
      <c r="G462" s="195"/>
      <c r="H462" s="199">
        <v>136.2</v>
      </c>
      <c r="I462" s="200"/>
      <c r="J462" s="195"/>
      <c r="K462" s="195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217</v>
      </c>
      <c r="AU462" s="205" t="s">
        <v>83</v>
      </c>
      <c r="AV462" s="13" t="s">
        <v>83</v>
      </c>
      <c r="AW462" s="13" t="s">
        <v>35</v>
      </c>
      <c r="AX462" s="13" t="s">
        <v>74</v>
      </c>
      <c r="AY462" s="205" t="s">
        <v>209</v>
      </c>
    </row>
    <row r="463" spans="2:51" s="13" customFormat="1" ht="12">
      <c r="B463" s="194"/>
      <c r="C463" s="195"/>
      <c r="D463" s="196" t="s">
        <v>217</v>
      </c>
      <c r="E463" s="197" t="s">
        <v>21</v>
      </c>
      <c r="F463" s="198" t="s">
        <v>814</v>
      </c>
      <c r="G463" s="195"/>
      <c r="H463" s="199">
        <v>63.12</v>
      </c>
      <c r="I463" s="200"/>
      <c r="J463" s="195"/>
      <c r="K463" s="195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217</v>
      </c>
      <c r="AU463" s="205" t="s">
        <v>83</v>
      </c>
      <c r="AV463" s="13" t="s">
        <v>83</v>
      </c>
      <c r="AW463" s="13" t="s">
        <v>35</v>
      </c>
      <c r="AX463" s="13" t="s">
        <v>74</v>
      </c>
      <c r="AY463" s="205" t="s">
        <v>209</v>
      </c>
    </row>
    <row r="464" spans="2:51" s="13" customFormat="1" ht="12">
      <c r="B464" s="194"/>
      <c r="C464" s="195"/>
      <c r="D464" s="196" t="s">
        <v>217</v>
      </c>
      <c r="E464" s="197" t="s">
        <v>21</v>
      </c>
      <c r="F464" s="198" t="s">
        <v>815</v>
      </c>
      <c r="G464" s="195"/>
      <c r="H464" s="199">
        <v>121.2</v>
      </c>
      <c r="I464" s="200"/>
      <c r="J464" s="195"/>
      <c r="K464" s="195"/>
      <c r="L464" s="201"/>
      <c r="M464" s="202"/>
      <c r="N464" s="203"/>
      <c r="O464" s="203"/>
      <c r="P464" s="203"/>
      <c r="Q464" s="203"/>
      <c r="R464" s="203"/>
      <c r="S464" s="203"/>
      <c r="T464" s="204"/>
      <c r="AT464" s="205" t="s">
        <v>217</v>
      </c>
      <c r="AU464" s="205" t="s">
        <v>83</v>
      </c>
      <c r="AV464" s="13" t="s">
        <v>83</v>
      </c>
      <c r="AW464" s="13" t="s">
        <v>35</v>
      </c>
      <c r="AX464" s="13" t="s">
        <v>74</v>
      </c>
      <c r="AY464" s="205" t="s">
        <v>209</v>
      </c>
    </row>
    <row r="465" spans="2:51" s="13" customFormat="1" ht="12">
      <c r="B465" s="194"/>
      <c r="C465" s="195"/>
      <c r="D465" s="196" t="s">
        <v>217</v>
      </c>
      <c r="E465" s="197" t="s">
        <v>21</v>
      </c>
      <c r="F465" s="198" t="s">
        <v>816</v>
      </c>
      <c r="G465" s="195"/>
      <c r="H465" s="199">
        <v>136.98</v>
      </c>
      <c r="I465" s="200"/>
      <c r="J465" s="195"/>
      <c r="K465" s="195"/>
      <c r="L465" s="201"/>
      <c r="M465" s="202"/>
      <c r="N465" s="203"/>
      <c r="O465" s="203"/>
      <c r="P465" s="203"/>
      <c r="Q465" s="203"/>
      <c r="R465" s="203"/>
      <c r="S465" s="203"/>
      <c r="T465" s="204"/>
      <c r="AT465" s="205" t="s">
        <v>217</v>
      </c>
      <c r="AU465" s="205" t="s">
        <v>83</v>
      </c>
      <c r="AV465" s="13" t="s">
        <v>83</v>
      </c>
      <c r="AW465" s="13" t="s">
        <v>35</v>
      </c>
      <c r="AX465" s="13" t="s">
        <v>74</v>
      </c>
      <c r="AY465" s="205" t="s">
        <v>209</v>
      </c>
    </row>
    <row r="466" spans="2:51" s="13" customFormat="1" ht="12">
      <c r="B466" s="194"/>
      <c r="C466" s="195"/>
      <c r="D466" s="196" t="s">
        <v>217</v>
      </c>
      <c r="E466" s="197" t="s">
        <v>21</v>
      </c>
      <c r="F466" s="198" t="s">
        <v>817</v>
      </c>
      <c r="G466" s="195"/>
      <c r="H466" s="199">
        <v>-29.21</v>
      </c>
      <c r="I466" s="200"/>
      <c r="J466" s="195"/>
      <c r="K466" s="195"/>
      <c r="L466" s="201"/>
      <c r="M466" s="202"/>
      <c r="N466" s="203"/>
      <c r="O466" s="203"/>
      <c r="P466" s="203"/>
      <c r="Q466" s="203"/>
      <c r="R466" s="203"/>
      <c r="S466" s="203"/>
      <c r="T466" s="204"/>
      <c r="AT466" s="205" t="s">
        <v>217</v>
      </c>
      <c r="AU466" s="205" t="s">
        <v>83</v>
      </c>
      <c r="AV466" s="13" t="s">
        <v>83</v>
      </c>
      <c r="AW466" s="13" t="s">
        <v>35</v>
      </c>
      <c r="AX466" s="13" t="s">
        <v>74</v>
      </c>
      <c r="AY466" s="205" t="s">
        <v>209</v>
      </c>
    </row>
    <row r="467" spans="2:51" s="13" customFormat="1" ht="12">
      <c r="B467" s="194"/>
      <c r="C467" s="195"/>
      <c r="D467" s="196" t="s">
        <v>217</v>
      </c>
      <c r="E467" s="197" t="s">
        <v>21</v>
      </c>
      <c r="F467" s="198" t="s">
        <v>818</v>
      </c>
      <c r="G467" s="195"/>
      <c r="H467" s="199">
        <v>81.466</v>
      </c>
      <c r="I467" s="200"/>
      <c r="J467" s="195"/>
      <c r="K467" s="195"/>
      <c r="L467" s="201"/>
      <c r="M467" s="202"/>
      <c r="N467" s="203"/>
      <c r="O467" s="203"/>
      <c r="P467" s="203"/>
      <c r="Q467" s="203"/>
      <c r="R467" s="203"/>
      <c r="S467" s="203"/>
      <c r="T467" s="204"/>
      <c r="AT467" s="205" t="s">
        <v>217</v>
      </c>
      <c r="AU467" s="205" t="s">
        <v>83</v>
      </c>
      <c r="AV467" s="13" t="s">
        <v>83</v>
      </c>
      <c r="AW467" s="13" t="s">
        <v>35</v>
      </c>
      <c r="AX467" s="13" t="s">
        <v>74</v>
      </c>
      <c r="AY467" s="205" t="s">
        <v>209</v>
      </c>
    </row>
    <row r="468" spans="2:51" s="13" customFormat="1" ht="12">
      <c r="B468" s="194"/>
      <c r="C468" s="195"/>
      <c r="D468" s="196" t="s">
        <v>217</v>
      </c>
      <c r="E468" s="197" t="s">
        <v>21</v>
      </c>
      <c r="F468" s="198" t="s">
        <v>819</v>
      </c>
      <c r="G468" s="195"/>
      <c r="H468" s="199">
        <v>-2.305</v>
      </c>
      <c r="I468" s="200"/>
      <c r="J468" s="195"/>
      <c r="K468" s="195"/>
      <c r="L468" s="201"/>
      <c r="M468" s="202"/>
      <c r="N468" s="203"/>
      <c r="O468" s="203"/>
      <c r="P468" s="203"/>
      <c r="Q468" s="203"/>
      <c r="R468" s="203"/>
      <c r="S468" s="203"/>
      <c r="T468" s="204"/>
      <c r="AT468" s="205" t="s">
        <v>217</v>
      </c>
      <c r="AU468" s="205" t="s">
        <v>83</v>
      </c>
      <c r="AV468" s="13" t="s">
        <v>83</v>
      </c>
      <c r="AW468" s="13" t="s">
        <v>35</v>
      </c>
      <c r="AX468" s="13" t="s">
        <v>74</v>
      </c>
      <c r="AY468" s="205" t="s">
        <v>209</v>
      </c>
    </row>
    <row r="469" spans="2:51" s="13" customFormat="1" ht="22.5">
      <c r="B469" s="194"/>
      <c r="C469" s="195"/>
      <c r="D469" s="196" t="s">
        <v>217</v>
      </c>
      <c r="E469" s="197" t="s">
        <v>21</v>
      </c>
      <c r="F469" s="198" t="s">
        <v>820</v>
      </c>
      <c r="G469" s="195"/>
      <c r="H469" s="199">
        <v>9.237</v>
      </c>
      <c r="I469" s="200"/>
      <c r="J469" s="195"/>
      <c r="K469" s="195"/>
      <c r="L469" s="201"/>
      <c r="M469" s="202"/>
      <c r="N469" s="203"/>
      <c r="O469" s="203"/>
      <c r="P469" s="203"/>
      <c r="Q469" s="203"/>
      <c r="R469" s="203"/>
      <c r="S469" s="203"/>
      <c r="T469" s="204"/>
      <c r="AT469" s="205" t="s">
        <v>217</v>
      </c>
      <c r="AU469" s="205" t="s">
        <v>83</v>
      </c>
      <c r="AV469" s="13" t="s">
        <v>83</v>
      </c>
      <c r="AW469" s="13" t="s">
        <v>35</v>
      </c>
      <c r="AX469" s="13" t="s">
        <v>74</v>
      </c>
      <c r="AY469" s="205" t="s">
        <v>209</v>
      </c>
    </row>
    <row r="470" spans="2:51" s="14" customFormat="1" ht="12">
      <c r="B470" s="206"/>
      <c r="C470" s="207"/>
      <c r="D470" s="196" t="s">
        <v>217</v>
      </c>
      <c r="E470" s="208" t="s">
        <v>21</v>
      </c>
      <c r="F470" s="209" t="s">
        <v>223</v>
      </c>
      <c r="G470" s="207"/>
      <c r="H470" s="210">
        <v>543.688</v>
      </c>
      <c r="I470" s="211"/>
      <c r="J470" s="207"/>
      <c r="K470" s="207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217</v>
      </c>
      <c r="AU470" s="216" t="s">
        <v>83</v>
      </c>
      <c r="AV470" s="14" t="s">
        <v>224</v>
      </c>
      <c r="AW470" s="14" t="s">
        <v>35</v>
      </c>
      <c r="AX470" s="14" t="s">
        <v>74</v>
      </c>
      <c r="AY470" s="216" t="s">
        <v>209</v>
      </c>
    </row>
    <row r="471" spans="2:51" s="16" customFormat="1" ht="12">
      <c r="B471" s="227"/>
      <c r="C471" s="228"/>
      <c r="D471" s="196" t="s">
        <v>217</v>
      </c>
      <c r="E471" s="229" t="s">
        <v>104</v>
      </c>
      <c r="F471" s="230" t="s">
        <v>257</v>
      </c>
      <c r="G471" s="228"/>
      <c r="H471" s="231">
        <v>543.688</v>
      </c>
      <c r="I471" s="232"/>
      <c r="J471" s="228"/>
      <c r="K471" s="228"/>
      <c r="L471" s="233"/>
      <c r="M471" s="234"/>
      <c r="N471" s="235"/>
      <c r="O471" s="235"/>
      <c r="P471" s="235"/>
      <c r="Q471" s="235"/>
      <c r="R471" s="235"/>
      <c r="S471" s="235"/>
      <c r="T471" s="236"/>
      <c r="AT471" s="237" t="s">
        <v>217</v>
      </c>
      <c r="AU471" s="237" t="s">
        <v>83</v>
      </c>
      <c r="AV471" s="16" t="s">
        <v>215</v>
      </c>
      <c r="AW471" s="16" t="s">
        <v>35</v>
      </c>
      <c r="AX471" s="16" t="s">
        <v>74</v>
      </c>
      <c r="AY471" s="237" t="s">
        <v>209</v>
      </c>
    </row>
    <row r="472" spans="2:51" s="13" customFormat="1" ht="12">
      <c r="B472" s="194"/>
      <c r="C472" s="195"/>
      <c r="D472" s="196" t="s">
        <v>217</v>
      </c>
      <c r="E472" s="197" t="s">
        <v>21</v>
      </c>
      <c r="F472" s="198" t="s">
        <v>821</v>
      </c>
      <c r="G472" s="195"/>
      <c r="H472" s="199">
        <v>108.738</v>
      </c>
      <c r="I472" s="200"/>
      <c r="J472" s="195"/>
      <c r="K472" s="195"/>
      <c r="L472" s="201"/>
      <c r="M472" s="202"/>
      <c r="N472" s="203"/>
      <c r="O472" s="203"/>
      <c r="P472" s="203"/>
      <c r="Q472" s="203"/>
      <c r="R472" s="203"/>
      <c r="S472" s="203"/>
      <c r="T472" s="204"/>
      <c r="AT472" s="205" t="s">
        <v>217</v>
      </c>
      <c r="AU472" s="205" t="s">
        <v>83</v>
      </c>
      <c r="AV472" s="13" t="s">
        <v>83</v>
      </c>
      <c r="AW472" s="13" t="s">
        <v>35</v>
      </c>
      <c r="AX472" s="13" t="s">
        <v>81</v>
      </c>
      <c r="AY472" s="205" t="s">
        <v>209</v>
      </c>
    </row>
    <row r="473" spans="1:65" s="2" customFormat="1" ht="37.9" customHeight="1">
      <c r="A473" s="36"/>
      <c r="B473" s="37"/>
      <c r="C473" s="181" t="s">
        <v>822</v>
      </c>
      <c r="D473" s="181" t="s">
        <v>211</v>
      </c>
      <c r="E473" s="182" t="s">
        <v>823</v>
      </c>
      <c r="F473" s="183" t="s">
        <v>824</v>
      </c>
      <c r="G473" s="184" t="s">
        <v>331</v>
      </c>
      <c r="H473" s="185">
        <v>217.475</v>
      </c>
      <c r="I473" s="186"/>
      <c r="J473" s="187">
        <f>ROUND(I473*H473,2)</f>
        <v>0</v>
      </c>
      <c r="K473" s="183" t="s">
        <v>234</v>
      </c>
      <c r="L473" s="41"/>
      <c r="M473" s="188" t="s">
        <v>21</v>
      </c>
      <c r="N473" s="189" t="s">
        <v>45</v>
      </c>
      <c r="O473" s="66"/>
      <c r="P473" s="190">
        <f>O473*H473</f>
        <v>0</v>
      </c>
      <c r="Q473" s="190">
        <v>0.00552</v>
      </c>
      <c r="R473" s="190">
        <f>Q473*H473</f>
        <v>1.200462</v>
      </c>
      <c r="S473" s="190">
        <v>0</v>
      </c>
      <c r="T473" s="191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92" t="s">
        <v>215</v>
      </c>
      <c r="AT473" s="192" t="s">
        <v>211</v>
      </c>
      <c r="AU473" s="192" t="s">
        <v>83</v>
      </c>
      <c r="AY473" s="19" t="s">
        <v>209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19" t="s">
        <v>81</v>
      </c>
      <c r="BK473" s="193">
        <f>ROUND(I473*H473,2)</f>
        <v>0</v>
      </c>
      <c r="BL473" s="19" t="s">
        <v>215</v>
      </c>
      <c r="BM473" s="192" t="s">
        <v>825</v>
      </c>
    </row>
    <row r="474" spans="2:51" s="13" customFormat="1" ht="12">
      <c r="B474" s="194"/>
      <c r="C474" s="195"/>
      <c r="D474" s="196" t="s">
        <v>217</v>
      </c>
      <c r="E474" s="197" t="s">
        <v>21</v>
      </c>
      <c r="F474" s="198" t="s">
        <v>826</v>
      </c>
      <c r="G474" s="195"/>
      <c r="H474" s="199">
        <v>217.475</v>
      </c>
      <c r="I474" s="200"/>
      <c r="J474" s="195"/>
      <c r="K474" s="195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217</v>
      </c>
      <c r="AU474" s="205" t="s">
        <v>83</v>
      </c>
      <c r="AV474" s="13" t="s">
        <v>83</v>
      </c>
      <c r="AW474" s="13" t="s">
        <v>35</v>
      </c>
      <c r="AX474" s="13" t="s">
        <v>81</v>
      </c>
      <c r="AY474" s="205" t="s">
        <v>209</v>
      </c>
    </row>
    <row r="475" spans="1:65" s="2" customFormat="1" ht="37.9" customHeight="1">
      <c r="A475" s="36"/>
      <c r="B475" s="37"/>
      <c r="C475" s="181" t="s">
        <v>827</v>
      </c>
      <c r="D475" s="181" t="s">
        <v>211</v>
      </c>
      <c r="E475" s="182" t="s">
        <v>828</v>
      </c>
      <c r="F475" s="183" t="s">
        <v>829</v>
      </c>
      <c r="G475" s="184" t="s">
        <v>331</v>
      </c>
      <c r="H475" s="185">
        <v>434.95</v>
      </c>
      <c r="I475" s="186"/>
      <c r="J475" s="187">
        <f>ROUND(I475*H475,2)</f>
        <v>0</v>
      </c>
      <c r="K475" s="183" t="s">
        <v>234</v>
      </c>
      <c r="L475" s="41"/>
      <c r="M475" s="188" t="s">
        <v>21</v>
      </c>
      <c r="N475" s="189" t="s">
        <v>45</v>
      </c>
      <c r="O475" s="66"/>
      <c r="P475" s="190">
        <f>O475*H475</f>
        <v>0</v>
      </c>
      <c r="Q475" s="190">
        <v>0.01103</v>
      </c>
      <c r="R475" s="190">
        <f>Q475*H475</f>
        <v>4.7974985</v>
      </c>
      <c r="S475" s="190">
        <v>0</v>
      </c>
      <c r="T475" s="191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92" t="s">
        <v>215</v>
      </c>
      <c r="AT475" s="192" t="s">
        <v>211</v>
      </c>
      <c r="AU475" s="192" t="s">
        <v>83</v>
      </c>
      <c r="AY475" s="19" t="s">
        <v>209</v>
      </c>
      <c r="BE475" s="193">
        <f>IF(N475="základní",J475,0)</f>
        <v>0</v>
      </c>
      <c r="BF475" s="193">
        <f>IF(N475="snížená",J475,0)</f>
        <v>0</v>
      </c>
      <c r="BG475" s="193">
        <f>IF(N475="zákl. přenesená",J475,0)</f>
        <v>0</v>
      </c>
      <c r="BH475" s="193">
        <f>IF(N475="sníž. přenesená",J475,0)</f>
        <v>0</v>
      </c>
      <c r="BI475" s="193">
        <f>IF(N475="nulová",J475,0)</f>
        <v>0</v>
      </c>
      <c r="BJ475" s="19" t="s">
        <v>81</v>
      </c>
      <c r="BK475" s="193">
        <f>ROUND(I475*H475,2)</f>
        <v>0</v>
      </c>
      <c r="BL475" s="19" t="s">
        <v>215</v>
      </c>
      <c r="BM475" s="192" t="s">
        <v>830</v>
      </c>
    </row>
    <row r="476" spans="2:51" s="13" customFormat="1" ht="12">
      <c r="B476" s="194"/>
      <c r="C476" s="195"/>
      <c r="D476" s="196" t="s">
        <v>217</v>
      </c>
      <c r="E476" s="197" t="s">
        <v>21</v>
      </c>
      <c r="F476" s="198" t="s">
        <v>831</v>
      </c>
      <c r="G476" s="195"/>
      <c r="H476" s="199">
        <v>434.95</v>
      </c>
      <c r="I476" s="200"/>
      <c r="J476" s="195"/>
      <c r="K476" s="195"/>
      <c r="L476" s="201"/>
      <c r="M476" s="202"/>
      <c r="N476" s="203"/>
      <c r="O476" s="203"/>
      <c r="P476" s="203"/>
      <c r="Q476" s="203"/>
      <c r="R476" s="203"/>
      <c r="S476" s="203"/>
      <c r="T476" s="204"/>
      <c r="AT476" s="205" t="s">
        <v>217</v>
      </c>
      <c r="AU476" s="205" t="s">
        <v>83</v>
      </c>
      <c r="AV476" s="13" t="s">
        <v>83</v>
      </c>
      <c r="AW476" s="13" t="s">
        <v>35</v>
      </c>
      <c r="AX476" s="13" t="s">
        <v>81</v>
      </c>
      <c r="AY476" s="205" t="s">
        <v>209</v>
      </c>
    </row>
    <row r="477" spans="1:65" s="2" customFormat="1" ht="37.9" customHeight="1">
      <c r="A477" s="36"/>
      <c r="B477" s="37"/>
      <c r="C477" s="181" t="s">
        <v>832</v>
      </c>
      <c r="D477" s="181" t="s">
        <v>211</v>
      </c>
      <c r="E477" s="182" t="s">
        <v>833</v>
      </c>
      <c r="F477" s="183" t="s">
        <v>834</v>
      </c>
      <c r="G477" s="184" t="s">
        <v>331</v>
      </c>
      <c r="H477" s="185">
        <v>869.901</v>
      </c>
      <c r="I477" s="186"/>
      <c r="J477" s="187">
        <f>ROUND(I477*H477,2)</f>
        <v>0</v>
      </c>
      <c r="K477" s="183" t="s">
        <v>234</v>
      </c>
      <c r="L477" s="41"/>
      <c r="M477" s="188" t="s">
        <v>21</v>
      </c>
      <c r="N477" s="189" t="s">
        <v>45</v>
      </c>
      <c r="O477" s="66"/>
      <c r="P477" s="190">
        <f>O477*H477</f>
        <v>0</v>
      </c>
      <c r="Q477" s="190">
        <v>0.00552</v>
      </c>
      <c r="R477" s="190">
        <f>Q477*H477</f>
        <v>4.80185352</v>
      </c>
      <c r="S477" s="190">
        <v>0</v>
      </c>
      <c r="T477" s="191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2" t="s">
        <v>215</v>
      </c>
      <c r="AT477" s="192" t="s">
        <v>211</v>
      </c>
      <c r="AU477" s="192" t="s">
        <v>83</v>
      </c>
      <c r="AY477" s="19" t="s">
        <v>209</v>
      </c>
      <c r="BE477" s="193">
        <f>IF(N477="základní",J477,0)</f>
        <v>0</v>
      </c>
      <c r="BF477" s="193">
        <f>IF(N477="snížená",J477,0)</f>
        <v>0</v>
      </c>
      <c r="BG477" s="193">
        <f>IF(N477="zákl. přenesená",J477,0)</f>
        <v>0</v>
      </c>
      <c r="BH477" s="193">
        <f>IF(N477="sníž. přenesená",J477,0)</f>
        <v>0</v>
      </c>
      <c r="BI477" s="193">
        <f>IF(N477="nulová",J477,0)</f>
        <v>0</v>
      </c>
      <c r="BJ477" s="19" t="s">
        <v>81</v>
      </c>
      <c r="BK477" s="193">
        <f>ROUND(I477*H477,2)</f>
        <v>0</v>
      </c>
      <c r="BL477" s="19" t="s">
        <v>215</v>
      </c>
      <c r="BM477" s="192" t="s">
        <v>835</v>
      </c>
    </row>
    <row r="478" spans="2:51" s="13" customFormat="1" ht="12">
      <c r="B478" s="194"/>
      <c r="C478" s="195"/>
      <c r="D478" s="196" t="s">
        <v>217</v>
      </c>
      <c r="E478" s="197" t="s">
        <v>21</v>
      </c>
      <c r="F478" s="198" t="s">
        <v>836</v>
      </c>
      <c r="G478" s="195"/>
      <c r="H478" s="199">
        <v>869.901</v>
      </c>
      <c r="I478" s="200"/>
      <c r="J478" s="195"/>
      <c r="K478" s="195"/>
      <c r="L478" s="201"/>
      <c r="M478" s="202"/>
      <c r="N478" s="203"/>
      <c r="O478" s="203"/>
      <c r="P478" s="203"/>
      <c r="Q478" s="203"/>
      <c r="R478" s="203"/>
      <c r="S478" s="203"/>
      <c r="T478" s="204"/>
      <c r="AT478" s="205" t="s">
        <v>217</v>
      </c>
      <c r="AU478" s="205" t="s">
        <v>83</v>
      </c>
      <c r="AV478" s="13" t="s">
        <v>83</v>
      </c>
      <c r="AW478" s="13" t="s">
        <v>35</v>
      </c>
      <c r="AX478" s="13" t="s">
        <v>81</v>
      </c>
      <c r="AY478" s="205" t="s">
        <v>209</v>
      </c>
    </row>
    <row r="479" spans="1:65" s="2" customFormat="1" ht="37.9" customHeight="1">
      <c r="A479" s="36"/>
      <c r="B479" s="37"/>
      <c r="C479" s="181" t="s">
        <v>837</v>
      </c>
      <c r="D479" s="181" t="s">
        <v>211</v>
      </c>
      <c r="E479" s="182" t="s">
        <v>838</v>
      </c>
      <c r="F479" s="183" t="s">
        <v>839</v>
      </c>
      <c r="G479" s="184" t="s">
        <v>331</v>
      </c>
      <c r="H479" s="185">
        <v>29.787</v>
      </c>
      <c r="I479" s="186"/>
      <c r="J479" s="187">
        <f>ROUND(I479*H479,2)</f>
        <v>0</v>
      </c>
      <c r="K479" s="183" t="s">
        <v>234</v>
      </c>
      <c r="L479" s="41"/>
      <c r="M479" s="188" t="s">
        <v>21</v>
      </c>
      <c r="N479" s="189" t="s">
        <v>45</v>
      </c>
      <c r="O479" s="66"/>
      <c r="P479" s="190">
        <f>O479*H479</f>
        <v>0</v>
      </c>
      <c r="Q479" s="190">
        <v>0.00026</v>
      </c>
      <c r="R479" s="190">
        <f>Q479*H479</f>
        <v>0.007744619999999999</v>
      </c>
      <c r="S479" s="190">
        <v>0</v>
      </c>
      <c r="T479" s="191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2" t="s">
        <v>215</v>
      </c>
      <c r="AT479" s="192" t="s">
        <v>211</v>
      </c>
      <c r="AU479" s="192" t="s">
        <v>83</v>
      </c>
      <c r="AY479" s="19" t="s">
        <v>209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9" t="s">
        <v>81</v>
      </c>
      <c r="BK479" s="193">
        <f>ROUND(I479*H479,2)</f>
        <v>0</v>
      </c>
      <c r="BL479" s="19" t="s">
        <v>215</v>
      </c>
      <c r="BM479" s="192" t="s">
        <v>840</v>
      </c>
    </row>
    <row r="480" spans="2:51" s="13" customFormat="1" ht="12">
      <c r="B480" s="194"/>
      <c r="C480" s="195"/>
      <c r="D480" s="196" t="s">
        <v>217</v>
      </c>
      <c r="E480" s="197" t="s">
        <v>21</v>
      </c>
      <c r="F480" s="198" t="s">
        <v>143</v>
      </c>
      <c r="G480" s="195"/>
      <c r="H480" s="199">
        <v>29.787</v>
      </c>
      <c r="I480" s="200"/>
      <c r="J480" s="195"/>
      <c r="K480" s="195"/>
      <c r="L480" s="201"/>
      <c r="M480" s="202"/>
      <c r="N480" s="203"/>
      <c r="O480" s="203"/>
      <c r="P480" s="203"/>
      <c r="Q480" s="203"/>
      <c r="R480" s="203"/>
      <c r="S480" s="203"/>
      <c r="T480" s="204"/>
      <c r="AT480" s="205" t="s">
        <v>217</v>
      </c>
      <c r="AU480" s="205" t="s">
        <v>83</v>
      </c>
      <c r="AV480" s="13" t="s">
        <v>83</v>
      </c>
      <c r="AW480" s="13" t="s">
        <v>35</v>
      </c>
      <c r="AX480" s="13" t="s">
        <v>81</v>
      </c>
      <c r="AY480" s="205" t="s">
        <v>209</v>
      </c>
    </row>
    <row r="481" spans="1:65" s="2" customFormat="1" ht="37.9" customHeight="1">
      <c r="A481" s="36"/>
      <c r="B481" s="37"/>
      <c r="C481" s="181" t="s">
        <v>841</v>
      </c>
      <c r="D481" s="181" t="s">
        <v>211</v>
      </c>
      <c r="E481" s="182" t="s">
        <v>842</v>
      </c>
      <c r="F481" s="183" t="s">
        <v>843</v>
      </c>
      <c r="G481" s="184" t="s">
        <v>331</v>
      </c>
      <c r="H481" s="185">
        <v>29.787</v>
      </c>
      <c r="I481" s="186"/>
      <c r="J481" s="187">
        <f>ROUND(I481*H481,2)</f>
        <v>0</v>
      </c>
      <c r="K481" s="183" t="s">
        <v>234</v>
      </c>
      <c r="L481" s="41"/>
      <c r="M481" s="188" t="s">
        <v>21</v>
      </c>
      <c r="N481" s="189" t="s">
        <v>45</v>
      </c>
      <c r="O481" s="66"/>
      <c r="P481" s="190">
        <f>O481*H481</f>
        <v>0</v>
      </c>
      <c r="Q481" s="190">
        <v>0.01103</v>
      </c>
      <c r="R481" s="190">
        <f>Q481*H481</f>
        <v>0.32855060999999997</v>
      </c>
      <c r="S481" s="190">
        <v>0</v>
      </c>
      <c r="T481" s="191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92" t="s">
        <v>215</v>
      </c>
      <c r="AT481" s="192" t="s">
        <v>211</v>
      </c>
      <c r="AU481" s="192" t="s">
        <v>83</v>
      </c>
      <c r="AY481" s="19" t="s">
        <v>209</v>
      </c>
      <c r="BE481" s="193">
        <f>IF(N481="základní",J481,0)</f>
        <v>0</v>
      </c>
      <c r="BF481" s="193">
        <f>IF(N481="snížená",J481,0)</f>
        <v>0</v>
      </c>
      <c r="BG481" s="193">
        <f>IF(N481="zákl. přenesená",J481,0)</f>
        <v>0</v>
      </c>
      <c r="BH481" s="193">
        <f>IF(N481="sníž. přenesená",J481,0)</f>
        <v>0</v>
      </c>
      <c r="BI481" s="193">
        <f>IF(N481="nulová",J481,0)</f>
        <v>0</v>
      </c>
      <c r="BJ481" s="19" t="s">
        <v>81</v>
      </c>
      <c r="BK481" s="193">
        <f>ROUND(I481*H481,2)</f>
        <v>0</v>
      </c>
      <c r="BL481" s="19" t="s">
        <v>215</v>
      </c>
      <c r="BM481" s="192" t="s">
        <v>844</v>
      </c>
    </row>
    <row r="482" spans="2:51" s="13" customFormat="1" ht="12">
      <c r="B482" s="194"/>
      <c r="C482" s="195"/>
      <c r="D482" s="196" t="s">
        <v>217</v>
      </c>
      <c r="E482" s="197" t="s">
        <v>21</v>
      </c>
      <c r="F482" s="198" t="s">
        <v>845</v>
      </c>
      <c r="G482" s="195"/>
      <c r="H482" s="199">
        <v>21.45</v>
      </c>
      <c r="I482" s="200"/>
      <c r="J482" s="195"/>
      <c r="K482" s="195"/>
      <c r="L482" s="201"/>
      <c r="M482" s="202"/>
      <c r="N482" s="203"/>
      <c r="O482" s="203"/>
      <c r="P482" s="203"/>
      <c r="Q482" s="203"/>
      <c r="R482" s="203"/>
      <c r="S482" s="203"/>
      <c r="T482" s="204"/>
      <c r="AT482" s="205" t="s">
        <v>217</v>
      </c>
      <c r="AU482" s="205" t="s">
        <v>83</v>
      </c>
      <c r="AV482" s="13" t="s">
        <v>83</v>
      </c>
      <c r="AW482" s="13" t="s">
        <v>35</v>
      </c>
      <c r="AX482" s="13" t="s">
        <v>74</v>
      </c>
      <c r="AY482" s="205" t="s">
        <v>209</v>
      </c>
    </row>
    <row r="483" spans="2:51" s="13" customFormat="1" ht="12">
      <c r="B483" s="194"/>
      <c r="C483" s="195"/>
      <c r="D483" s="196" t="s">
        <v>217</v>
      </c>
      <c r="E483" s="197" t="s">
        <v>21</v>
      </c>
      <c r="F483" s="198" t="s">
        <v>846</v>
      </c>
      <c r="G483" s="195"/>
      <c r="H483" s="199">
        <v>5.175</v>
      </c>
      <c r="I483" s="200"/>
      <c r="J483" s="195"/>
      <c r="K483" s="195"/>
      <c r="L483" s="201"/>
      <c r="M483" s="202"/>
      <c r="N483" s="203"/>
      <c r="O483" s="203"/>
      <c r="P483" s="203"/>
      <c r="Q483" s="203"/>
      <c r="R483" s="203"/>
      <c r="S483" s="203"/>
      <c r="T483" s="204"/>
      <c r="AT483" s="205" t="s">
        <v>217</v>
      </c>
      <c r="AU483" s="205" t="s">
        <v>83</v>
      </c>
      <c r="AV483" s="13" t="s">
        <v>83</v>
      </c>
      <c r="AW483" s="13" t="s">
        <v>35</v>
      </c>
      <c r="AX483" s="13" t="s">
        <v>74</v>
      </c>
      <c r="AY483" s="205" t="s">
        <v>209</v>
      </c>
    </row>
    <row r="484" spans="2:51" s="13" customFormat="1" ht="12">
      <c r="B484" s="194"/>
      <c r="C484" s="195"/>
      <c r="D484" s="196" t="s">
        <v>217</v>
      </c>
      <c r="E484" s="197" t="s">
        <v>21</v>
      </c>
      <c r="F484" s="198" t="s">
        <v>847</v>
      </c>
      <c r="G484" s="195"/>
      <c r="H484" s="199">
        <v>3.162</v>
      </c>
      <c r="I484" s="200"/>
      <c r="J484" s="195"/>
      <c r="K484" s="195"/>
      <c r="L484" s="201"/>
      <c r="M484" s="202"/>
      <c r="N484" s="203"/>
      <c r="O484" s="203"/>
      <c r="P484" s="203"/>
      <c r="Q484" s="203"/>
      <c r="R484" s="203"/>
      <c r="S484" s="203"/>
      <c r="T484" s="204"/>
      <c r="AT484" s="205" t="s">
        <v>217</v>
      </c>
      <c r="AU484" s="205" t="s">
        <v>83</v>
      </c>
      <c r="AV484" s="13" t="s">
        <v>83</v>
      </c>
      <c r="AW484" s="13" t="s">
        <v>35</v>
      </c>
      <c r="AX484" s="13" t="s">
        <v>74</v>
      </c>
      <c r="AY484" s="205" t="s">
        <v>209</v>
      </c>
    </row>
    <row r="485" spans="2:51" s="16" customFormat="1" ht="12">
      <c r="B485" s="227"/>
      <c r="C485" s="228"/>
      <c r="D485" s="196" t="s">
        <v>217</v>
      </c>
      <c r="E485" s="229" t="s">
        <v>143</v>
      </c>
      <c r="F485" s="230" t="s">
        <v>257</v>
      </c>
      <c r="G485" s="228"/>
      <c r="H485" s="231">
        <v>29.787</v>
      </c>
      <c r="I485" s="232"/>
      <c r="J485" s="228"/>
      <c r="K485" s="228"/>
      <c r="L485" s="233"/>
      <c r="M485" s="234"/>
      <c r="N485" s="235"/>
      <c r="O485" s="235"/>
      <c r="P485" s="235"/>
      <c r="Q485" s="235"/>
      <c r="R485" s="235"/>
      <c r="S485" s="235"/>
      <c r="T485" s="236"/>
      <c r="AT485" s="237" t="s">
        <v>217</v>
      </c>
      <c r="AU485" s="237" t="s">
        <v>83</v>
      </c>
      <c r="AV485" s="16" t="s">
        <v>215</v>
      </c>
      <c r="AW485" s="16" t="s">
        <v>35</v>
      </c>
      <c r="AX485" s="16" t="s">
        <v>81</v>
      </c>
      <c r="AY485" s="237" t="s">
        <v>209</v>
      </c>
    </row>
    <row r="486" spans="1:65" s="2" customFormat="1" ht="24.2" customHeight="1">
      <c r="A486" s="36"/>
      <c r="B486" s="37"/>
      <c r="C486" s="181" t="s">
        <v>848</v>
      </c>
      <c r="D486" s="181" t="s">
        <v>211</v>
      </c>
      <c r="E486" s="182" t="s">
        <v>849</v>
      </c>
      <c r="F486" s="183" t="s">
        <v>850</v>
      </c>
      <c r="G486" s="184" t="s">
        <v>331</v>
      </c>
      <c r="H486" s="185">
        <v>56.5</v>
      </c>
      <c r="I486" s="186"/>
      <c r="J486" s="187">
        <f>ROUND(I486*H486,2)</f>
        <v>0</v>
      </c>
      <c r="K486" s="183" t="s">
        <v>234</v>
      </c>
      <c r="L486" s="41"/>
      <c r="M486" s="188" t="s">
        <v>21</v>
      </c>
      <c r="N486" s="189" t="s">
        <v>45</v>
      </c>
      <c r="O486" s="66"/>
      <c r="P486" s="190">
        <f>O486*H486</f>
        <v>0</v>
      </c>
      <c r="Q486" s="190">
        <v>0</v>
      </c>
      <c r="R486" s="190">
        <f>Q486*H486</f>
        <v>0</v>
      </c>
      <c r="S486" s="190">
        <v>0</v>
      </c>
      <c r="T486" s="191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92" t="s">
        <v>215</v>
      </c>
      <c r="AT486" s="192" t="s">
        <v>211</v>
      </c>
      <c r="AU486" s="192" t="s">
        <v>83</v>
      </c>
      <c r="AY486" s="19" t="s">
        <v>209</v>
      </c>
      <c r="BE486" s="193">
        <f>IF(N486="základní",J486,0)</f>
        <v>0</v>
      </c>
      <c r="BF486" s="193">
        <f>IF(N486="snížená",J486,0)</f>
        <v>0</v>
      </c>
      <c r="BG486" s="193">
        <f>IF(N486="zákl. přenesená",J486,0)</f>
        <v>0</v>
      </c>
      <c r="BH486" s="193">
        <f>IF(N486="sníž. přenesená",J486,0)</f>
        <v>0</v>
      </c>
      <c r="BI486" s="193">
        <f>IF(N486="nulová",J486,0)</f>
        <v>0</v>
      </c>
      <c r="BJ486" s="19" t="s">
        <v>81</v>
      </c>
      <c r="BK486" s="193">
        <f>ROUND(I486*H486,2)</f>
        <v>0</v>
      </c>
      <c r="BL486" s="19" t="s">
        <v>215</v>
      </c>
      <c r="BM486" s="192" t="s">
        <v>851</v>
      </c>
    </row>
    <row r="487" spans="2:51" s="13" customFormat="1" ht="22.5">
      <c r="B487" s="194"/>
      <c r="C487" s="195"/>
      <c r="D487" s="196" t="s">
        <v>217</v>
      </c>
      <c r="E487" s="197" t="s">
        <v>21</v>
      </c>
      <c r="F487" s="198" t="s">
        <v>852</v>
      </c>
      <c r="G487" s="195"/>
      <c r="H487" s="199">
        <v>56.5</v>
      </c>
      <c r="I487" s="200"/>
      <c r="J487" s="195"/>
      <c r="K487" s="195"/>
      <c r="L487" s="201"/>
      <c r="M487" s="202"/>
      <c r="N487" s="203"/>
      <c r="O487" s="203"/>
      <c r="P487" s="203"/>
      <c r="Q487" s="203"/>
      <c r="R487" s="203"/>
      <c r="S487" s="203"/>
      <c r="T487" s="204"/>
      <c r="AT487" s="205" t="s">
        <v>217</v>
      </c>
      <c r="AU487" s="205" t="s">
        <v>83</v>
      </c>
      <c r="AV487" s="13" t="s">
        <v>83</v>
      </c>
      <c r="AW487" s="13" t="s">
        <v>35</v>
      </c>
      <c r="AX487" s="13" t="s">
        <v>81</v>
      </c>
      <c r="AY487" s="205" t="s">
        <v>209</v>
      </c>
    </row>
    <row r="488" spans="1:65" s="2" customFormat="1" ht="24.2" customHeight="1">
      <c r="A488" s="36"/>
      <c r="B488" s="37"/>
      <c r="C488" s="181" t="s">
        <v>853</v>
      </c>
      <c r="D488" s="181" t="s">
        <v>211</v>
      </c>
      <c r="E488" s="182" t="s">
        <v>854</v>
      </c>
      <c r="F488" s="183" t="s">
        <v>855</v>
      </c>
      <c r="G488" s="184" t="s">
        <v>322</v>
      </c>
      <c r="H488" s="185">
        <v>5.3</v>
      </c>
      <c r="I488" s="186"/>
      <c r="J488" s="187">
        <f>ROUND(I488*H488,2)</f>
        <v>0</v>
      </c>
      <c r="K488" s="183" t="s">
        <v>234</v>
      </c>
      <c r="L488" s="41"/>
      <c r="M488" s="188" t="s">
        <v>21</v>
      </c>
      <c r="N488" s="189" t="s">
        <v>45</v>
      </c>
      <c r="O488" s="66"/>
      <c r="P488" s="190">
        <f>O488*H488</f>
        <v>0</v>
      </c>
      <c r="Q488" s="190">
        <v>0.0015</v>
      </c>
      <c r="R488" s="190">
        <f>Q488*H488</f>
        <v>0.00795</v>
      </c>
      <c r="S488" s="190">
        <v>0</v>
      </c>
      <c r="T488" s="191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92" t="s">
        <v>215</v>
      </c>
      <c r="AT488" s="192" t="s">
        <v>211</v>
      </c>
      <c r="AU488" s="192" t="s">
        <v>83</v>
      </c>
      <c r="AY488" s="19" t="s">
        <v>209</v>
      </c>
      <c r="BE488" s="193">
        <f>IF(N488="základní",J488,0)</f>
        <v>0</v>
      </c>
      <c r="BF488" s="193">
        <f>IF(N488="snížená",J488,0)</f>
        <v>0</v>
      </c>
      <c r="BG488" s="193">
        <f>IF(N488="zákl. přenesená",J488,0)</f>
        <v>0</v>
      </c>
      <c r="BH488" s="193">
        <f>IF(N488="sníž. přenesená",J488,0)</f>
        <v>0</v>
      </c>
      <c r="BI488" s="193">
        <f>IF(N488="nulová",J488,0)</f>
        <v>0</v>
      </c>
      <c r="BJ488" s="19" t="s">
        <v>81</v>
      </c>
      <c r="BK488" s="193">
        <f>ROUND(I488*H488,2)</f>
        <v>0</v>
      </c>
      <c r="BL488" s="19" t="s">
        <v>215</v>
      </c>
      <c r="BM488" s="192" t="s">
        <v>856</v>
      </c>
    </row>
    <row r="489" spans="2:51" s="13" customFormat="1" ht="12">
      <c r="B489" s="194"/>
      <c r="C489" s="195"/>
      <c r="D489" s="196" t="s">
        <v>217</v>
      </c>
      <c r="E489" s="197" t="s">
        <v>21</v>
      </c>
      <c r="F489" s="198" t="s">
        <v>857</v>
      </c>
      <c r="G489" s="195"/>
      <c r="H489" s="199">
        <v>5.3</v>
      </c>
      <c r="I489" s="200"/>
      <c r="J489" s="195"/>
      <c r="K489" s="195"/>
      <c r="L489" s="201"/>
      <c r="M489" s="202"/>
      <c r="N489" s="203"/>
      <c r="O489" s="203"/>
      <c r="P489" s="203"/>
      <c r="Q489" s="203"/>
      <c r="R489" s="203"/>
      <c r="S489" s="203"/>
      <c r="T489" s="204"/>
      <c r="AT489" s="205" t="s">
        <v>217</v>
      </c>
      <c r="AU489" s="205" t="s">
        <v>83</v>
      </c>
      <c r="AV489" s="13" t="s">
        <v>83</v>
      </c>
      <c r="AW489" s="13" t="s">
        <v>35</v>
      </c>
      <c r="AX489" s="13" t="s">
        <v>81</v>
      </c>
      <c r="AY489" s="205" t="s">
        <v>209</v>
      </c>
    </row>
    <row r="490" spans="1:65" s="2" customFormat="1" ht="49.15" customHeight="1">
      <c r="A490" s="36"/>
      <c r="B490" s="37"/>
      <c r="C490" s="181" t="s">
        <v>858</v>
      </c>
      <c r="D490" s="181" t="s">
        <v>211</v>
      </c>
      <c r="E490" s="182" t="s">
        <v>859</v>
      </c>
      <c r="F490" s="183" t="s">
        <v>860</v>
      </c>
      <c r="G490" s="184" t="s">
        <v>331</v>
      </c>
      <c r="H490" s="185">
        <v>12.384</v>
      </c>
      <c r="I490" s="186"/>
      <c r="J490" s="187">
        <f>ROUND(I490*H490,2)</f>
        <v>0</v>
      </c>
      <c r="K490" s="183" t="s">
        <v>234</v>
      </c>
      <c r="L490" s="41"/>
      <c r="M490" s="188" t="s">
        <v>21</v>
      </c>
      <c r="N490" s="189" t="s">
        <v>45</v>
      </c>
      <c r="O490" s="66"/>
      <c r="P490" s="190">
        <f>O490*H490</f>
        <v>0</v>
      </c>
      <c r="Q490" s="190">
        <v>0.0086</v>
      </c>
      <c r="R490" s="190">
        <f>Q490*H490</f>
        <v>0.1065024</v>
      </c>
      <c r="S490" s="190">
        <v>0</v>
      </c>
      <c r="T490" s="191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92" t="s">
        <v>215</v>
      </c>
      <c r="AT490" s="192" t="s">
        <v>211</v>
      </c>
      <c r="AU490" s="192" t="s">
        <v>83</v>
      </c>
      <c r="AY490" s="19" t="s">
        <v>209</v>
      </c>
      <c r="BE490" s="193">
        <f>IF(N490="základní",J490,0)</f>
        <v>0</v>
      </c>
      <c r="BF490" s="193">
        <f>IF(N490="snížená",J490,0)</f>
        <v>0</v>
      </c>
      <c r="BG490" s="193">
        <f>IF(N490="zákl. přenesená",J490,0)</f>
        <v>0</v>
      </c>
      <c r="BH490" s="193">
        <f>IF(N490="sníž. přenesená",J490,0)</f>
        <v>0</v>
      </c>
      <c r="BI490" s="193">
        <f>IF(N490="nulová",J490,0)</f>
        <v>0</v>
      </c>
      <c r="BJ490" s="19" t="s">
        <v>81</v>
      </c>
      <c r="BK490" s="193">
        <f>ROUND(I490*H490,2)</f>
        <v>0</v>
      </c>
      <c r="BL490" s="19" t="s">
        <v>215</v>
      </c>
      <c r="BM490" s="192" t="s">
        <v>861</v>
      </c>
    </row>
    <row r="491" spans="2:51" s="15" customFormat="1" ht="12">
      <c r="B491" s="217"/>
      <c r="C491" s="218"/>
      <c r="D491" s="196" t="s">
        <v>217</v>
      </c>
      <c r="E491" s="219" t="s">
        <v>21</v>
      </c>
      <c r="F491" s="220" t="s">
        <v>862</v>
      </c>
      <c r="G491" s="218"/>
      <c r="H491" s="219" t="s">
        <v>21</v>
      </c>
      <c r="I491" s="221"/>
      <c r="J491" s="218"/>
      <c r="K491" s="218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217</v>
      </c>
      <c r="AU491" s="226" t="s">
        <v>83</v>
      </c>
      <c r="AV491" s="15" t="s">
        <v>81</v>
      </c>
      <c r="AW491" s="15" t="s">
        <v>35</v>
      </c>
      <c r="AX491" s="15" t="s">
        <v>74</v>
      </c>
      <c r="AY491" s="226" t="s">
        <v>209</v>
      </c>
    </row>
    <row r="492" spans="2:51" s="13" customFormat="1" ht="12">
      <c r="B492" s="194"/>
      <c r="C492" s="195"/>
      <c r="D492" s="196" t="s">
        <v>217</v>
      </c>
      <c r="E492" s="197" t="s">
        <v>21</v>
      </c>
      <c r="F492" s="198" t="s">
        <v>863</v>
      </c>
      <c r="G492" s="195"/>
      <c r="H492" s="199">
        <v>11.404</v>
      </c>
      <c r="I492" s="200"/>
      <c r="J492" s="195"/>
      <c r="K492" s="195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217</v>
      </c>
      <c r="AU492" s="205" t="s">
        <v>83</v>
      </c>
      <c r="AV492" s="13" t="s">
        <v>83</v>
      </c>
      <c r="AW492" s="13" t="s">
        <v>35</v>
      </c>
      <c r="AX492" s="13" t="s">
        <v>74</v>
      </c>
      <c r="AY492" s="205" t="s">
        <v>209</v>
      </c>
    </row>
    <row r="493" spans="2:51" s="13" customFormat="1" ht="12">
      <c r="B493" s="194"/>
      <c r="C493" s="195"/>
      <c r="D493" s="196" t="s">
        <v>217</v>
      </c>
      <c r="E493" s="197" t="s">
        <v>21</v>
      </c>
      <c r="F493" s="198" t="s">
        <v>864</v>
      </c>
      <c r="G493" s="195"/>
      <c r="H493" s="199">
        <v>0.98</v>
      </c>
      <c r="I493" s="200"/>
      <c r="J493" s="195"/>
      <c r="K493" s="195"/>
      <c r="L493" s="201"/>
      <c r="M493" s="202"/>
      <c r="N493" s="203"/>
      <c r="O493" s="203"/>
      <c r="P493" s="203"/>
      <c r="Q493" s="203"/>
      <c r="R493" s="203"/>
      <c r="S493" s="203"/>
      <c r="T493" s="204"/>
      <c r="AT493" s="205" t="s">
        <v>217</v>
      </c>
      <c r="AU493" s="205" t="s">
        <v>83</v>
      </c>
      <c r="AV493" s="13" t="s">
        <v>83</v>
      </c>
      <c r="AW493" s="13" t="s">
        <v>35</v>
      </c>
      <c r="AX493" s="13" t="s">
        <v>74</v>
      </c>
      <c r="AY493" s="205" t="s">
        <v>209</v>
      </c>
    </row>
    <row r="494" spans="2:51" s="14" customFormat="1" ht="12">
      <c r="B494" s="206"/>
      <c r="C494" s="207"/>
      <c r="D494" s="196" t="s">
        <v>217</v>
      </c>
      <c r="E494" s="208" t="s">
        <v>21</v>
      </c>
      <c r="F494" s="209" t="s">
        <v>223</v>
      </c>
      <c r="G494" s="207"/>
      <c r="H494" s="210">
        <v>12.384</v>
      </c>
      <c r="I494" s="211"/>
      <c r="J494" s="207"/>
      <c r="K494" s="207"/>
      <c r="L494" s="212"/>
      <c r="M494" s="213"/>
      <c r="N494" s="214"/>
      <c r="O494" s="214"/>
      <c r="P494" s="214"/>
      <c r="Q494" s="214"/>
      <c r="R494" s="214"/>
      <c r="S494" s="214"/>
      <c r="T494" s="215"/>
      <c r="AT494" s="216" t="s">
        <v>217</v>
      </c>
      <c r="AU494" s="216" t="s">
        <v>83</v>
      </c>
      <c r="AV494" s="14" t="s">
        <v>224</v>
      </c>
      <c r="AW494" s="14" t="s">
        <v>35</v>
      </c>
      <c r="AX494" s="14" t="s">
        <v>81</v>
      </c>
      <c r="AY494" s="216" t="s">
        <v>209</v>
      </c>
    </row>
    <row r="495" spans="1:65" s="2" customFormat="1" ht="14.45" customHeight="1">
      <c r="A495" s="36"/>
      <c r="B495" s="37"/>
      <c r="C495" s="238" t="s">
        <v>865</v>
      </c>
      <c r="D495" s="238" t="s">
        <v>299</v>
      </c>
      <c r="E495" s="239" t="s">
        <v>866</v>
      </c>
      <c r="F495" s="240" t="s">
        <v>867</v>
      </c>
      <c r="G495" s="241" t="s">
        <v>331</v>
      </c>
      <c r="H495" s="242">
        <v>12.632</v>
      </c>
      <c r="I495" s="243"/>
      <c r="J495" s="244">
        <f>ROUND(I495*H495,2)</f>
        <v>0</v>
      </c>
      <c r="K495" s="240" t="s">
        <v>234</v>
      </c>
      <c r="L495" s="245"/>
      <c r="M495" s="246" t="s">
        <v>21</v>
      </c>
      <c r="N495" s="247" t="s">
        <v>45</v>
      </c>
      <c r="O495" s="66"/>
      <c r="P495" s="190">
        <f>O495*H495</f>
        <v>0</v>
      </c>
      <c r="Q495" s="190">
        <v>0.0017</v>
      </c>
      <c r="R495" s="190">
        <f>Q495*H495</f>
        <v>0.021474399999999998</v>
      </c>
      <c r="S495" s="190">
        <v>0</v>
      </c>
      <c r="T495" s="191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2" t="s">
        <v>262</v>
      </c>
      <c r="AT495" s="192" t="s">
        <v>299</v>
      </c>
      <c r="AU495" s="192" t="s">
        <v>83</v>
      </c>
      <c r="AY495" s="19" t="s">
        <v>209</v>
      </c>
      <c r="BE495" s="193">
        <f>IF(N495="základní",J495,0)</f>
        <v>0</v>
      </c>
      <c r="BF495" s="193">
        <f>IF(N495="snížená",J495,0)</f>
        <v>0</v>
      </c>
      <c r="BG495" s="193">
        <f>IF(N495="zákl. přenesená",J495,0)</f>
        <v>0</v>
      </c>
      <c r="BH495" s="193">
        <f>IF(N495="sníž. přenesená",J495,0)</f>
        <v>0</v>
      </c>
      <c r="BI495" s="193">
        <f>IF(N495="nulová",J495,0)</f>
        <v>0</v>
      </c>
      <c r="BJ495" s="19" t="s">
        <v>81</v>
      </c>
      <c r="BK495" s="193">
        <f>ROUND(I495*H495,2)</f>
        <v>0</v>
      </c>
      <c r="BL495" s="19" t="s">
        <v>215</v>
      </c>
      <c r="BM495" s="192" t="s">
        <v>868</v>
      </c>
    </row>
    <row r="496" spans="2:51" s="13" customFormat="1" ht="12">
      <c r="B496" s="194"/>
      <c r="C496" s="195"/>
      <c r="D496" s="196" t="s">
        <v>217</v>
      </c>
      <c r="E496" s="195"/>
      <c r="F496" s="198" t="s">
        <v>869</v>
      </c>
      <c r="G496" s="195"/>
      <c r="H496" s="199">
        <v>12.632</v>
      </c>
      <c r="I496" s="200"/>
      <c r="J496" s="195"/>
      <c r="K496" s="195"/>
      <c r="L496" s="201"/>
      <c r="M496" s="202"/>
      <c r="N496" s="203"/>
      <c r="O496" s="203"/>
      <c r="P496" s="203"/>
      <c r="Q496" s="203"/>
      <c r="R496" s="203"/>
      <c r="S496" s="203"/>
      <c r="T496" s="204"/>
      <c r="AT496" s="205" t="s">
        <v>217</v>
      </c>
      <c r="AU496" s="205" t="s">
        <v>83</v>
      </c>
      <c r="AV496" s="13" t="s">
        <v>83</v>
      </c>
      <c r="AW496" s="13" t="s">
        <v>4</v>
      </c>
      <c r="AX496" s="13" t="s">
        <v>81</v>
      </c>
      <c r="AY496" s="205" t="s">
        <v>209</v>
      </c>
    </row>
    <row r="497" spans="1:65" s="2" customFormat="1" ht="37.9" customHeight="1">
      <c r="A497" s="36"/>
      <c r="B497" s="37"/>
      <c r="C497" s="181" t="s">
        <v>870</v>
      </c>
      <c r="D497" s="181" t="s">
        <v>211</v>
      </c>
      <c r="E497" s="182" t="s">
        <v>871</v>
      </c>
      <c r="F497" s="183" t="s">
        <v>872</v>
      </c>
      <c r="G497" s="184" t="s">
        <v>331</v>
      </c>
      <c r="H497" s="185">
        <v>127.923</v>
      </c>
      <c r="I497" s="186"/>
      <c r="J497" s="187">
        <f>ROUND(I497*H497,2)</f>
        <v>0</v>
      </c>
      <c r="K497" s="183" t="s">
        <v>234</v>
      </c>
      <c r="L497" s="41"/>
      <c r="M497" s="188" t="s">
        <v>21</v>
      </c>
      <c r="N497" s="189" t="s">
        <v>45</v>
      </c>
      <c r="O497" s="66"/>
      <c r="P497" s="190">
        <f>O497*H497</f>
        <v>0</v>
      </c>
      <c r="Q497" s="190">
        <v>0</v>
      </c>
      <c r="R497" s="190">
        <f>Q497*H497</f>
        <v>0</v>
      </c>
      <c r="S497" s="190">
        <v>0</v>
      </c>
      <c r="T497" s="191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92" t="s">
        <v>215</v>
      </c>
      <c r="AT497" s="192" t="s">
        <v>211</v>
      </c>
      <c r="AU497" s="192" t="s">
        <v>83</v>
      </c>
      <c r="AY497" s="19" t="s">
        <v>209</v>
      </c>
      <c r="BE497" s="193">
        <f>IF(N497="základní",J497,0)</f>
        <v>0</v>
      </c>
      <c r="BF497" s="193">
        <f>IF(N497="snížená",J497,0)</f>
        <v>0</v>
      </c>
      <c r="BG497" s="193">
        <f>IF(N497="zákl. přenesená",J497,0)</f>
        <v>0</v>
      </c>
      <c r="BH497" s="193">
        <f>IF(N497="sníž. přenesená",J497,0)</f>
        <v>0</v>
      </c>
      <c r="BI497" s="193">
        <f>IF(N497="nulová",J497,0)</f>
        <v>0</v>
      </c>
      <c r="BJ497" s="19" t="s">
        <v>81</v>
      </c>
      <c r="BK497" s="193">
        <f>ROUND(I497*H497,2)</f>
        <v>0</v>
      </c>
      <c r="BL497" s="19" t="s">
        <v>215</v>
      </c>
      <c r="BM497" s="192" t="s">
        <v>873</v>
      </c>
    </row>
    <row r="498" spans="2:51" s="13" customFormat="1" ht="12">
      <c r="B498" s="194"/>
      <c r="C498" s="195"/>
      <c r="D498" s="196" t="s">
        <v>217</v>
      </c>
      <c r="E498" s="197" t="s">
        <v>21</v>
      </c>
      <c r="F498" s="198" t="s">
        <v>874</v>
      </c>
      <c r="G498" s="195"/>
      <c r="H498" s="199">
        <v>70</v>
      </c>
      <c r="I498" s="200"/>
      <c r="J498" s="195"/>
      <c r="K498" s="195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217</v>
      </c>
      <c r="AU498" s="205" t="s">
        <v>83</v>
      </c>
      <c r="AV498" s="13" t="s">
        <v>83</v>
      </c>
      <c r="AW498" s="13" t="s">
        <v>35</v>
      </c>
      <c r="AX498" s="13" t="s">
        <v>74</v>
      </c>
      <c r="AY498" s="205" t="s">
        <v>209</v>
      </c>
    </row>
    <row r="499" spans="2:51" s="13" customFormat="1" ht="12">
      <c r="B499" s="194"/>
      <c r="C499" s="195"/>
      <c r="D499" s="196" t="s">
        <v>217</v>
      </c>
      <c r="E499" s="197" t="s">
        <v>21</v>
      </c>
      <c r="F499" s="198" t="s">
        <v>875</v>
      </c>
      <c r="G499" s="195"/>
      <c r="H499" s="199">
        <v>8.55</v>
      </c>
      <c r="I499" s="200"/>
      <c r="J499" s="195"/>
      <c r="K499" s="195"/>
      <c r="L499" s="201"/>
      <c r="M499" s="202"/>
      <c r="N499" s="203"/>
      <c r="O499" s="203"/>
      <c r="P499" s="203"/>
      <c r="Q499" s="203"/>
      <c r="R499" s="203"/>
      <c r="S499" s="203"/>
      <c r="T499" s="204"/>
      <c r="AT499" s="205" t="s">
        <v>217</v>
      </c>
      <c r="AU499" s="205" t="s">
        <v>83</v>
      </c>
      <c r="AV499" s="13" t="s">
        <v>83</v>
      </c>
      <c r="AW499" s="13" t="s">
        <v>35</v>
      </c>
      <c r="AX499" s="13" t="s">
        <v>74</v>
      </c>
      <c r="AY499" s="205" t="s">
        <v>209</v>
      </c>
    </row>
    <row r="500" spans="2:51" s="13" customFormat="1" ht="12">
      <c r="B500" s="194"/>
      <c r="C500" s="195"/>
      <c r="D500" s="196" t="s">
        <v>217</v>
      </c>
      <c r="E500" s="197" t="s">
        <v>21</v>
      </c>
      <c r="F500" s="198" t="s">
        <v>876</v>
      </c>
      <c r="G500" s="195"/>
      <c r="H500" s="199">
        <v>46.673</v>
      </c>
      <c r="I500" s="200"/>
      <c r="J500" s="195"/>
      <c r="K500" s="195"/>
      <c r="L500" s="201"/>
      <c r="M500" s="202"/>
      <c r="N500" s="203"/>
      <c r="O500" s="203"/>
      <c r="P500" s="203"/>
      <c r="Q500" s="203"/>
      <c r="R500" s="203"/>
      <c r="S500" s="203"/>
      <c r="T500" s="204"/>
      <c r="AT500" s="205" t="s">
        <v>217</v>
      </c>
      <c r="AU500" s="205" t="s">
        <v>83</v>
      </c>
      <c r="AV500" s="13" t="s">
        <v>83</v>
      </c>
      <c r="AW500" s="13" t="s">
        <v>35</v>
      </c>
      <c r="AX500" s="13" t="s">
        <v>74</v>
      </c>
      <c r="AY500" s="205" t="s">
        <v>209</v>
      </c>
    </row>
    <row r="501" spans="2:51" s="13" customFormat="1" ht="12">
      <c r="B501" s="194"/>
      <c r="C501" s="195"/>
      <c r="D501" s="196" t="s">
        <v>217</v>
      </c>
      <c r="E501" s="197" t="s">
        <v>21</v>
      </c>
      <c r="F501" s="198" t="s">
        <v>877</v>
      </c>
      <c r="G501" s="195"/>
      <c r="H501" s="199">
        <v>2.7</v>
      </c>
      <c r="I501" s="200"/>
      <c r="J501" s="195"/>
      <c r="K501" s="195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217</v>
      </c>
      <c r="AU501" s="205" t="s">
        <v>83</v>
      </c>
      <c r="AV501" s="13" t="s">
        <v>83</v>
      </c>
      <c r="AW501" s="13" t="s">
        <v>35</v>
      </c>
      <c r="AX501" s="13" t="s">
        <v>74</v>
      </c>
      <c r="AY501" s="205" t="s">
        <v>209</v>
      </c>
    </row>
    <row r="502" spans="2:51" s="14" customFormat="1" ht="12">
      <c r="B502" s="206"/>
      <c r="C502" s="207"/>
      <c r="D502" s="196" t="s">
        <v>217</v>
      </c>
      <c r="E502" s="208" t="s">
        <v>131</v>
      </c>
      <c r="F502" s="209" t="s">
        <v>223</v>
      </c>
      <c r="G502" s="207"/>
      <c r="H502" s="210">
        <v>127.923</v>
      </c>
      <c r="I502" s="211"/>
      <c r="J502" s="207"/>
      <c r="K502" s="207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217</v>
      </c>
      <c r="AU502" s="216" t="s">
        <v>83</v>
      </c>
      <c r="AV502" s="14" t="s">
        <v>224</v>
      </c>
      <c r="AW502" s="14" t="s">
        <v>35</v>
      </c>
      <c r="AX502" s="14" t="s">
        <v>81</v>
      </c>
      <c r="AY502" s="216" t="s">
        <v>209</v>
      </c>
    </row>
    <row r="503" spans="1:65" s="2" customFormat="1" ht="24.2" customHeight="1">
      <c r="A503" s="36"/>
      <c r="B503" s="37"/>
      <c r="C503" s="181" t="s">
        <v>878</v>
      </c>
      <c r="D503" s="181" t="s">
        <v>211</v>
      </c>
      <c r="E503" s="182" t="s">
        <v>879</v>
      </c>
      <c r="F503" s="183" t="s">
        <v>880</v>
      </c>
      <c r="G503" s="184" t="s">
        <v>331</v>
      </c>
      <c r="H503" s="185">
        <v>127.923</v>
      </c>
      <c r="I503" s="186"/>
      <c r="J503" s="187">
        <f>ROUND(I503*H503,2)</f>
        <v>0</v>
      </c>
      <c r="K503" s="183" t="s">
        <v>234</v>
      </c>
      <c r="L503" s="41"/>
      <c r="M503" s="188" t="s">
        <v>21</v>
      </c>
      <c r="N503" s="189" t="s">
        <v>45</v>
      </c>
      <c r="O503" s="66"/>
      <c r="P503" s="190">
        <f>O503*H503</f>
        <v>0</v>
      </c>
      <c r="Q503" s="190">
        <v>0.00026</v>
      </c>
      <c r="R503" s="190">
        <f>Q503*H503</f>
        <v>0.033259979999999995</v>
      </c>
      <c r="S503" s="190">
        <v>0</v>
      </c>
      <c r="T503" s="191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92" t="s">
        <v>215</v>
      </c>
      <c r="AT503" s="192" t="s">
        <v>211</v>
      </c>
      <c r="AU503" s="192" t="s">
        <v>83</v>
      </c>
      <c r="AY503" s="19" t="s">
        <v>209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19" t="s">
        <v>81</v>
      </c>
      <c r="BK503" s="193">
        <f>ROUND(I503*H503,2)</f>
        <v>0</v>
      </c>
      <c r="BL503" s="19" t="s">
        <v>215</v>
      </c>
      <c r="BM503" s="192" t="s">
        <v>881</v>
      </c>
    </row>
    <row r="504" spans="2:51" s="13" customFormat="1" ht="12">
      <c r="B504" s="194"/>
      <c r="C504" s="195"/>
      <c r="D504" s="196" t="s">
        <v>217</v>
      </c>
      <c r="E504" s="197" t="s">
        <v>21</v>
      </c>
      <c r="F504" s="198" t="s">
        <v>131</v>
      </c>
      <c r="G504" s="195"/>
      <c r="H504" s="199">
        <v>127.923</v>
      </c>
      <c r="I504" s="200"/>
      <c r="J504" s="195"/>
      <c r="K504" s="195"/>
      <c r="L504" s="201"/>
      <c r="M504" s="202"/>
      <c r="N504" s="203"/>
      <c r="O504" s="203"/>
      <c r="P504" s="203"/>
      <c r="Q504" s="203"/>
      <c r="R504" s="203"/>
      <c r="S504" s="203"/>
      <c r="T504" s="204"/>
      <c r="AT504" s="205" t="s">
        <v>217</v>
      </c>
      <c r="AU504" s="205" t="s">
        <v>83</v>
      </c>
      <c r="AV504" s="13" t="s">
        <v>83</v>
      </c>
      <c r="AW504" s="13" t="s">
        <v>35</v>
      </c>
      <c r="AX504" s="13" t="s">
        <v>81</v>
      </c>
      <c r="AY504" s="205" t="s">
        <v>209</v>
      </c>
    </row>
    <row r="505" spans="1:65" s="2" customFormat="1" ht="37.9" customHeight="1">
      <c r="A505" s="36"/>
      <c r="B505" s="37"/>
      <c r="C505" s="181" t="s">
        <v>882</v>
      </c>
      <c r="D505" s="181" t="s">
        <v>211</v>
      </c>
      <c r="E505" s="182" t="s">
        <v>883</v>
      </c>
      <c r="F505" s="183" t="s">
        <v>884</v>
      </c>
      <c r="G505" s="184" t="s">
        <v>331</v>
      </c>
      <c r="H505" s="185">
        <v>50</v>
      </c>
      <c r="I505" s="186"/>
      <c r="J505" s="187">
        <f>ROUND(I505*H505,2)</f>
        <v>0</v>
      </c>
      <c r="K505" s="183" t="s">
        <v>234</v>
      </c>
      <c r="L505" s="41"/>
      <c r="M505" s="188" t="s">
        <v>21</v>
      </c>
      <c r="N505" s="189" t="s">
        <v>45</v>
      </c>
      <c r="O505" s="66"/>
      <c r="P505" s="190">
        <f>O505*H505</f>
        <v>0</v>
      </c>
      <c r="Q505" s="190">
        <v>0.00438</v>
      </c>
      <c r="R505" s="190">
        <f>Q505*H505</f>
        <v>0.219</v>
      </c>
      <c r="S505" s="190">
        <v>0</v>
      </c>
      <c r="T505" s="191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92" t="s">
        <v>215</v>
      </c>
      <c r="AT505" s="192" t="s">
        <v>211</v>
      </c>
      <c r="AU505" s="192" t="s">
        <v>83</v>
      </c>
      <c r="AY505" s="19" t="s">
        <v>209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19" t="s">
        <v>81</v>
      </c>
      <c r="BK505" s="193">
        <f>ROUND(I505*H505,2)</f>
        <v>0</v>
      </c>
      <c r="BL505" s="19" t="s">
        <v>215</v>
      </c>
      <c r="BM505" s="192" t="s">
        <v>885</v>
      </c>
    </row>
    <row r="506" spans="2:51" s="13" customFormat="1" ht="12">
      <c r="B506" s="194"/>
      <c r="C506" s="195"/>
      <c r="D506" s="196" t="s">
        <v>217</v>
      </c>
      <c r="E506" s="197" t="s">
        <v>21</v>
      </c>
      <c r="F506" s="198" t="s">
        <v>886</v>
      </c>
      <c r="G506" s="195"/>
      <c r="H506" s="199">
        <v>50</v>
      </c>
      <c r="I506" s="200"/>
      <c r="J506" s="195"/>
      <c r="K506" s="195"/>
      <c r="L506" s="201"/>
      <c r="M506" s="202"/>
      <c r="N506" s="203"/>
      <c r="O506" s="203"/>
      <c r="P506" s="203"/>
      <c r="Q506" s="203"/>
      <c r="R506" s="203"/>
      <c r="S506" s="203"/>
      <c r="T506" s="204"/>
      <c r="AT506" s="205" t="s">
        <v>217</v>
      </c>
      <c r="AU506" s="205" t="s">
        <v>83</v>
      </c>
      <c r="AV506" s="13" t="s">
        <v>83</v>
      </c>
      <c r="AW506" s="13" t="s">
        <v>35</v>
      </c>
      <c r="AX506" s="13" t="s">
        <v>81</v>
      </c>
      <c r="AY506" s="205" t="s">
        <v>209</v>
      </c>
    </row>
    <row r="507" spans="1:65" s="2" customFormat="1" ht="49.15" customHeight="1">
      <c r="A507" s="36"/>
      <c r="B507" s="37"/>
      <c r="C507" s="181" t="s">
        <v>887</v>
      </c>
      <c r="D507" s="181" t="s">
        <v>211</v>
      </c>
      <c r="E507" s="182" t="s">
        <v>888</v>
      </c>
      <c r="F507" s="183" t="s">
        <v>889</v>
      </c>
      <c r="G507" s="184" t="s">
        <v>322</v>
      </c>
      <c r="H507" s="185">
        <v>12.9</v>
      </c>
      <c r="I507" s="186"/>
      <c r="J507" s="187">
        <f>ROUND(I507*H507,2)</f>
        <v>0</v>
      </c>
      <c r="K507" s="183" t="s">
        <v>234</v>
      </c>
      <c r="L507" s="41"/>
      <c r="M507" s="188" t="s">
        <v>21</v>
      </c>
      <c r="N507" s="189" t="s">
        <v>45</v>
      </c>
      <c r="O507" s="66"/>
      <c r="P507" s="190">
        <f>O507*H507</f>
        <v>0</v>
      </c>
      <c r="Q507" s="190">
        <v>0.00176</v>
      </c>
      <c r="R507" s="190">
        <f>Q507*H507</f>
        <v>0.022704000000000002</v>
      </c>
      <c r="S507" s="190">
        <v>0</v>
      </c>
      <c r="T507" s="191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92" t="s">
        <v>215</v>
      </c>
      <c r="AT507" s="192" t="s">
        <v>211</v>
      </c>
      <c r="AU507" s="192" t="s">
        <v>83</v>
      </c>
      <c r="AY507" s="19" t="s">
        <v>209</v>
      </c>
      <c r="BE507" s="193">
        <f>IF(N507="základní",J507,0)</f>
        <v>0</v>
      </c>
      <c r="BF507" s="193">
        <f>IF(N507="snížená",J507,0)</f>
        <v>0</v>
      </c>
      <c r="BG507" s="193">
        <f>IF(N507="zákl. přenesená",J507,0)</f>
        <v>0</v>
      </c>
      <c r="BH507" s="193">
        <f>IF(N507="sníž. přenesená",J507,0)</f>
        <v>0</v>
      </c>
      <c r="BI507" s="193">
        <f>IF(N507="nulová",J507,0)</f>
        <v>0</v>
      </c>
      <c r="BJ507" s="19" t="s">
        <v>81</v>
      </c>
      <c r="BK507" s="193">
        <f>ROUND(I507*H507,2)</f>
        <v>0</v>
      </c>
      <c r="BL507" s="19" t="s">
        <v>215</v>
      </c>
      <c r="BM507" s="192" t="s">
        <v>890</v>
      </c>
    </row>
    <row r="508" spans="2:51" s="13" customFormat="1" ht="12">
      <c r="B508" s="194"/>
      <c r="C508" s="195"/>
      <c r="D508" s="196" t="s">
        <v>217</v>
      </c>
      <c r="E508" s="197" t="s">
        <v>21</v>
      </c>
      <c r="F508" s="198" t="s">
        <v>891</v>
      </c>
      <c r="G508" s="195"/>
      <c r="H508" s="199">
        <v>12.9</v>
      </c>
      <c r="I508" s="200"/>
      <c r="J508" s="195"/>
      <c r="K508" s="195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217</v>
      </c>
      <c r="AU508" s="205" t="s">
        <v>83</v>
      </c>
      <c r="AV508" s="13" t="s">
        <v>83</v>
      </c>
      <c r="AW508" s="13" t="s">
        <v>35</v>
      </c>
      <c r="AX508" s="13" t="s">
        <v>81</v>
      </c>
      <c r="AY508" s="205" t="s">
        <v>209</v>
      </c>
    </row>
    <row r="509" spans="1:65" s="2" customFormat="1" ht="14.45" customHeight="1">
      <c r="A509" s="36"/>
      <c r="B509" s="37"/>
      <c r="C509" s="238" t="s">
        <v>892</v>
      </c>
      <c r="D509" s="238" t="s">
        <v>299</v>
      </c>
      <c r="E509" s="239" t="s">
        <v>893</v>
      </c>
      <c r="F509" s="240" t="s">
        <v>894</v>
      </c>
      <c r="G509" s="241" t="s">
        <v>331</v>
      </c>
      <c r="H509" s="242">
        <v>2.838</v>
      </c>
      <c r="I509" s="243"/>
      <c r="J509" s="244">
        <f>ROUND(I509*H509,2)</f>
        <v>0</v>
      </c>
      <c r="K509" s="240" t="s">
        <v>234</v>
      </c>
      <c r="L509" s="245"/>
      <c r="M509" s="246" t="s">
        <v>21</v>
      </c>
      <c r="N509" s="247" t="s">
        <v>45</v>
      </c>
      <c r="O509" s="66"/>
      <c r="P509" s="190">
        <f>O509*H509</f>
        <v>0</v>
      </c>
      <c r="Q509" s="190">
        <v>0.00085</v>
      </c>
      <c r="R509" s="190">
        <f>Q509*H509</f>
        <v>0.0024123</v>
      </c>
      <c r="S509" s="190">
        <v>0</v>
      </c>
      <c r="T509" s="191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92" t="s">
        <v>262</v>
      </c>
      <c r="AT509" s="192" t="s">
        <v>299</v>
      </c>
      <c r="AU509" s="192" t="s">
        <v>83</v>
      </c>
      <c r="AY509" s="19" t="s">
        <v>209</v>
      </c>
      <c r="BE509" s="193">
        <f>IF(N509="základní",J509,0)</f>
        <v>0</v>
      </c>
      <c r="BF509" s="193">
        <f>IF(N509="snížená",J509,0)</f>
        <v>0</v>
      </c>
      <c r="BG509" s="193">
        <f>IF(N509="zákl. přenesená",J509,0)</f>
        <v>0</v>
      </c>
      <c r="BH509" s="193">
        <f>IF(N509="sníž. přenesená",J509,0)</f>
        <v>0</v>
      </c>
      <c r="BI509" s="193">
        <f>IF(N509="nulová",J509,0)</f>
        <v>0</v>
      </c>
      <c r="BJ509" s="19" t="s">
        <v>81</v>
      </c>
      <c r="BK509" s="193">
        <f>ROUND(I509*H509,2)</f>
        <v>0</v>
      </c>
      <c r="BL509" s="19" t="s">
        <v>215</v>
      </c>
      <c r="BM509" s="192" t="s">
        <v>895</v>
      </c>
    </row>
    <row r="510" spans="2:51" s="13" customFormat="1" ht="12">
      <c r="B510" s="194"/>
      <c r="C510" s="195"/>
      <c r="D510" s="196" t="s">
        <v>217</v>
      </c>
      <c r="E510" s="197" t="s">
        <v>21</v>
      </c>
      <c r="F510" s="198" t="s">
        <v>896</v>
      </c>
      <c r="G510" s="195"/>
      <c r="H510" s="199">
        <v>2.838</v>
      </c>
      <c r="I510" s="200"/>
      <c r="J510" s="195"/>
      <c r="K510" s="195"/>
      <c r="L510" s="201"/>
      <c r="M510" s="202"/>
      <c r="N510" s="203"/>
      <c r="O510" s="203"/>
      <c r="P510" s="203"/>
      <c r="Q510" s="203"/>
      <c r="R510" s="203"/>
      <c r="S510" s="203"/>
      <c r="T510" s="204"/>
      <c r="AT510" s="205" t="s">
        <v>217</v>
      </c>
      <c r="AU510" s="205" t="s">
        <v>83</v>
      </c>
      <c r="AV510" s="13" t="s">
        <v>83</v>
      </c>
      <c r="AW510" s="13" t="s">
        <v>35</v>
      </c>
      <c r="AX510" s="13" t="s">
        <v>81</v>
      </c>
      <c r="AY510" s="205" t="s">
        <v>209</v>
      </c>
    </row>
    <row r="511" spans="1:65" s="2" customFormat="1" ht="24.2" customHeight="1">
      <c r="A511" s="36"/>
      <c r="B511" s="37"/>
      <c r="C511" s="181" t="s">
        <v>897</v>
      </c>
      <c r="D511" s="181" t="s">
        <v>211</v>
      </c>
      <c r="E511" s="182" t="s">
        <v>898</v>
      </c>
      <c r="F511" s="183" t="s">
        <v>899</v>
      </c>
      <c r="G511" s="184" t="s">
        <v>322</v>
      </c>
      <c r="H511" s="185">
        <v>139.31</v>
      </c>
      <c r="I511" s="186"/>
      <c r="J511" s="187">
        <f>ROUND(I511*H511,2)</f>
        <v>0</v>
      </c>
      <c r="K511" s="183" t="s">
        <v>234</v>
      </c>
      <c r="L511" s="41"/>
      <c r="M511" s="188" t="s">
        <v>21</v>
      </c>
      <c r="N511" s="189" t="s">
        <v>45</v>
      </c>
      <c r="O511" s="66"/>
      <c r="P511" s="190">
        <f>O511*H511</f>
        <v>0</v>
      </c>
      <c r="Q511" s="190">
        <v>0</v>
      </c>
      <c r="R511" s="190">
        <f>Q511*H511</f>
        <v>0</v>
      </c>
      <c r="S511" s="190">
        <v>0</v>
      </c>
      <c r="T511" s="191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92" t="s">
        <v>215</v>
      </c>
      <c r="AT511" s="192" t="s">
        <v>211</v>
      </c>
      <c r="AU511" s="192" t="s">
        <v>83</v>
      </c>
      <c r="AY511" s="19" t="s">
        <v>209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19" t="s">
        <v>81</v>
      </c>
      <c r="BK511" s="193">
        <f>ROUND(I511*H511,2)</f>
        <v>0</v>
      </c>
      <c r="BL511" s="19" t="s">
        <v>215</v>
      </c>
      <c r="BM511" s="192" t="s">
        <v>900</v>
      </c>
    </row>
    <row r="512" spans="2:51" s="13" customFormat="1" ht="12">
      <c r="B512" s="194"/>
      <c r="C512" s="195"/>
      <c r="D512" s="196" t="s">
        <v>217</v>
      </c>
      <c r="E512" s="197" t="s">
        <v>21</v>
      </c>
      <c r="F512" s="198" t="s">
        <v>901</v>
      </c>
      <c r="G512" s="195"/>
      <c r="H512" s="199">
        <v>22.2</v>
      </c>
      <c r="I512" s="200"/>
      <c r="J512" s="195"/>
      <c r="K512" s="195"/>
      <c r="L512" s="201"/>
      <c r="M512" s="202"/>
      <c r="N512" s="203"/>
      <c r="O512" s="203"/>
      <c r="P512" s="203"/>
      <c r="Q512" s="203"/>
      <c r="R512" s="203"/>
      <c r="S512" s="203"/>
      <c r="T512" s="204"/>
      <c r="AT512" s="205" t="s">
        <v>217</v>
      </c>
      <c r="AU512" s="205" t="s">
        <v>83</v>
      </c>
      <c r="AV512" s="13" t="s">
        <v>83</v>
      </c>
      <c r="AW512" s="13" t="s">
        <v>35</v>
      </c>
      <c r="AX512" s="13" t="s">
        <v>74</v>
      </c>
      <c r="AY512" s="205" t="s">
        <v>209</v>
      </c>
    </row>
    <row r="513" spans="2:51" s="13" customFormat="1" ht="12">
      <c r="B513" s="194"/>
      <c r="C513" s="195"/>
      <c r="D513" s="196" t="s">
        <v>217</v>
      </c>
      <c r="E513" s="197" t="s">
        <v>21</v>
      </c>
      <c r="F513" s="198" t="s">
        <v>902</v>
      </c>
      <c r="G513" s="195"/>
      <c r="H513" s="199">
        <v>4.05</v>
      </c>
      <c r="I513" s="200"/>
      <c r="J513" s="195"/>
      <c r="K513" s="195"/>
      <c r="L513" s="201"/>
      <c r="M513" s="202"/>
      <c r="N513" s="203"/>
      <c r="O513" s="203"/>
      <c r="P513" s="203"/>
      <c r="Q513" s="203"/>
      <c r="R513" s="203"/>
      <c r="S513" s="203"/>
      <c r="T513" s="204"/>
      <c r="AT513" s="205" t="s">
        <v>217</v>
      </c>
      <c r="AU513" s="205" t="s">
        <v>83</v>
      </c>
      <c r="AV513" s="13" t="s">
        <v>83</v>
      </c>
      <c r="AW513" s="13" t="s">
        <v>35</v>
      </c>
      <c r="AX513" s="13" t="s">
        <v>74</v>
      </c>
      <c r="AY513" s="205" t="s">
        <v>209</v>
      </c>
    </row>
    <row r="514" spans="2:51" s="14" customFormat="1" ht="12">
      <c r="B514" s="206"/>
      <c r="C514" s="207"/>
      <c r="D514" s="196" t="s">
        <v>217</v>
      </c>
      <c r="E514" s="208" t="s">
        <v>145</v>
      </c>
      <c r="F514" s="209" t="s">
        <v>223</v>
      </c>
      <c r="G514" s="207"/>
      <c r="H514" s="210">
        <v>26.25</v>
      </c>
      <c r="I514" s="211"/>
      <c r="J514" s="207"/>
      <c r="K514" s="207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217</v>
      </c>
      <c r="AU514" s="216" t="s">
        <v>83</v>
      </c>
      <c r="AV514" s="14" t="s">
        <v>224</v>
      </c>
      <c r="AW514" s="14" t="s">
        <v>35</v>
      </c>
      <c r="AX514" s="14" t="s">
        <v>74</v>
      </c>
      <c r="AY514" s="216" t="s">
        <v>209</v>
      </c>
    </row>
    <row r="515" spans="2:51" s="13" customFormat="1" ht="12">
      <c r="B515" s="194"/>
      <c r="C515" s="195"/>
      <c r="D515" s="196" t="s">
        <v>217</v>
      </c>
      <c r="E515" s="197" t="s">
        <v>21</v>
      </c>
      <c r="F515" s="198" t="s">
        <v>903</v>
      </c>
      <c r="G515" s="195"/>
      <c r="H515" s="199">
        <v>48.52</v>
      </c>
      <c r="I515" s="200"/>
      <c r="J515" s="195"/>
      <c r="K515" s="195"/>
      <c r="L515" s="201"/>
      <c r="M515" s="202"/>
      <c r="N515" s="203"/>
      <c r="O515" s="203"/>
      <c r="P515" s="203"/>
      <c r="Q515" s="203"/>
      <c r="R515" s="203"/>
      <c r="S515" s="203"/>
      <c r="T515" s="204"/>
      <c r="AT515" s="205" t="s">
        <v>217</v>
      </c>
      <c r="AU515" s="205" t="s">
        <v>83</v>
      </c>
      <c r="AV515" s="13" t="s">
        <v>83</v>
      </c>
      <c r="AW515" s="13" t="s">
        <v>35</v>
      </c>
      <c r="AX515" s="13" t="s">
        <v>74</v>
      </c>
      <c r="AY515" s="205" t="s">
        <v>209</v>
      </c>
    </row>
    <row r="516" spans="2:51" s="14" customFormat="1" ht="12">
      <c r="B516" s="206"/>
      <c r="C516" s="207"/>
      <c r="D516" s="196" t="s">
        <v>217</v>
      </c>
      <c r="E516" s="208" t="s">
        <v>147</v>
      </c>
      <c r="F516" s="209" t="s">
        <v>223</v>
      </c>
      <c r="G516" s="207"/>
      <c r="H516" s="210">
        <v>48.52</v>
      </c>
      <c r="I516" s="211"/>
      <c r="J516" s="207"/>
      <c r="K516" s="207"/>
      <c r="L516" s="212"/>
      <c r="M516" s="213"/>
      <c r="N516" s="214"/>
      <c r="O516" s="214"/>
      <c r="P516" s="214"/>
      <c r="Q516" s="214"/>
      <c r="R516" s="214"/>
      <c r="S516" s="214"/>
      <c r="T516" s="215"/>
      <c r="AT516" s="216" t="s">
        <v>217</v>
      </c>
      <c r="AU516" s="216" t="s">
        <v>83</v>
      </c>
      <c r="AV516" s="14" t="s">
        <v>224</v>
      </c>
      <c r="AW516" s="14" t="s">
        <v>35</v>
      </c>
      <c r="AX516" s="14" t="s">
        <v>74</v>
      </c>
      <c r="AY516" s="216" t="s">
        <v>209</v>
      </c>
    </row>
    <row r="517" spans="2:51" s="13" customFormat="1" ht="12">
      <c r="B517" s="194"/>
      <c r="C517" s="195"/>
      <c r="D517" s="196" t="s">
        <v>217</v>
      </c>
      <c r="E517" s="197" t="s">
        <v>21</v>
      </c>
      <c r="F517" s="198" t="s">
        <v>904</v>
      </c>
      <c r="G517" s="195"/>
      <c r="H517" s="199">
        <v>39.85</v>
      </c>
      <c r="I517" s="200"/>
      <c r="J517" s="195"/>
      <c r="K517" s="195"/>
      <c r="L517" s="201"/>
      <c r="M517" s="202"/>
      <c r="N517" s="203"/>
      <c r="O517" s="203"/>
      <c r="P517" s="203"/>
      <c r="Q517" s="203"/>
      <c r="R517" s="203"/>
      <c r="S517" s="203"/>
      <c r="T517" s="204"/>
      <c r="AT517" s="205" t="s">
        <v>217</v>
      </c>
      <c r="AU517" s="205" t="s">
        <v>83</v>
      </c>
      <c r="AV517" s="13" t="s">
        <v>83</v>
      </c>
      <c r="AW517" s="13" t="s">
        <v>35</v>
      </c>
      <c r="AX517" s="13" t="s">
        <v>74</v>
      </c>
      <c r="AY517" s="205" t="s">
        <v>209</v>
      </c>
    </row>
    <row r="518" spans="2:51" s="13" customFormat="1" ht="12">
      <c r="B518" s="194"/>
      <c r="C518" s="195"/>
      <c r="D518" s="196" t="s">
        <v>217</v>
      </c>
      <c r="E518" s="197" t="s">
        <v>21</v>
      </c>
      <c r="F518" s="198" t="s">
        <v>905</v>
      </c>
      <c r="G518" s="195"/>
      <c r="H518" s="199">
        <v>24.69</v>
      </c>
      <c r="I518" s="200"/>
      <c r="J518" s="195"/>
      <c r="K518" s="195"/>
      <c r="L518" s="201"/>
      <c r="M518" s="202"/>
      <c r="N518" s="203"/>
      <c r="O518" s="203"/>
      <c r="P518" s="203"/>
      <c r="Q518" s="203"/>
      <c r="R518" s="203"/>
      <c r="S518" s="203"/>
      <c r="T518" s="204"/>
      <c r="AT518" s="205" t="s">
        <v>217</v>
      </c>
      <c r="AU518" s="205" t="s">
        <v>83</v>
      </c>
      <c r="AV518" s="13" t="s">
        <v>83</v>
      </c>
      <c r="AW518" s="13" t="s">
        <v>35</v>
      </c>
      <c r="AX518" s="13" t="s">
        <v>74</v>
      </c>
      <c r="AY518" s="205" t="s">
        <v>209</v>
      </c>
    </row>
    <row r="519" spans="2:51" s="14" customFormat="1" ht="12">
      <c r="B519" s="206"/>
      <c r="C519" s="207"/>
      <c r="D519" s="196" t="s">
        <v>217</v>
      </c>
      <c r="E519" s="208" t="s">
        <v>149</v>
      </c>
      <c r="F519" s="209" t="s">
        <v>223</v>
      </c>
      <c r="G519" s="207"/>
      <c r="H519" s="210">
        <v>64.54</v>
      </c>
      <c r="I519" s="211"/>
      <c r="J519" s="207"/>
      <c r="K519" s="207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217</v>
      </c>
      <c r="AU519" s="216" t="s">
        <v>83</v>
      </c>
      <c r="AV519" s="14" t="s">
        <v>224</v>
      </c>
      <c r="AW519" s="14" t="s">
        <v>35</v>
      </c>
      <c r="AX519" s="14" t="s">
        <v>74</v>
      </c>
      <c r="AY519" s="216" t="s">
        <v>209</v>
      </c>
    </row>
    <row r="520" spans="2:51" s="16" customFormat="1" ht="12">
      <c r="B520" s="227"/>
      <c r="C520" s="228"/>
      <c r="D520" s="196" t="s">
        <v>217</v>
      </c>
      <c r="E520" s="229" t="s">
        <v>21</v>
      </c>
      <c r="F520" s="230" t="s">
        <v>257</v>
      </c>
      <c r="G520" s="228"/>
      <c r="H520" s="231">
        <v>139.31</v>
      </c>
      <c r="I520" s="232"/>
      <c r="J520" s="228"/>
      <c r="K520" s="228"/>
      <c r="L520" s="233"/>
      <c r="M520" s="234"/>
      <c r="N520" s="235"/>
      <c r="O520" s="235"/>
      <c r="P520" s="235"/>
      <c r="Q520" s="235"/>
      <c r="R520" s="235"/>
      <c r="S520" s="235"/>
      <c r="T520" s="236"/>
      <c r="AT520" s="237" t="s">
        <v>217</v>
      </c>
      <c r="AU520" s="237" t="s">
        <v>83</v>
      </c>
      <c r="AV520" s="16" t="s">
        <v>215</v>
      </c>
      <c r="AW520" s="16" t="s">
        <v>35</v>
      </c>
      <c r="AX520" s="16" t="s">
        <v>81</v>
      </c>
      <c r="AY520" s="237" t="s">
        <v>209</v>
      </c>
    </row>
    <row r="521" spans="1:65" s="2" customFormat="1" ht="24.2" customHeight="1">
      <c r="A521" s="36"/>
      <c r="B521" s="37"/>
      <c r="C521" s="238" t="s">
        <v>906</v>
      </c>
      <c r="D521" s="238" t="s">
        <v>299</v>
      </c>
      <c r="E521" s="239" t="s">
        <v>907</v>
      </c>
      <c r="F521" s="240" t="s">
        <v>908</v>
      </c>
      <c r="G521" s="241" t="s">
        <v>322</v>
      </c>
      <c r="H521" s="242">
        <v>27.563</v>
      </c>
      <c r="I521" s="243"/>
      <c r="J521" s="244">
        <f>ROUND(I521*H521,2)</f>
        <v>0</v>
      </c>
      <c r="K521" s="240" t="s">
        <v>234</v>
      </c>
      <c r="L521" s="245"/>
      <c r="M521" s="246" t="s">
        <v>21</v>
      </c>
      <c r="N521" s="247" t="s">
        <v>45</v>
      </c>
      <c r="O521" s="66"/>
      <c r="P521" s="190">
        <f>O521*H521</f>
        <v>0</v>
      </c>
      <c r="Q521" s="190">
        <v>3E-05</v>
      </c>
      <c r="R521" s="190">
        <f>Q521*H521</f>
        <v>0.0008268899999999999</v>
      </c>
      <c r="S521" s="190">
        <v>0</v>
      </c>
      <c r="T521" s="191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92" t="s">
        <v>262</v>
      </c>
      <c r="AT521" s="192" t="s">
        <v>299</v>
      </c>
      <c r="AU521" s="192" t="s">
        <v>83</v>
      </c>
      <c r="AY521" s="19" t="s">
        <v>209</v>
      </c>
      <c r="BE521" s="193">
        <f>IF(N521="základní",J521,0)</f>
        <v>0</v>
      </c>
      <c r="BF521" s="193">
        <f>IF(N521="snížená",J521,0)</f>
        <v>0</v>
      </c>
      <c r="BG521" s="193">
        <f>IF(N521="zákl. přenesená",J521,0)</f>
        <v>0</v>
      </c>
      <c r="BH521" s="193">
        <f>IF(N521="sníž. přenesená",J521,0)</f>
        <v>0</v>
      </c>
      <c r="BI521" s="193">
        <f>IF(N521="nulová",J521,0)</f>
        <v>0</v>
      </c>
      <c r="BJ521" s="19" t="s">
        <v>81</v>
      </c>
      <c r="BK521" s="193">
        <f>ROUND(I521*H521,2)</f>
        <v>0</v>
      </c>
      <c r="BL521" s="19" t="s">
        <v>215</v>
      </c>
      <c r="BM521" s="192" t="s">
        <v>909</v>
      </c>
    </row>
    <row r="522" spans="2:51" s="13" customFormat="1" ht="12">
      <c r="B522" s="194"/>
      <c r="C522" s="195"/>
      <c r="D522" s="196" t="s">
        <v>217</v>
      </c>
      <c r="E522" s="197" t="s">
        <v>21</v>
      </c>
      <c r="F522" s="198" t="s">
        <v>910</v>
      </c>
      <c r="G522" s="195"/>
      <c r="H522" s="199">
        <v>27.563</v>
      </c>
      <c r="I522" s="200"/>
      <c r="J522" s="195"/>
      <c r="K522" s="195"/>
      <c r="L522" s="201"/>
      <c r="M522" s="202"/>
      <c r="N522" s="203"/>
      <c r="O522" s="203"/>
      <c r="P522" s="203"/>
      <c r="Q522" s="203"/>
      <c r="R522" s="203"/>
      <c r="S522" s="203"/>
      <c r="T522" s="204"/>
      <c r="AT522" s="205" t="s">
        <v>217</v>
      </c>
      <c r="AU522" s="205" t="s">
        <v>83</v>
      </c>
      <c r="AV522" s="13" t="s">
        <v>83</v>
      </c>
      <c r="AW522" s="13" t="s">
        <v>35</v>
      </c>
      <c r="AX522" s="13" t="s">
        <v>81</v>
      </c>
      <c r="AY522" s="205" t="s">
        <v>209</v>
      </c>
    </row>
    <row r="523" spans="1:65" s="2" customFormat="1" ht="14.45" customHeight="1">
      <c r="A523" s="36"/>
      <c r="B523" s="37"/>
      <c r="C523" s="238" t="s">
        <v>911</v>
      </c>
      <c r="D523" s="238" t="s">
        <v>299</v>
      </c>
      <c r="E523" s="239" t="s">
        <v>912</v>
      </c>
      <c r="F523" s="240" t="s">
        <v>913</v>
      </c>
      <c r="G523" s="241" t="s">
        <v>322</v>
      </c>
      <c r="H523" s="242">
        <v>67.767</v>
      </c>
      <c r="I523" s="243"/>
      <c r="J523" s="244">
        <f>ROUND(I523*H523,2)</f>
        <v>0</v>
      </c>
      <c r="K523" s="240" t="s">
        <v>21</v>
      </c>
      <c r="L523" s="245"/>
      <c r="M523" s="246" t="s">
        <v>21</v>
      </c>
      <c r="N523" s="247" t="s">
        <v>45</v>
      </c>
      <c r="O523" s="66"/>
      <c r="P523" s="190">
        <f>O523*H523</f>
        <v>0</v>
      </c>
      <c r="Q523" s="190">
        <v>0.0005</v>
      </c>
      <c r="R523" s="190">
        <f>Q523*H523</f>
        <v>0.0338835</v>
      </c>
      <c r="S523" s="190">
        <v>0</v>
      </c>
      <c r="T523" s="191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92" t="s">
        <v>262</v>
      </c>
      <c r="AT523" s="192" t="s">
        <v>299</v>
      </c>
      <c r="AU523" s="192" t="s">
        <v>83</v>
      </c>
      <c r="AY523" s="19" t="s">
        <v>209</v>
      </c>
      <c r="BE523" s="193">
        <f>IF(N523="základní",J523,0)</f>
        <v>0</v>
      </c>
      <c r="BF523" s="193">
        <f>IF(N523="snížená",J523,0)</f>
        <v>0</v>
      </c>
      <c r="BG523" s="193">
        <f>IF(N523="zákl. přenesená",J523,0)</f>
        <v>0</v>
      </c>
      <c r="BH523" s="193">
        <f>IF(N523="sníž. přenesená",J523,0)</f>
        <v>0</v>
      </c>
      <c r="BI523" s="193">
        <f>IF(N523="nulová",J523,0)</f>
        <v>0</v>
      </c>
      <c r="BJ523" s="19" t="s">
        <v>81</v>
      </c>
      <c r="BK523" s="193">
        <f>ROUND(I523*H523,2)</f>
        <v>0</v>
      </c>
      <c r="BL523" s="19" t="s">
        <v>215</v>
      </c>
      <c r="BM523" s="192" t="s">
        <v>914</v>
      </c>
    </row>
    <row r="524" spans="2:51" s="13" customFormat="1" ht="12">
      <c r="B524" s="194"/>
      <c r="C524" s="195"/>
      <c r="D524" s="196" t="s">
        <v>217</v>
      </c>
      <c r="E524" s="197" t="s">
        <v>21</v>
      </c>
      <c r="F524" s="198" t="s">
        <v>149</v>
      </c>
      <c r="G524" s="195"/>
      <c r="H524" s="199">
        <v>64.54</v>
      </c>
      <c r="I524" s="200"/>
      <c r="J524" s="195"/>
      <c r="K524" s="195"/>
      <c r="L524" s="201"/>
      <c r="M524" s="202"/>
      <c r="N524" s="203"/>
      <c r="O524" s="203"/>
      <c r="P524" s="203"/>
      <c r="Q524" s="203"/>
      <c r="R524" s="203"/>
      <c r="S524" s="203"/>
      <c r="T524" s="204"/>
      <c r="AT524" s="205" t="s">
        <v>217</v>
      </c>
      <c r="AU524" s="205" t="s">
        <v>83</v>
      </c>
      <c r="AV524" s="13" t="s">
        <v>83</v>
      </c>
      <c r="AW524" s="13" t="s">
        <v>35</v>
      </c>
      <c r="AX524" s="13" t="s">
        <v>81</v>
      </c>
      <c r="AY524" s="205" t="s">
        <v>209</v>
      </c>
    </row>
    <row r="525" spans="2:51" s="13" customFormat="1" ht="12">
      <c r="B525" s="194"/>
      <c r="C525" s="195"/>
      <c r="D525" s="196" t="s">
        <v>217</v>
      </c>
      <c r="E525" s="195"/>
      <c r="F525" s="198" t="s">
        <v>915</v>
      </c>
      <c r="G525" s="195"/>
      <c r="H525" s="199">
        <v>67.767</v>
      </c>
      <c r="I525" s="200"/>
      <c r="J525" s="195"/>
      <c r="K525" s="195"/>
      <c r="L525" s="201"/>
      <c r="M525" s="202"/>
      <c r="N525" s="203"/>
      <c r="O525" s="203"/>
      <c r="P525" s="203"/>
      <c r="Q525" s="203"/>
      <c r="R525" s="203"/>
      <c r="S525" s="203"/>
      <c r="T525" s="204"/>
      <c r="AT525" s="205" t="s">
        <v>217</v>
      </c>
      <c r="AU525" s="205" t="s">
        <v>83</v>
      </c>
      <c r="AV525" s="13" t="s">
        <v>83</v>
      </c>
      <c r="AW525" s="13" t="s">
        <v>4</v>
      </c>
      <c r="AX525" s="13" t="s">
        <v>81</v>
      </c>
      <c r="AY525" s="205" t="s">
        <v>209</v>
      </c>
    </row>
    <row r="526" spans="1:65" s="2" customFormat="1" ht="14.45" customHeight="1">
      <c r="A526" s="36"/>
      <c r="B526" s="37"/>
      <c r="C526" s="238" t="s">
        <v>916</v>
      </c>
      <c r="D526" s="238" t="s">
        <v>299</v>
      </c>
      <c r="E526" s="239" t="s">
        <v>917</v>
      </c>
      <c r="F526" s="240" t="s">
        <v>918</v>
      </c>
      <c r="G526" s="241" t="s">
        <v>322</v>
      </c>
      <c r="H526" s="242">
        <v>50.946</v>
      </c>
      <c r="I526" s="243"/>
      <c r="J526" s="244">
        <f>ROUND(I526*H526,2)</f>
        <v>0</v>
      </c>
      <c r="K526" s="240" t="s">
        <v>21</v>
      </c>
      <c r="L526" s="245"/>
      <c r="M526" s="246" t="s">
        <v>21</v>
      </c>
      <c r="N526" s="247" t="s">
        <v>45</v>
      </c>
      <c r="O526" s="66"/>
      <c r="P526" s="190">
        <f>O526*H526</f>
        <v>0</v>
      </c>
      <c r="Q526" s="190">
        <v>0.0003</v>
      </c>
      <c r="R526" s="190">
        <f>Q526*H526</f>
        <v>0.015283799999999998</v>
      </c>
      <c r="S526" s="190">
        <v>0</v>
      </c>
      <c r="T526" s="191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2" t="s">
        <v>262</v>
      </c>
      <c r="AT526" s="192" t="s">
        <v>299</v>
      </c>
      <c r="AU526" s="192" t="s">
        <v>83</v>
      </c>
      <c r="AY526" s="19" t="s">
        <v>209</v>
      </c>
      <c r="BE526" s="193">
        <f>IF(N526="základní",J526,0)</f>
        <v>0</v>
      </c>
      <c r="BF526" s="193">
        <f>IF(N526="snížená",J526,0)</f>
        <v>0</v>
      </c>
      <c r="BG526" s="193">
        <f>IF(N526="zákl. přenesená",J526,0)</f>
        <v>0</v>
      </c>
      <c r="BH526" s="193">
        <f>IF(N526="sníž. přenesená",J526,0)</f>
        <v>0</v>
      </c>
      <c r="BI526" s="193">
        <f>IF(N526="nulová",J526,0)</f>
        <v>0</v>
      </c>
      <c r="BJ526" s="19" t="s">
        <v>81</v>
      </c>
      <c r="BK526" s="193">
        <f>ROUND(I526*H526,2)</f>
        <v>0</v>
      </c>
      <c r="BL526" s="19" t="s">
        <v>215</v>
      </c>
      <c r="BM526" s="192" t="s">
        <v>919</v>
      </c>
    </row>
    <row r="527" spans="2:51" s="13" customFormat="1" ht="12">
      <c r="B527" s="194"/>
      <c r="C527" s="195"/>
      <c r="D527" s="196" t="s">
        <v>217</v>
      </c>
      <c r="E527" s="197" t="s">
        <v>21</v>
      </c>
      <c r="F527" s="198" t="s">
        <v>147</v>
      </c>
      <c r="G527" s="195"/>
      <c r="H527" s="199">
        <v>48.52</v>
      </c>
      <c r="I527" s="200"/>
      <c r="J527" s="195"/>
      <c r="K527" s="195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217</v>
      </c>
      <c r="AU527" s="205" t="s">
        <v>83</v>
      </c>
      <c r="AV527" s="13" t="s">
        <v>83</v>
      </c>
      <c r="AW527" s="13" t="s">
        <v>35</v>
      </c>
      <c r="AX527" s="13" t="s">
        <v>81</v>
      </c>
      <c r="AY527" s="205" t="s">
        <v>209</v>
      </c>
    </row>
    <row r="528" spans="2:51" s="13" customFormat="1" ht="12">
      <c r="B528" s="194"/>
      <c r="C528" s="195"/>
      <c r="D528" s="196" t="s">
        <v>217</v>
      </c>
      <c r="E528" s="195"/>
      <c r="F528" s="198" t="s">
        <v>920</v>
      </c>
      <c r="G528" s="195"/>
      <c r="H528" s="199">
        <v>50.946</v>
      </c>
      <c r="I528" s="200"/>
      <c r="J528" s="195"/>
      <c r="K528" s="195"/>
      <c r="L528" s="201"/>
      <c r="M528" s="202"/>
      <c r="N528" s="203"/>
      <c r="O528" s="203"/>
      <c r="P528" s="203"/>
      <c r="Q528" s="203"/>
      <c r="R528" s="203"/>
      <c r="S528" s="203"/>
      <c r="T528" s="204"/>
      <c r="AT528" s="205" t="s">
        <v>217</v>
      </c>
      <c r="AU528" s="205" t="s">
        <v>83</v>
      </c>
      <c r="AV528" s="13" t="s">
        <v>83</v>
      </c>
      <c r="AW528" s="13" t="s">
        <v>4</v>
      </c>
      <c r="AX528" s="13" t="s">
        <v>81</v>
      </c>
      <c r="AY528" s="205" t="s">
        <v>209</v>
      </c>
    </row>
    <row r="529" spans="1:65" s="2" customFormat="1" ht="49.15" customHeight="1">
      <c r="A529" s="36"/>
      <c r="B529" s="37"/>
      <c r="C529" s="181" t="s">
        <v>921</v>
      </c>
      <c r="D529" s="181" t="s">
        <v>211</v>
      </c>
      <c r="E529" s="182" t="s">
        <v>922</v>
      </c>
      <c r="F529" s="183" t="s">
        <v>923</v>
      </c>
      <c r="G529" s="184" t="s">
        <v>331</v>
      </c>
      <c r="H529" s="185">
        <v>82.06</v>
      </c>
      <c r="I529" s="186"/>
      <c r="J529" s="187">
        <f>ROUND(I529*H529,2)</f>
        <v>0</v>
      </c>
      <c r="K529" s="183" t="s">
        <v>21</v>
      </c>
      <c r="L529" s="41"/>
      <c r="M529" s="188" t="s">
        <v>21</v>
      </c>
      <c r="N529" s="189" t="s">
        <v>45</v>
      </c>
      <c r="O529" s="66"/>
      <c r="P529" s="190">
        <f>O529*H529</f>
        <v>0</v>
      </c>
      <c r="Q529" s="190">
        <v>0.00168</v>
      </c>
      <c r="R529" s="190">
        <f>Q529*H529</f>
        <v>0.1378608</v>
      </c>
      <c r="S529" s="190">
        <v>0</v>
      </c>
      <c r="T529" s="191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92" t="s">
        <v>215</v>
      </c>
      <c r="AT529" s="192" t="s">
        <v>211</v>
      </c>
      <c r="AU529" s="192" t="s">
        <v>83</v>
      </c>
      <c r="AY529" s="19" t="s">
        <v>209</v>
      </c>
      <c r="BE529" s="193">
        <f>IF(N529="základní",J529,0)</f>
        <v>0</v>
      </c>
      <c r="BF529" s="193">
        <f>IF(N529="snížená",J529,0)</f>
        <v>0</v>
      </c>
      <c r="BG529" s="193">
        <f>IF(N529="zákl. přenesená",J529,0)</f>
        <v>0</v>
      </c>
      <c r="BH529" s="193">
        <f>IF(N529="sníž. přenesená",J529,0)</f>
        <v>0</v>
      </c>
      <c r="BI529" s="193">
        <f>IF(N529="nulová",J529,0)</f>
        <v>0</v>
      </c>
      <c r="BJ529" s="19" t="s">
        <v>81</v>
      </c>
      <c r="BK529" s="193">
        <f>ROUND(I529*H529,2)</f>
        <v>0</v>
      </c>
      <c r="BL529" s="19" t="s">
        <v>215</v>
      </c>
      <c r="BM529" s="192" t="s">
        <v>924</v>
      </c>
    </row>
    <row r="530" spans="2:51" s="13" customFormat="1" ht="12">
      <c r="B530" s="194"/>
      <c r="C530" s="195"/>
      <c r="D530" s="196" t="s">
        <v>217</v>
      </c>
      <c r="E530" s="197" t="s">
        <v>21</v>
      </c>
      <c r="F530" s="198" t="s">
        <v>925</v>
      </c>
      <c r="G530" s="195"/>
      <c r="H530" s="199">
        <v>11.94</v>
      </c>
      <c r="I530" s="200"/>
      <c r="J530" s="195"/>
      <c r="K530" s="195"/>
      <c r="L530" s="201"/>
      <c r="M530" s="202"/>
      <c r="N530" s="203"/>
      <c r="O530" s="203"/>
      <c r="P530" s="203"/>
      <c r="Q530" s="203"/>
      <c r="R530" s="203"/>
      <c r="S530" s="203"/>
      <c r="T530" s="204"/>
      <c r="AT530" s="205" t="s">
        <v>217</v>
      </c>
      <c r="AU530" s="205" t="s">
        <v>83</v>
      </c>
      <c r="AV530" s="13" t="s">
        <v>83</v>
      </c>
      <c r="AW530" s="13" t="s">
        <v>35</v>
      </c>
      <c r="AX530" s="13" t="s">
        <v>74</v>
      </c>
      <c r="AY530" s="205" t="s">
        <v>209</v>
      </c>
    </row>
    <row r="531" spans="2:51" s="13" customFormat="1" ht="12">
      <c r="B531" s="194"/>
      <c r="C531" s="195"/>
      <c r="D531" s="196" t="s">
        <v>217</v>
      </c>
      <c r="E531" s="197" t="s">
        <v>21</v>
      </c>
      <c r="F531" s="198" t="s">
        <v>926</v>
      </c>
      <c r="G531" s="195"/>
      <c r="H531" s="199">
        <v>47.12</v>
      </c>
      <c r="I531" s="200"/>
      <c r="J531" s="195"/>
      <c r="K531" s="195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217</v>
      </c>
      <c r="AU531" s="205" t="s">
        <v>83</v>
      </c>
      <c r="AV531" s="13" t="s">
        <v>83</v>
      </c>
      <c r="AW531" s="13" t="s">
        <v>35</v>
      </c>
      <c r="AX531" s="13" t="s">
        <v>74</v>
      </c>
      <c r="AY531" s="205" t="s">
        <v>209</v>
      </c>
    </row>
    <row r="532" spans="2:51" s="14" customFormat="1" ht="12">
      <c r="B532" s="206"/>
      <c r="C532" s="207"/>
      <c r="D532" s="196" t="s">
        <v>217</v>
      </c>
      <c r="E532" s="208" t="s">
        <v>21</v>
      </c>
      <c r="F532" s="209" t="s">
        <v>223</v>
      </c>
      <c r="G532" s="207"/>
      <c r="H532" s="210">
        <v>59.06</v>
      </c>
      <c r="I532" s="211"/>
      <c r="J532" s="207"/>
      <c r="K532" s="207"/>
      <c r="L532" s="212"/>
      <c r="M532" s="213"/>
      <c r="N532" s="214"/>
      <c r="O532" s="214"/>
      <c r="P532" s="214"/>
      <c r="Q532" s="214"/>
      <c r="R532" s="214"/>
      <c r="S532" s="214"/>
      <c r="T532" s="215"/>
      <c r="AT532" s="216" t="s">
        <v>217</v>
      </c>
      <c r="AU532" s="216" t="s">
        <v>83</v>
      </c>
      <c r="AV532" s="14" t="s">
        <v>224</v>
      </c>
      <c r="AW532" s="14" t="s">
        <v>35</v>
      </c>
      <c r="AX532" s="14" t="s">
        <v>74</v>
      </c>
      <c r="AY532" s="216" t="s">
        <v>209</v>
      </c>
    </row>
    <row r="533" spans="2:51" s="13" customFormat="1" ht="12">
      <c r="B533" s="194"/>
      <c r="C533" s="195"/>
      <c r="D533" s="196" t="s">
        <v>217</v>
      </c>
      <c r="E533" s="197" t="s">
        <v>21</v>
      </c>
      <c r="F533" s="198" t="s">
        <v>927</v>
      </c>
      <c r="G533" s="195"/>
      <c r="H533" s="199">
        <v>8</v>
      </c>
      <c r="I533" s="200"/>
      <c r="J533" s="195"/>
      <c r="K533" s="195"/>
      <c r="L533" s="201"/>
      <c r="M533" s="202"/>
      <c r="N533" s="203"/>
      <c r="O533" s="203"/>
      <c r="P533" s="203"/>
      <c r="Q533" s="203"/>
      <c r="R533" s="203"/>
      <c r="S533" s="203"/>
      <c r="T533" s="204"/>
      <c r="AT533" s="205" t="s">
        <v>217</v>
      </c>
      <c r="AU533" s="205" t="s">
        <v>83</v>
      </c>
      <c r="AV533" s="13" t="s">
        <v>83</v>
      </c>
      <c r="AW533" s="13" t="s">
        <v>35</v>
      </c>
      <c r="AX533" s="13" t="s">
        <v>74</v>
      </c>
      <c r="AY533" s="205" t="s">
        <v>209</v>
      </c>
    </row>
    <row r="534" spans="2:51" s="13" customFormat="1" ht="12">
      <c r="B534" s="194"/>
      <c r="C534" s="195"/>
      <c r="D534" s="196" t="s">
        <v>217</v>
      </c>
      <c r="E534" s="197" t="s">
        <v>21</v>
      </c>
      <c r="F534" s="198" t="s">
        <v>928</v>
      </c>
      <c r="G534" s="195"/>
      <c r="H534" s="199">
        <v>15</v>
      </c>
      <c r="I534" s="200"/>
      <c r="J534" s="195"/>
      <c r="K534" s="195"/>
      <c r="L534" s="201"/>
      <c r="M534" s="202"/>
      <c r="N534" s="203"/>
      <c r="O534" s="203"/>
      <c r="P534" s="203"/>
      <c r="Q534" s="203"/>
      <c r="R534" s="203"/>
      <c r="S534" s="203"/>
      <c r="T534" s="204"/>
      <c r="AT534" s="205" t="s">
        <v>217</v>
      </c>
      <c r="AU534" s="205" t="s">
        <v>83</v>
      </c>
      <c r="AV534" s="13" t="s">
        <v>83</v>
      </c>
      <c r="AW534" s="13" t="s">
        <v>35</v>
      </c>
      <c r="AX534" s="13" t="s">
        <v>74</v>
      </c>
      <c r="AY534" s="205" t="s">
        <v>209</v>
      </c>
    </row>
    <row r="535" spans="2:51" s="14" customFormat="1" ht="12">
      <c r="B535" s="206"/>
      <c r="C535" s="207"/>
      <c r="D535" s="196" t="s">
        <v>217</v>
      </c>
      <c r="E535" s="208" t="s">
        <v>21</v>
      </c>
      <c r="F535" s="209" t="s">
        <v>223</v>
      </c>
      <c r="G535" s="207"/>
      <c r="H535" s="210">
        <v>23</v>
      </c>
      <c r="I535" s="211"/>
      <c r="J535" s="207"/>
      <c r="K535" s="207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217</v>
      </c>
      <c r="AU535" s="216" t="s">
        <v>83</v>
      </c>
      <c r="AV535" s="14" t="s">
        <v>224</v>
      </c>
      <c r="AW535" s="14" t="s">
        <v>35</v>
      </c>
      <c r="AX535" s="14" t="s">
        <v>74</v>
      </c>
      <c r="AY535" s="216" t="s">
        <v>209</v>
      </c>
    </row>
    <row r="536" spans="2:51" s="16" customFormat="1" ht="12">
      <c r="B536" s="227"/>
      <c r="C536" s="228"/>
      <c r="D536" s="196" t="s">
        <v>217</v>
      </c>
      <c r="E536" s="229" t="s">
        <v>21</v>
      </c>
      <c r="F536" s="230" t="s">
        <v>257</v>
      </c>
      <c r="G536" s="228"/>
      <c r="H536" s="231">
        <v>82.06</v>
      </c>
      <c r="I536" s="232"/>
      <c r="J536" s="228"/>
      <c r="K536" s="228"/>
      <c r="L536" s="233"/>
      <c r="M536" s="234"/>
      <c r="N536" s="235"/>
      <c r="O536" s="235"/>
      <c r="P536" s="235"/>
      <c r="Q536" s="235"/>
      <c r="R536" s="235"/>
      <c r="S536" s="235"/>
      <c r="T536" s="236"/>
      <c r="AT536" s="237" t="s">
        <v>217</v>
      </c>
      <c r="AU536" s="237" t="s">
        <v>83</v>
      </c>
      <c r="AV536" s="16" t="s">
        <v>215</v>
      </c>
      <c r="AW536" s="16" t="s">
        <v>35</v>
      </c>
      <c r="AX536" s="16" t="s">
        <v>81</v>
      </c>
      <c r="AY536" s="237" t="s">
        <v>209</v>
      </c>
    </row>
    <row r="537" spans="1:65" s="2" customFormat="1" ht="49.15" customHeight="1">
      <c r="A537" s="36"/>
      <c r="B537" s="37"/>
      <c r="C537" s="181" t="s">
        <v>929</v>
      </c>
      <c r="D537" s="181" t="s">
        <v>211</v>
      </c>
      <c r="E537" s="182" t="s">
        <v>930</v>
      </c>
      <c r="F537" s="183" t="s">
        <v>931</v>
      </c>
      <c r="G537" s="184" t="s">
        <v>331</v>
      </c>
      <c r="H537" s="185">
        <v>57.976</v>
      </c>
      <c r="I537" s="186"/>
      <c r="J537" s="187">
        <f>ROUND(I537*H537,2)</f>
        <v>0</v>
      </c>
      <c r="K537" s="183" t="s">
        <v>21</v>
      </c>
      <c r="L537" s="41"/>
      <c r="M537" s="188" t="s">
        <v>21</v>
      </c>
      <c r="N537" s="189" t="s">
        <v>45</v>
      </c>
      <c r="O537" s="66"/>
      <c r="P537" s="190">
        <f>O537*H537</f>
        <v>0</v>
      </c>
      <c r="Q537" s="190">
        <v>0.00168</v>
      </c>
      <c r="R537" s="190">
        <f>Q537*H537</f>
        <v>0.09739968</v>
      </c>
      <c r="S537" s="190">
        <v>0</v>
      </c>
      <c r="T537" s="191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92" t="s">
        <v>215</v>
      </c>
      <c r="AT537" s="192" t="s">
        <v>211</v>
      </c>
      <c r="AU537" s="192" t="s">
        <v>83</v>
      </c>
      <c r="AY537" s="19" t="s">
        <v>209</v>
      </c>
      <c r="BE537" s="193">
        <f>IF(N537="základní",J537,0)</f>
        <v>0</v>
      </c>
      <c r="BF537" s="193">
        <f>IF(N537="snížená",J537,0)</f>
        <v>0</v>
      </c>
      <c r="BG537" s="193">
        <f>IF(N537="zákl. přenesená",J537,0)</f>
        <v>0</v>
      </c>
      <c r="BH537" s="193">
        <f>IF(N537="sníž. přenesená",J537,0)</f>
        <v>0</v>
      </c>
      <c r="BI537" s="193">
        <f>IF(N537="nulová",J537,0)</f>
        <v>0</v>
      </c>
      <c r="BJ537" s="19" t="s">
        <v>81</v>
      </c>
      <c r="BK537" s="193">
        <f>ROUND(I537*H537,2)</f>
        <v>0</v>
      </c>
      <c r="BL537" s="19" t="s">
        <v>215</v>
      </c>
      <c r="BM537" s="192" t="s">
        <v>932</v>
      </c>
    </row>
    <row r="538" spans="2:51" s="13" customFormat="1" ht="12">
      <c r="B538" s="194"/>
      <c r="C538" s="195"/>
      <c r="D538" s="196" t="s">
        <v>217</v>
      </c>
      <c r="E538" s="197" t="s">
        <v>21</v>
      </c>
      <c r="F538" s="198" t="s">
        <v>933</v>
      </c>
      <c r="G538" s="195"/>
      <c r="H538" s="199">
        <v>12.838</v>
      </c>
      <c r="I538" s="200"/>
      <c r="J538" s="195"/>
      <c r="K538" s="195"/>
      <c r="L538" s="201"/>
      <c r="M538" s="202"/>
      <c r="N538" s="203"/>
      <c r="O538" s="203"/>
      <c r="P538" s="203"/>
      <c r="Q538" s="203"/>
      <c r="R538" s="203"/>
      <c r="S538" s="203"/>
      <c r="T538" s="204"/>
      <c r="AT538" s="205" t="s">
        <v>217</v>
      </c>
      <c r="AU538" s="205" t="s">
        <v>83</v>
      </c>
      <c r="AV538" s="13" t="s">
        <v>83</v>
      </c>
      <c r="AW538" s="13" t="s">
        <v>35</v>
      </c>
      <c r="AX538" s="13" t="s">
        <v>74</v>
      </c>
      <c r="AY538" s="205" t="s">
        <v>209</v>
      </c>
    </row>
    <row r="539" spans="2:51" s="13" customFormat="1" ht="22.5">
      <c r="B539" s="194"/>
      <c r="C539" s="195"/>
      <c r="D539" s="196" t="s">
        <v>217</v>
      </c>
      <c r="E539" s="197" t="s">
        <v>21</v>
      </c>
      <c r="F539" s="198" t="s">
        <v>934</v>
      </c>
      <c r="G539" s="195"/>
      <c r="H539" s="199">
        <v>26.127</v>
      </c>
      <c r="I539" s="200"/>
      <c r="J539" s="195"/>
      <c r="K539" s="195"/>
      <c r="L539" s="201"/>
      <c r="M539" s="202"/>
      <c r="N539" s="203"/>
      <c r="O539" s="203"/>
      <c r="P539" s="203"/>
      <c r="Q539" s="203"/>
      <c r="R539" s="203"/>
      <c r="S539" s="203"/>
      <c r="T539" s="204"/>
      <c r="AT539" s="205" t="s">
        <v>217</v>
      </c>
      <c r="AU539" s="205" t="s">
        <v>83</v>
      </c>
      <c r="AV539" s="13" t="s">
        <v>83</v>
      </c>
      <c r="AW539" s="13" t="s">
        <v>35</v>
      </c>
      <c r="AX539" s="13" t="s">
        <v>74</v>
      </c>
      <c r="AY539" s="205" t="s">
        <v>209</v>
      </c>
    </row>
    <row r="540" spans="2:51" s="13" customFormat="1" ht="12">
      <c r="B540" s="194"/>
      <c r="C540" s="195"/>
      <c r="D540" s="196" t="s">
        <v>217</v>
      </c>
      <c r="E540" s="197" t="s">
        <v>21</v>
      </c>
      <c r="F540" s="198" t="s">
        <v>935</v>
      </c>
      <c r="G540" s="195"/>
      <c r="H540" s="199">
        <v>12.98</v>
      </c>
      <c r="I540" s="200"/>
      <c r="J540" s="195"/>
      <c r="K540" s="195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217</v>
      </c>
      <c r="AU540" s="205" t="s">
        <v>83</v>
      </c>
      <c r="AV540" s="13" t="s">
        <v>83</v>
      </c>
      <c r="AW540" s="13" t="s">
        <v>35</v>
      </c>
      <c r="AX540" s="13" t="s">
        <v>74</v>
      </c>
      <c r="AY540" s="205" t="s">
        <v>209</v>
      </c>
    </row>
    <row r="541" spans="2:51" s="13" customFormat="1" ht="12">
      <c r="B541" s="194"/>
      <c r="C541" s="195"/>
      <c r="D541" s="196" t="s">
        <v>217</v>
      </c>
      <c r="E541" s="197" t="s">
        <v>21</v>
      </c>
      <c r="F541" s="198" t="s">
        <v>936</v>
      </c>
      <c r="G541" s="195"/>
      <c r="H541" s="199">
        <v>6.031</v>
      </c>
      <c r="I541" s="200"/>
      <c r="J541" s="195"/>
      <c r="K541" s="195"/>
      <c r="L541" s="201"/>
      <c r="M541" s="202"/>
      <c r="N541" s="203"/>
      <c r="O541" s="203"/>
      <c r="P541" s="203"/>
      <c r="Q541" s="203"/>
      <c r="R541" s="203"/>
      <c r="S541" s="203"/>
      <c r="T541" s="204"/>
      <c r="AT541" s="205" t="s">
        <v>217</v>
      </c>
      <c r="AU541" s="205" t="s">
        <v>83</v>
      </c>
      <c r="AV541" s="13" t="s">
        <v>83</v>
      </c>
      <c r="AW541" s="13" t="s">
        <v>35</v>
      </c>
      <c r="AX541" s="13" t="s">
        <v>74</v>
      </c>
      <c r="AY541" s="205" t="s">
        <v>209</v>
      </c>
    </row>
    <row r="542" spans="2:51" s="14" customFormat="1" ht="12">
      <c r="B542" s="206"/>
      <c r="C542" s="207"/>
      <c r="D542" s="196" t="s">
        <v>217</v>
      </c>
      <c r="E542" s="208" t="s">
        <v>21</v>
      </c>
      <c r="F542" s="209" t="s">
        <v>223</v>
      </c>
      <c r="G542" s="207"/>
      <c r="H542" s="210">
        <v>57.976</v>
      </c>
      <c r="I542" s="211"/>
      <c r="J542" s="207"/>
      <c r="K542" s="207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217</v>
      </c>
      <c r="AU542" s="216" t="s">
        <v>83</v>
      </c>
      <c r="AV542" s="14" t="s">
        <v>224</v>
      </c>
      <c r="AW542" s="14" t="s">
        <v>35</v>
      </c>
      <c r="AX542" s="14" t="s">
        <v>81</v>
      </c>
      <c r="AY542" s="216" t="s">
        <v>209</v>
      </c>
    </row>
    <row r="543" spans="1:65" s="2" customFormat="1" ht="49.15" customHeight="1">
      <c r="A543" s="36"/>
      <c r="B543" s="37"/>
      <c r="C543" s="181" t="s">
        <v>937</v>
      </c>
      <c r="D543" s="181" t="s">
        <v>211</v>
      </c>
      <c r="E543" s="182" t="s">
        <v>938</v>
      </c>
      <c r="F543" s="183" t="s">
        <v>939</v>
      </c>
      <c r="G543" s="184" t="s">
        <v>331</v>
      </c>
      <c r="H543" s="185">
        <v>141.769</v>
      </c>
      <c r="I543" s="186"/>
      <c r="J543" s="187">
        <f>ROUND(I543*H543,2)</f>
        <v>0</v>
      </c>
      <c r="K543" s="183" t="s">
        <v>21</v>
      </c>
      <c r="L543" s="41"/>
      <c r="M543" s="188" t="s">
        <v>21</v>
      </c>
      <c r="N543" s="189" t="s">
        <v>45</v>
      </c>
      <c r="O543" s="66"/>
      <c r="P543" s="190">
        <f>O543*H543</f>
        <v>0</v>
      </c>
      <c r="Q543" s="190">
        <v>0.00348</v>
      </c>
      <c r="R543" s="190">
        <f>Q543*H543</f>
        <v>0.49335612</v>
      </c>
      <c r="S543" s="190">
        <v>0</v>
      </c>
      <c r="T543" s="191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92" t="s">
        <v>215</v>
      </c>
      <c r="AT543" s="192" t="s">
        <v>211</v>
      </c>
      <c r="AU543" s="192" t="s">
        <v>83</v>
      </c>
      <c r="AY543" s="19" t="s">
        <v>209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19" t="s">
        <v>81</v>
      </c>
      <c r="BK543" s="193">
        <f>ROUND(I543*H543,2)</f>
        <v>0</v>
      </c>
      <c r="BL543" s="19" t="s">
        <v>215</v>
      </c>
      <c r="BM543" s="192" t="s">
        <v>940</v>
      </c>
    </row>
    <row r="544" spans="2:51" s="13" customFormat="1" ht="12">
      <c r="B544" s="194"/>
      <c r="C544" s="195"/>
      <c r="D544" s="196" t="s">
        <v>217</v>
      </c>
      <c r="E544" s="197" t="s">
        <v>21</v>
      </c>
      <c r="F544" s="198" t="s">
        <v>941</v>
      </c>
      <c r="G544" s="195"/>
      <c r="H544" s="199">
        <v>245.296</v>
      </c>
      <c r="I544" s="200"/>
      <c r="J544" s="195"/>
      <c r="K544" s="195"/>
      <c r="L544" s="201"/>
      <c r="M544" s="202"/>
      <c r="N544" s="203"/>
      <c r="O544" s="203"/>
      <c r="P544" s="203"/>
      <c r="Q544" s="203"/>
      <c r="R544" s="203"/>
      <c r="S544" s="203"/>
      <c r="T544" s="204"/>
      <c r="AT544" s="205" t="s">
        <v>217</v>
      </c>
      <c r="AU544" s="205" t="s">
        <v>83</v>
      </c>
      <c r="AV544" s="13" t="s">
        <v>83</v>
      </c>
      <c r="AW544" s="13" t="s">
        <v>35</v>
      </c>
      <c r="AX544" s="13" t="s">
        <v>74</v>
      </c>
      <c r="AY544" s="205" t="s">
        <v>209</v>
      </c>
    </row>
    <row r="545" spans="2:51" s="13" customFormat="1" ht="22.5">
      <c r="B545" s="194"/>
      <c r="C545" s="195"/>
      <c r="D545" s="196" t="s">
        <v>217</v>
      </c>
      <c r="E545" s="197" t="s">
        <v>21</v>
      </c>
      <c r="F545" s="198" t="s">
        <v>942</v>
      </c>
      <c r="G545" s="195"/>
      <c r="H545" s="199">
        <v>-115.889</v>
      </c>
      <c r="I545" s="200"/>
      <c r="J545" s="195"/>
      <c r="K545" s="195"/>
      <c r="L545" s="201"/>
      <c r="M545" s="202"/>
      <c r="N545" s="203"/>
      <c r="O545" s="203"/>
      <c r="P545" s="203"/>
      <c r="Q545" s="203"/>
      <c r="R545" s="203"/>
      <c r="S545" s="203"/>
      <c r="T545" s="204"/>
      <c r="AT545" s="205" t="s">
        <v>217</v>
      </c>
      <c r="AU545" s="205" t="s">
        <v>83</v>
      </c>
      <c r="AV545" s="13" t="s">
        <v>83</v>
      </c>
      <c r="AW545" s="13" t="s">
        <v>35</v>
      </c>
      <c r="AX545" s="13" t="s">
        <v>74</v>
      </c>
      <c r="AY545" s="205" t="s">
        <v>209</v>
      </c>
    </row>
    <row r="546" spans="2:51" s="14" customFormat="1" ht="12">
      <c r="B546" s="206"/>
      <c r="C546" s="207"/>
      <c r="D546" s="196" t="s">
        <v>217</v>
      </c>
      <c r="E546" s="208" t="s">
        <v>21</v>
      </c>
      <c r="F546" s="209" t="s">
        <v>223</v>
      </c>
      <c r="G546" s="207"/>
      <c r="H546" s="210">
        <v>129.407</v>
      </c>
      <c r="I546" s="211"/>
      <c r="J546" s="207"/>
      <c r="K546" s="207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217</v>
      </c>
      <c r="AU546" s="216" t="s">
        <v>83</v>
      </c>
      <c r="AV546" s="14" t="s">
        <v>224</v>
      </c>
      <c r="AW546" s="14" t="s">
        <v>35</v>
      </c>
      <c r="AX546" s="14" t="s">
        <v>74</v>
      </c>
      <c r="AY546" s="216" t="s">
        <v>209</v>
      </c>
    </row>
    <row r="547" spans="2:51" s="13" customFormat="1" ht="22.5">
      <c r="B547" s="194"/>
      <c r="C547" s="195"/>
      <c r="D547" s="196" t="s">
        <v>217</v>
      </c>
      <c r="E547" s="197" t="s">
        <v>21</v>
      </c>
      <c r="F547" s="198" t="s">
        <v>943</v>
      </c>
      <c r="G547" s="195"/>
      <c r="H547" s="199">
        <v>12.362</v>
      </c>
      <c r="I547" s="200"/>
      <c r="J547" s="195"/>
      <c r="K547" s="195"/>
      <c r="L547" s="201"/>
      <c r="M547" s="202"/>
      <c r="N547" s="203"/>
      <c r="O547" s="203"/>
      <c r="P547" s="203"/>
      <c r="Q547" s="203"/>
      <c r="R547" s="203"/>
      <c r="S547" s="203"/>
      <c r="T547" s="204"/>
      <c r="AT547" s="205" t="s">
        <v>217</v>
      </c>
      <c r="AU547" s="205" t="s">
        <v>83</v>
      </c>
      <c r="AV547" s="13" t="s">
        <v>83</v>
      </c>
      <c r="AW547" s="13" t="s">
        <v>35</v>
      </c>
      <c r="AX547" s="13" t="s">
        <v>74</v>
      </c>
      <c r="AY547" s="205" t="s">
        <v>209</v>
      </c>
    </row>
    <row r="548" spans="2:51" s="16" customFormat="1" ht="12">
      <c r="B548" s="227"/>
      <c r="C548" s="228"/>
      <c r="D548" s="196" t="s">
        <v>217</v>
      </c>
      <c r="E548" s="229" t="s">
        <v>21</v>
      </c>
      <c r="F548" s="230" t="s">
        <v>257</v>
      </c>
      <c r="G548" s="228"/>
      <c r="H548" s="231">
        <v>141.769</v>
      </c>
      <c r="I548" s="232"/>
      <c r="J548" s="228"/>
      <c r="K548" s="228"/>
      <c r="L548" s="233"/>
      <c r="M548" s="234"/>
      <c r="N548" s="235"/>
      <c r="O548" s="235"/>
      <c r="P548" s="235"/>
      <c r="Q548" s="235"/>
      <c r="R548" s="235"/>
      <c r="S548" s="235"/>
      <c r="T548" s="236"/>
      <c r="AT548" s="237" t="s">
        <v>217</v>
      </c>
      <c r="AU548" s="237" t="s">
        <v>83</v>
      </c>
      <c r="AV548" s="16" t="s">
        <v>215</v>
      </c>
      <c r="AW548" s="16" t="s">
        <v>35</v>
      </c>
      <c r="AX548" s="16" t="s">
        <v>81</v>
      </c>
      <c r="AY548" s="237" t="s">
        <v>209</v>
      </c>
    </row>
    <row r="549" spans="1:65" s="2" customFormat="1" ht="37.9" customHeight="1">
      <c r="A549" s="36"/>
      <c r="B549" s="37"/>
      <c r="C549" s="181" t="s">
        <v>944</v>
      </c>
      <c r="D549" s="181" t="s">
        <v>211</v>
      </c>
      <c r="E549" s="182" t="s">
        <v>945</v>
      </c>
      <c r="F549" s="183" t="s">
        <v>946</v>
      </c>
      <c r="G549" s="184" t="s">
        <v>331</v>
      </c>
      <c r="H549" s="185">
        <v>54.405</v>
      </c>
      <c r="I549" s="186"/>
      <c r="J549" s="187">
        <f>ROUND(I549*H549,2)</f>
        <v>0</v>
      </c>
      <c r="K549" s="183" t="s">
        <v>234</v>
      </c>
      <c r="L549" s="41"/>
      <c r="M549" s="188" t="s">
        <v>21</v>
      </c>
      <c r="N549" s="189" t="s">
        <v>45</v>
      </c>
      <c r="O549" s="66"/>
      <c r="P549" s="190">
        <f>O549*H549</f>
        <v>0</v>
      </c>
      <c r="Q549" s="190">
        <v>0.00441</v>
      </c>
      <c r="R549" s="190">
        <f>Q549*H549</f>
        <v>0.23992605</v>
      </c>
      <c r="S549" s="190">
        <v>0</v>
      </c>
      <c r="T549" s="191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192" t="s">
        <v>215</v>
      </c>
      <c r="AT549" s="192" t="s">
        <v>211</v>
      </c>
      <c r="AU549" s="192" t="s">
        <v>83</v>
      </c>
      <c r="AY549" s="19" t="s">
        <v>209</v>
      </c>
      <c r="BE549" s="193">
        <f>IF(N549="základní",J549,0)</f>
        <v>0</v>
      </c>
      <c r="BF549" s="193">
        <f>IF(N549="snížená",J549,0)</f>
        <v>0</v>
      </c>
      <c r="BG549" s="193">
        <f>IF(N549="zákl. přenesená",J549,0)</f>
        <v>0</v>
      </c>
      <c r="BH549" s="193">
        <f>IF(N549="sníž. přenesená",J549,0)</f>
        <v>0</v>
      </c>
      <c r="BI549" s="193">
        <f>IF(N549="nulová",J549,0)</f>
        <v>0</v>
      </c>
      <c r="BJ549" s="19" t="s">
        <v>81</v>
      </c>
      <c r="BK549" s="193">
        <f>ROUND(I549*H549,2)</f>
        <v>0</v>
      </c>
      <c r="BL549" s="19" t="s">
        <v>215</v>
      </c>
      <c r="BM549" s="192" t="s">
        <v>947</v>
      </c>
    </row>
    <row r="550" spans="2:51" s="13" customFormat="1" ht="12">
      <c r="B550" s="194"/>
      <c r="C550" s="195"/>
      <c r="D550" s="196" t="s">
        <v>217</v>
      </c>
      <c r="E550" s="197" t="s">
        <v>21</v>
      </c>
      <c r="F550" s="198" t="s">
        <v>948</v>
      </c>
      <c r="G550" s="195"/>
      <c r="H550" s="199">
        <v>15.525</v>
      </c>
      <c r="I550" s="200"/>
      <c r="J550" s="195"/>
      <c r="K550" s="195"/>
      <c r="L550" s="201"/>
      <c r="M550" s="202"/>
      <c r="N550" s="203"/>
      <c r="O550" s="203"/>
      <c r="P550" s="203"/>
      <c r="Q550" s="203"/>
      <c r="R550" s="203"/>
      <c r="S550" s="203"/>
      <c r="T550" s="204"/>
      <c r="AT550" s="205" t="s">
        <v>217</v>
      </c>
      <c r="AU550" s="205" t="s">
        <v>83</v>
      </c>
      <c r="AV550" s="13" t="s">
        <v>83</v>
      </c>
      <c r="AW550" s="13" t="s">
        <v>35</v>
      </c>
      <c r="AX550" s="13" t="s">
        <v>74</v>
      </c>
      <c r="AY550" s="205" t="s">
        <v>209</v>
      </c>
    </row>
    <row r="551" spans="2:51" s="13" customFormat="1" ht="12">
      <c r="B551" s="194"/>
      <c r="C551" s="195"/>
      <c r="D551" s="196" t="s">
        <v>217</v>
      </c>
      <c r="E551" s="197" t="s">
        <v>21</v>
      </c>
      <c r="F551" s="198" t="s">
        <v>949</v>
      </c>
      <c r="G551" s="195"/>
      <c r="H551" s="199">
        <v>38.88</v>
      </c>
      <c r="I551" s="200"/>
      <c r="J551" s="195"/>
      <c r="K551" s="195"/>
      <c r="L551" s="201"/>
      <c r="M551" s="202"/>
      <c r="N551" s="203"/>
      <c r="O551" s="203"/>
      <c r="P551" s="203"/>
      <c r="Q551" s="203"/>
      <c r="R551" s="203"/>
      <c r="S551" s="203"/>
      <c r="T551" s="204"/>
      <c r="AT551" s="205" t="s">
        <v>217</v>
      </c>
      <c r="AU551" s="205" t="s">
        <v>83</v>
      </c>
      <c r="AV551" s="13" t="s">
        <v>83</v>
      </c>
      <c r="AW551" s="13" t="s">
        <v>35</v>
      </c>
      <c r="AX551" s="13" t="s">
        <v>74</v>
      </c>
      <c r="AY551" s="205" t="s">
        <v>209</v>
      </c>
    </row>
    <row r="552" spans="2:51" s="14" customFormat="1" ht="12">
      <c r="B552" s="206"/>
      <c r="C552" s="207"/>
      <c r="D552" s="196" t="s">
        <v>217</v>
      </c>
      <c r="E552" s="208" t="s">
        <v>21</v>
      </c>
      <c r="F552" s="209" t="s">
        <v>223</v>
      </c>
      <c r="G552" s="207"/>
      <c r="H552" s="210">
        <v>54.405</v>
      </c>
      <c r="I552" s="211"/>
      <c r="J552" s="207"/>
      <c r="K552" s="207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217</v>
      </c>
      <c r="AU552" s="216" t="s">
        <v>83</v>
      </c>
      <c r="AV552" s="14" t="s">
        <v>224</v>
      </c>
      <c r="AW552" s="14" t="s">
        <v>35</v>
      </c>
      <c r="AX552" s="14" t="s">
        <v>81</v>
      </c>
      <c r="AY552" s="216" t="s">
        <v>209</v>
      </c>
    </row>
    <row r="553" spans="1:65" s="2" customFormat="1" ht="37.9" customHeight="1">
      <c r="A553" s="36"/>
      <c r="B553" s="37"/>
      <c r="C553" s="181" t="s">
        <v>950</v>
      </c>
      <c r="D553" s="181" t="s">
        <v>211</v>
      </c>
      <c r="E553" s="182" t="s">
        <v>951</v>
      </c>
      <c r="F553" s="183" t="s">
        <v>952</v>
      </c>
      <c r="G553" s="184" t="s">
        <v>331</v>
      </c>
      <c r="H553" s="185">
        <v>54.405</v>
      </c>
      <c r="I553" s="186"/>
      <c r="J553" s="187">
        <f>ROUND(I553*H553,2)</f>
        <v>0</v>
      </c>
      <c r="K553" s="183" t="s">
        <v>234</v>
      </c>
      <c r="L553" s="41"/>
      <c r="M553" s="188" t="s">
        <v>21</v>
      </c>
      <c r="N553" s="189" t="s">
        <v>45</v>
      </c>
      <c r="O553" s="66"/>
      <c r="P553" s="190">
        <f>O553*H553</f>
        <v>0</v>
      </c>
      <c r="Q553" s="190">
        <v>0.00618</v>
      </c>
      <c r="R553" s="190">
        <f>Q553*H553</f>
        <v>0.3362229</v>
      </c>
      <c r="S553" s="190">
        <v>0</v>
      </c>
      <c r="T553" s="191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92" t="s">
        <v>215</v>
      </c>
      <c r="AT553" s="192" t="s">
        <v>211</v>
      </c>
      <c r="AU553" s="192" t="s">
        <v>83</v>
      </c>
      <c r="AY553" s="19" t="s">
        <v>209</v>
      </c>
      <c r="BE553" s="193">
        <f>IF(N553="základní",J553,0)</f>
        <v>0</v>
      </c>
      <c r="BF553" s="193">
        <f>IF(N553="snížená",J553,0)</f>
        <v>0</v>
      </c>
      <c r="BG553" s="193">
        <f>IF(N553="zákl. přenesená",J553,0)</f>
        <v>0</v>
      </c>
      <c r="BH553" s="193">
        <f>IF(N553="sníž. přenesená",J553,0)</f>
        <v>0</v>
      </c>
      <c r="BI553" s="193">
        <f>IF(N553="nulová",J553,0)</f>
        <v>0</v>
      </c>
      <c r="BJ553" s="19" t="s">
        <v>81</v>
      </c>
      <c r="BK553" s="193">
        <f>ROUND(I553*H553,2)</f>
        <v>0</v>
      </c>
      <c r="BL553" s="19" t="s">
        <v>215</v>
      </c>
      <c r="BM553" s="192" t="s">
        <v>953</v>
      </c>
    </row>
    <row r="554" spans="2:51" s="13" customFormat="1" ht="12">
      <c r="B554" s="194"/>
      <c r="C554" s="195"/>
      <c r="D554" s="196" t="s">
        <v>217</v>
      </c>
      <c r="E554" s="197" t="s">
        <v>21</v>
      </c>
      <c r="F554" s="198" t="s">
        <v>948</v>
      </c>
      <c r="G554" s="195"/>
      <c r="H554" s="199">
        <v>15.525</v>
      </c>
      <c r="I554" s="200"/>
      <c r="J554" s="195"/>
      <c r="K554" s="195"/>
      <c r="L554" s="201"/>
      <c r="M554" s="202"/>
      <c r="N554" s="203"/>
      <c r="O554" s="203"/>
      <c r="P554" s="203"/>
      <c r="Q554" s="203"/>
      <c r="R554" s="203"/>
      <c r="S554" s="203"/>
      <c r="T554" s="204"/>
      <c r="AT554" s="205" t="s">
        <v>217</v>
      </c>
      <c r="AU554" s="205" t="s">
        <v>83</v>
      </c>
      <c r="AV554" s="13" t="s">
        <v>83</v>
      </c>
      <c r="AW554" s="13" t="s">
        <v>35</v>
      </c>
      <c r="AX554" s="13" t="s">
        <v>74</v>
      </c>
      <c r="AY554" s="205" t="s">
        <v>209</v>
      </c>
    </row>
    <row r="555" spans="2:51" s="14" customFormat="1" ht="12">
      <c r="B555" s="206"/>
      <c r="C555" s="207"/>
      <c r="D555" s="196" t="s">
        <v>217</v>
      </c>
      <c r="E555" s="208" t="s">
        <v>21</v>
      </c>
      <c r="F555" s="209" t="s">
        <v>223</v>
      </c>
      <c r="G555" s="207"/>
      <c r="H555" s="210">
        <v>15.525</v>
      </c>
      <c r="I555" s="211"/>
      <c r="J555" s="207"/>
      <c r="K555" s="207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217</v>
      </c>
      <c r="AU555" s="216" t="s">
        <v>83</v>
      </c>
      <c r="AV555" s="14" t="s">
        <v>224</v>
      </c>
      <c r="AW555" s="14" t="s">
        <v>35</v>
      </c>
      <c r="AX555" s="14" t="s">
        <v>74</v>
      </c>
      <c r="AY555" s="216" t="s">
        <v>209</v>
      </c>
    </row>
    <row r="556" spans="2:51" s="13" customFormat="1" ht="12">
      <c r="B556" s="194"/>
      <c r="C556" s="195"/>
      <c r="D556" s="196" t="s">
        <v>217</v>
      </c>
      <c r="E556" s="197" t="s">
        <v>21</v>
      </c>
      <c r="F556" s="198" t="s">
        <v>954</v>
      </c>
      <c r="G556" s="195"/>
      <c r="H556" s="199">
        <v>38.88</v>
      </c>
      <c r="I556" s="200"/>
      <c r="J556" s="195"/>
      <c r="K556" s="195"/>
      <c r="L556" s="201"/>
      <c r="M556" s="202"/>
      <c r="N556" s="203"/>
      <c r="O556" s="203"/>
      <c r="P556" s="203"/>
      <c r="Q556" s="203"/>
      <c r="R556" s="203"/>
      <c r="S556" s="203"/>
      <c r="T556" s="204"/>
      <c r="AT556" s="205" t="s">
        <v>217</v>
      </c>
      <c r="AU556" s="205" t="s">
        <v>83</v>
      </c>
      <c r="AV556" s="13" t="s">
        <v>83</v>
      </c>
      <c r="AW556" s="13" t="s">
        <v>35</v>
      </c>
      <c r="AX556" s="13" t="s">
        <v>74</v>
      </c>
      <c r="AY556" s="205" t="s">
        <v>209</v>
      </c>
    </row>
    <row r="557" spans="2:51" s="14" customFormat="1" ht="12">
      <c r="B557" s="206"/>
      <c r="C557" s="207"/>
      <c r="D557" s="196" t="s">
        <v>217</v>
      </c>
      <c r="E557" s="208" t="s">
        <v>955</v>
      </c>
      <c r="F557" s="209" t="s">
        <v>223</v>
      </c>
      <c r="G557" s="207"/>
      <c r="H557" s="210">
        <v>38.88</v>
      </c>
      <c r="I557" s="211"/>
      <c r="J557" s="207"/>
      <c r="K557" s="207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217</v>
      </c>
      <c r="AU557" s="216" t="s">
        <v>83</v>
      </c>
      <c r="AV557" s="14" t="s">
        <v>224</v>
      </c>
      <c r="AW557" s="14" t="s">
        <v>35</v>
      </c>
      <c r="AX557" s="14" t="s">
        <v>74</v>
      </c>
      <c r="AY557" s="216" t="s">
        <v>209</v>
      </c>
    </row>
    <row r="558" spans="2:51" s="16" customFormat="1" ht="12">
      <c r="B558" s="227"/>
      <c r="C558" s="228"/>
      <c r="D558" s="196" t="s">
        <v>217</v>
      </c>
      <c r="E558" s="229" t="s">
        <v>21</v>
      </c>
      <c r="F558" s="230" t="s">
        <v>257</v>
      </c>
      <c r="G558" s="228"/>
      <c r="H558" s="231">
        <v>54.405</v>
      </c>
      <c r="I558" s="232"/>
      <c r="J558" s="228"/>
      <c r="K558" s="228"/>
      <c r="L558" s="233"/>
      <c r="M558" s="234"/>
      <c r="N558" s="235"/>
      <c r="O558" s="235"/>
      <c r="P558" s="235"/>
      <c r="Q558" s="235"/>
      <c r="R558" s="235"/>
      <c r="S558" s="235"/>
      <c r="T558" s="236"/>
      <c r="AT558" s="237" t="s">
        <v>217</v>
      </c>
      <c r="AU558" s="237" t="s">
        <v>83</v>
      </c>
      <c r="AV558" s="16" t="s">
        <v>215</v>
      </c>
      <c r="AW558" s="16" t="s">
        <v>35</v>
      </c>
      <c r="AX558" s="16" t="s">
        <v>81</v>
      </c>
      <c r="AY558" s="237" t="s">
        <v>209</v>
      </c>
    </row>
    <row r="559" spans="1:65" s="2" customFormat="1" ht="24.2" customHeight="1">
      <c r="A559" s="36"/>
      <c r="B559" s="37"/>
      <c r="C559" s="181" t="s">
        <v>956</v>
      </c>
      <c r="D559" s="181" t="s">
        <v>211</v>
      </c>
      <c r="E559" s="182" t="s">
        <v>957</v>
      </c>
      <c r="F559" s="183" t="s">
        <v>958</v>
      </c>
      <c r="G559" s="184" t="s">
        <v>214</v>
      </c>
      <c r="H559" s="185">
        <v>3.201</v>
      </c>
      <c r="I559" s="186"/>
      <c r="J559" s="187">
        <f>ROUND(I559*H559,2)</f>
        <v>0</v>
      </c>
      <c r="K559" s="183" t="s">
        <v>234</v>
      </c>
      <c r="L559" s="41"/>
      <c r="M559" s="188" t="s">
        <v>21</v>
      </c>
      <c r="N559" s="189" t="s">
        <v>45</v>
      </c>
      <c r="O559" s="66"/>
      <c r="P559" s="190">
        <f>O559*H559</f>
        <v>0</v>
      </c>
      <c r="Q559" s="190">
        <v>2.45329</v>
      </c>
      <c r="R559" s="190">
        <f>Q559*H559</f>
        <v>7.85298129</v>
      </c>
      <c r="S559" s="190">
        <v>0</v>
      </c>
      <c r="T559" s="191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192" t="s">
        <v>215</v>
      </c>
      <c r="AT559" s="192" t="s">
        <v>211</v>
      </c>
      <c r="AU559" s="192" t="s">
        <v>83</v>
      </c>
      <c r="AY559" s="19" t="s">
        <v>209</v>
      </c>
      <c r="BE559" s="193">
        <f>IF(N559="základní",J559,0)</f>
        <v>0</v>
      </c>
      <c r="BF559" s="193">
        <f>IF(N559="snížená",J559,0)</f>
        <v>0</v>
      </c>
      <c r="BG559" s="193">
        <f>IF(N559="zákl. přenesená",J559,0)</f>
        <v>0</v>
      </c>
      <c r="BH559" s="193">
        <f>IF(N559="sníž. přenesená",J559,0)</f>
        <v>0</v>
      </c>
      <c r="BI559" s="193">
        <f>IF(N559="nulová",J559,0)</f>
        <v>0</v>
      </c>
      <c r="BJ559" s="19" t="s">
        <v>81</v>
      </c>
      <c r="BK559" s="193">
        <f>ROUND(I559*H559,2)</f>
        <v>0</v>
      </c>
      <c r="BL559" s="19" t="s">
        <v>215</v>
      </c>
      <c r="BM559" s="192" t="s">
        <v>959</v>
      </c>
    </row>
    <row r="560" spans="2:51" s="13" customFormat="1" ht="12">
      <c r="B560" s="194"/>
      <c r="C560" s="195"/>
      <c r="D560" s="196" t="s">
        <v>217</v>
      </c>
      <c r="E560" s="197" t="s">
        <v>21</v>
      </c>
      <c r="F560" s="198" t="s">
        <v>960</v>
      </c>
      <c r="G560" s="195"/>
      <c r="H560" s="199">
        <v>3.05</v>
      </c>
      <c r="I560" s="200"/>
      <c r="J560" s="195"/>
      <c r="K560" s="195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217</v>
      </c>
      <c r="AU560" s="205" t="s">
        <v>83</v>
      </c>
      <c r="AV560" s="13" t="s">
        <v>83</v>
      </c>
      <c r="AW560" s="13" t="s">
        <v>35</v>
      </c>
      <c r="AX560" s="13" t="s">
        <v>74</v>
      </c>
      <c r="AY560" s="205" t="s">
        <v>209</v>
      </c>
    </row>
    <row r="561" spans="2:51" s="13" customFormat="1" ht="12">
      <c r="B561" s="194"/>
      <c r="C561" s="195"/>
      <c r="D561" s="196" t="s">
        <v>217</v>
      </c>
      <c r="E561" s="197" t="s">
        <v>21</v>
      </c>
      <c r="F561" s="198" t="s">
        <v>961</v>
      </c>
      <c r="G561" s="195"/>
      <c r="H561" s="199">
        <v>0.151</v>
      </c>
      <c r="I561" s="200"/>
      <c r="J561" s="195"/>
      <c r="K561" s="195"/>
      <c r="L561" s="201"/>
      <c r="M561" s="202"/>
      <c r="N561" s="203"/>
      <c r="O561" s="203"/>
      <c r="P561" s="203"/>
      <c r="Q561" s="203"/>
      <c r="R561" s="203"/>
      <c r="S561" s="203"/>
      <c r="T561" s="204"/>
      <c r="AT561" s="205" t="s">
        <v>217</v>
      </c>
      <c r="AU561" s="205" t="s">
        <v>83</v>
      </c>
      <c r="AV561" s="13" t="s">
        <v>83</v>
      </c>
      <c r="AW561" s="13" t="s">
        <v>35</v>
      </c>
      <c r="AX561" s="13" t="s">
        <v>74</v>
      </c>
      <c r="AY561" s="205" t="s">
        <v>209</v>
      </c>
    </row>
    <row r="562" spans="2:51" s="14" customFormat="1" ht="12">
      <c r="B562" s="206"/>
      <c r="C562" s="207"/>
      <c r="D562" s="196" t="s">
        <v>217</v>
      </c>
      <c r="E562" s="208" t="s">
        <v>21</v>
      </c>
      <c r="F562" s="209" t="s">
        <v>223</v>
      </c>
      <c r="G562" s="207"/>
      <c r="H562" s="210">
        <v>3.201</v>
      </c>
      <c r="I562" s="211"/>
      <c r="J562" s="207"/>
      <c r="K562" s="207"/>
      <c r="L562" s="212"/>
      <c r="M562" s="213"/>
      <c r="N562" s="214"/>
      <c r="O562" s="214"/>
      <c r="P562" s="214"/>
      <c r="Q562" s="214"/>
      <c r="R562" s="214"/>
      <c r="S562" s="214"/>
      <c r="T562" s="215"/>
      <c r="AT562" s="216" t="s">
        <v>217</v>
      </c>
      <c r="AU562" s="216" t="s">
        <v>83</v>
      </c>
      <c r="AV562" s="14" t="s">
        <v>224</v>
      </c>
      <c r="AW562" s="14" t="s">
        <v>35</v>
      </c>
      <c r="AX562" s="14" t="s">
        <v>81</v>
      </c>
      <c r="AY562" s="216" t="s">
        <v>209</v>
      </c>
    </row>
    <row r="563" spans="1:65" s="2" customFormat="1" ht="24.2" customHeight="1">
      <c r="A563" s="36"/>
      <c r="B563" s="37"/>
      <c r="C563" s="181" t="s">
        <v>962</v>
      </c>
      <c r="D563" s="181" t="s">
        <v>211</v>
      </c>
      <c r="E563" s="182" t="s">
        <v>963</v>
      </c>
      <c r="F563" s="183" t="s">
        <v>964</v>
      </c>
      <c r="G563" s="184" t="s">
        <v>214</v>
      </c>
      <c r="H563" s="185">
        <v>0.658</v>
      </c>
      <c r="I563" s="186"/>
      <c r="J563" s="187">
        <f>ROUND(I563*H563,2)</f>
        <v>0</v>
      </c>
      <c r="K563" s="183" t="s">
        <v>234</v>
      </c>
      <c r="L563" s="41"/>
      <c r="M563" s="188" t="s">
        <v>21</v>
      </c>
      <c r="N563" s="189" t="s">
        <v>45</v>
      </c>
      <c r="O563" s="66"/>
      <c r="P563" s="190">
        <f>O563*H563</f>
        <v>0</v>
      </c>
      <c r="Q563" s="190">
        <v>2.45329</v>
      </c>
      <c r="R563" s="190">
        <f>Q563*H563</f>
        <v>1.61426482</v>
      </c>
      <c r="S563" s="190">
        <v>0</v>
      </c>
      <c r="T563" s="191">
        <f>S563*H563</f>
        <v>0</v>
      </c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R563" s="192" t="s">
        <v>215</v>
      </c>
      <c r="AT563" s="192" t="s">
        <v>211</v>
      </c>
      <c r="AU563" s="192" t="s">
        <v>83</v>
      </c>
      <c r="AY563" s="19" t="s">
        <v>209</v>
      </c>
      <c r="BE563" s="193">
        <f>IF(N563="základní",J563,0)</f>
        <v>0</v>
      </c>
      <c r="BF563" s="193">
        <f>IF(N563="snížená",J563,0)</f>
        <v>0</v>
      </c>
      <c r="BG563" s="193">
        <f>IF(N563="zákl. přenesená",J563,0)</f>
        <v>0</v>
      </c>
      <c r="BH563" s="193">
        <f>IF(N563="sníž. přenesená",J563,0)</f>
        <v>0</v>
      </c>
      <c r="BI563" s="193">
        <f>IF(N563="nulová",J563,0)</f>
        <v>0</v>
      </c>
      <c r="BJ563" s="19" t="s">
        <v>81</v>
      </c>
      <c r="BK563" s="193">
        <f>ROUND(I563*H563,2)</f>
        <v>0</v>
      </c>
      <c r="BL563" s="19" t="s">
        <v>215</v>
      </c>
      <c r="BM563" s="192" t="s">
        <v>965</v>
      </c>
    </row>
    <row r="564" spans="2:51" s="13" customFormat="1" ht="12">
      <c r="B564" s="194"/>
      <c r="C564" s="195"/>
      <c r="D564" s="196" t="s">
        <v>217</v>
      </c>
      <c r="E564" s="197" t="s">
        <v>21</v>
      </c>
      <c r="F564" s="198" t="s">
        <v>966</v>
      </c>
      <c r="G564" s="195"/>
      <c r="H564" s="199">
        <v>0.658</v>
      </c>
      <c r="I564" s="200"/>
      <c r="J564" s="195"/>
      <c r="K564" s="195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217</v>
      </c>
      <c r="AU564" s="205" t="s">
        <v>83</v>
      </c>
      <c r="AV564" s="13" t="s">
        <v>83</v>
      </c>
      <c r="AW564" s="13" t="s">
        <v>35</v>
      </c>
      <c r="AX564" s="13" t="s">
        <v>81</v>
      </c>
      <c r="AY564" s="205" t="s">
        <v>209</v>
      </c>
    </row>
    <row r="565" spans="1:65" s="2" customFormat="1" ht="14.45" customHeight="1">
      <c r="A565" s="36"/>
      <c r="B565" s="37"/>
      <c r="C565" s="181" t="s">
        <v>967</v>
      </c>
      <c r="D565" s="181" t="s">
        <v>211</v>
      </c>
      <c r="E565" s="182" t="s">
        <v>968</v>
      </c>
      <c r="F565" s="183" t="s">
        <v>969</v>
      </c>
      <c r="G565" s="184" t="s">
        <v>331</v>
      </c>
      <c r="H565" s="185">
        <v>0.875</v>
      </c>
      <c r="I565" s="186"/>
      <c r="J565" s="187">
        <f>ROUND(I565*H565,2)</f>
        <v>0</v>
      </c>
      <c r="K565" s="183" t="s">
        <v>234</v>
      </c>
      <c r="L565" s="41"/>
      <c r="M565" s="188" t="s">
        <v>21</v>
      </c>
      <c r="N565" s="189" t="s">
        <v>45</v>
      </c>
      <c r="O565" s="66"/>
      <c r="P565" s="190">
        <f>O565*H565</f>
        <v>0</v>
      </c>
      <c r="Q565" s="190">
        <v>0.01352</v>
      </c>
      <c r="R565" s="190">
        <f>Q565*H565</f>
        <v>0.01183</v>
      </c>
      <c r="S565" s="190">
        <v>0</v>
      </c>
      <c r="T565" s="191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92" t="s">
        <v>215</v>
      </c>
      <c r="AT565" s="192" t="s">
        <v>211</v>
      </c>
      <c r="AU565" s="192" t="s">
        <v>83</v>
      </c>
      <c r="AY565" s="19" t="s">
        <v>209</v>
      </c>
      <c r="BE565" s="193">
        <f>IF(N565="základní",J565,0)</f>
        <v>0</v>
      </c>
      <c r="BF565" s="193">
        <f>IF(N565="snížená",J565,0)</f>
        <v>0</v>
      </c>
      <c r="BG565" s="193">
        <f>IF(N565="zákl. přenesená",J565,0)</f>
        <v>0</v>
      </c>
      <c r="BH565" s="193">
        <f>IF(N565="sníž. přenesená",J565,0)</f>
        <v>0</v>
      </c>
      <c r="BI565" s="193">
        <f>IF(N565="nulová",J565,0)</f>
        <v>0</v>
      </c>
      <c r="BJ565" s="19" t="s">
        <v>81</v>
      </c>
      <c r="BK565" s="193">
        <f>ROUND(I565*H565,2)</f>
        <v>0</v>
      </c>
      <c r="BL565" s="19" t="s">
        <v>215</v>
      </c>
      <c r="BM565" s="192" t="s">
        <v>970</v>
      </c>
    </row>
    <row r="566" spans="2:51" s="13" customFormat="1" ht="12">
      <c r="B566" s="194"/>
      <c r="C566" s="195"/>
      <c r="D566" s="196" t="s">
        <v>217</v>
      </c>
      <c r="E566" s="197" t="s">
        <v>21</v>
      </c>
      <c r="F566" s="198" t="s">
        <v>971</v>
      </c>
      <c r="G566" s="195"/>
      <c r="H566" s="199">
        <v>0.875</v>
      </c>
      <c r="I566" s="200"/>
      <c r="J566" s="195"/>
      <c r="K566" s="195"/>
      <c r="L566" s="201"/>
      <c r="M566" s="202"/>
      <c r="N566" s="203"/>
      <c r="O566" s="203"/>
      <c r="P566" s="203"/>
      <c r="Q566" s="203"/>
      <c r="R566" s="203"/>
      <c r="S566" s="203"/>
      <c r="T566" s="204"/>
      <c r="AT566" s="205" t="s">
        <v>217</v>
      </c>
      <c r="AU566" s="205" t="s">
        <v>83</v>
      </c>
      <c r="AV566" s="13" t="s">
        <v>83</v>
      </c>
      <c r="AW566" s="13" t="s">
        <v>35</v>
      </c>
      <c r="AX566" s="13" t="s">
        <v>81</v>
      </c>
      <c r="AY566" s="205" t="s">
        <v>209</v>
      </c>
    </row>
    <row r="567" spans="1:65" s="2" customFormat="1" ht="14.45" customHeight="1">
      <c r="A567" s="36"/>
      <c r="B567" s="37"/>
      <c r="C567" s="181" t="s">
        <v>972</v>
      </c>
      <c r="D567" s="181" t="s">
        <v>211</v>
      </c>
      <c r="E567" s="182" t="s">
        <v>973</v>
      </c>
      <c r="F567" s="183" t="s">
        <v>974</v>
      </c>
      <c r="G567" s="184" t="s">
        <v>331</v>
      </c>
      <c r="H567" s="185">
        <v>0.875</v>
      </c>
      <c r="I567" s="186"/>
      <c r="J567" s="187">
        <f>ROUND(I567*H567,2)</f>
        <v>0</v>
      </c>
      <c r="K567" s="183" t="s">
        <v>234</v>
      </c>
      <c r="L567" s="41"/>
      <c r="M567" s="188" t="s">
        <v>21</v>
      </c>
      <c r="N567" s="189" t="s">
        <v>45</v>
      </c>
      <c r="O567" s="66"/>
      <c r="P567" s="190">
        <f>O567*H567</f>
        <v>0</v>
      </c>
      <c r="Q567" s="190">
        <v>0</v>
      </c>
      <c r="R567" s="190">
        <f>Q567*H567</f>
        <v>0</v>
      </c>
      <c r="S567" s="190">
        <v>0</v>
      </c>
      <c r="T567" s="191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92" t="s">
        <v>215</v>
      </c>
      <c r="AT567" s="192" t="s">
        <v>211</v>
      </c>
      <c r="AU567" s="192" t="s">
        <v>83</v>
      </c>
      <c r="AY567" s="19" t="s">
        <v>209</v>
      </c>
      <c r="BE567" s="193">
        <f>IF(N567="základní",J567,0)</f>
        <v>0</v>
      </c>
      <c r="BF567" s="193">
        <f>IF(N567="snížená",J567,0)</f>
        <v>0</v>
      </c>
      <c r="BG567" s="193">
        <f>IF(N567="zákl. přenesená",J567,0)</f>
        <v>0</v>
      </c>
      <c r="BH567" s="193">
        <f>IF(N567="sníž. přenesená",J567,0)</f>
        <v>0</v>
      </c>
      <c r="BI567" s="193">
        <f>IF(N567="nulová",J567,0)</f>
        <v>0</v>
      </c>
      <c r="BJ567" s="19" t="s">
        <v>81</v>
      </c>
      <c r="BK567" s="193">
        <f>ROUND(I567*H567,2)</f>
        <v>0</v>
      </c>
      <c r="BL567" s="19" t="s">
        <v>215</v>
      </c>
      <c r="BM567" s="192" t="s">
        <v>975</v>
      </c>
    </row>
    <row r="568" spans="1:65" s="2" customFormat="1" ht="14.45" customHeight="1">
      <c r="A568" s="36"/>
      <c r="B568" s="37"/>
      <c r="C568" s="181" t="s">
        <v>976</v>
      </c>
      <c r="D568" s="181" t="s">
        <v>211</v>
      </c>
      <c r="E568" s="182" t="s">
        <v>977</v>
      </c>
      <c r="F568" s="183" t="s">
        <v>978</v>
      </c>
      <c r="G568" s="184" t="s">
        <v>302</v>
      </c>
      <c r="H568" s="185">
        <v>0.07</v>
      </c>
      <c r="I568" s="186"/>
      <c r="J568" s="187">
        <f>ROUND(I568*H568,2)</f>
        <v>0</v>
      </c>
      <c r="K568" s="183" t="s">
        <v>234</v>
      </c>
      <c r="L568" s="41"/>
      <c r="M568" s="188" t="s">
        <v>21</v>
      </c>
      <c r="N568" s="189" t="s">
        <v>45</v>
      </c>
      <c r="O568" s="66"/>
      <c r="P568" s="190">
        <f>O568*H568</f>
        <v>0</v>
      </c>
      <c r="Q568" s="190">
        <v>1.06277</v>
      </c>
      <c r="R568" s="190">
        <f>Q568*H568</f>
        <v>0.07439390000000001</v>
      </c>
      <c r="S568" s="190">
        <v>0</v>
      </c>
      <c r="T568" s="191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192" t="s">
        <v>215</v>
      </c>
      <c r="AT568" s="192" t="s">
        <v>211</v>
      </c>
      <c r="AU568" s="192" t="s">
        <v>83</v>
      </c>
      <c r="AY568" s="19" t="s">
        <v>209</v>
      </c>
      <c r="BE568" s="193">
        <f>IF(N568="základní",J568,0)</f>
        <v>0</v>
      </c>
      <c r="BF568" s="193">
        <f>IF(N568="snížená",J568,0)</f>
        <v>0</v>
      </c>
      <c r="BG568" s="193">
        <f>IF(N568="zákl. přenesená",J568,0)</f>
        <v>0</v>
      </c>
      <c r="BH568" s="193">
        <f>IF(N568="sníž. přenesená",J568,0)</f>
        <v>0</v>
      </c>
      <c r="BI568" s="193">
        <f>IF(N568="nulová",J568,0)</f>
        <v>0</v>
      </c>
      <c r="BJ568" s="19" t="s">
        <v>81</v>
      </c>
      <c r="BK568" s="193">
        <f>ROUND(I568*H568,2)</f>
        <v>0</v>
      </c>
      <c r="BL568" s="19" t="s">
        <v>215</v>
      </c>
      <c r="BM568" s="192" t="s">
        <v>979</v>
      </c>
    </row>
    <row r="569" spans="2:51" s="13" customFormat="1" ht="12">
      <c r="B569" s="194"/>
      <c r="C569" s="195"/>
      <c r="D569" s="196" t="s">
        <v>217</v>
      </c>
      <c r="E569" s="197" t="s">
        <v>21</v>
      </c>
      <c r="F569" s="198" t="s">
        <v>980</v>
      </c>
      <c r="G569" s="195"/>
      <c r="H569" s="199">
        <v>0.07</v>
      </c>
      <c r="I569" s="200"/>
      <c r="J569" s="195"/>
      <c r="K569" s="195"/>
      <c r="L569" s="201"/>
      <c r="M569" s="202"/>
      <c r="N569" s="203"/>
      <c r="O569" s="203"/>
      <c r="P569" s="203"/>
      <c r="Q569" s="203"/>
      <c r="R569" s="203"/>
      <c r="S569" s="203"/>
      <c r="T569" s="204"/>
      <c r="AT569" s="205" t="s">
        <v>217</v>
      </c>
      <c r="AU569" s="205" t="s">
        <v>83</v>
      </c>
      <c r="AV569" s="13" t="s">
        <v>83</v>
      </c>
      <c r="AW569" s="13" t="s">
        <v>35</v>
      </c>
      <c r="AX569" s="13" t="s">
        <v>81</v>
      </c>
      <c r="AY569" s="205" t="s">
        <v>209</v>
      </c>
    </row>
    <row r="570" spans="1:65" s="2" customFormat="1" ht="24.2" customHeight="1">
      <c r="A570" s="36"/>
      <c r="B570" s="37"/>
      <c r="C570" s="181" t="s">
        <v>981</v>
      </c>
      <c r="D570" s="181" t="s">
        <v>211</v>
      </c>
      <c r="E570" s="182" t="s">
        <v>982</v>
      </c>
      <c r="F570" s="183" t="s">
        <v>983</v>
      </c>
      <c r="G570" s="184" t="s">
        <v>331</v>
      </c>
      <c r="H570" s="185">
        <v>246.98</v>
      </c>
      <c r="I570" s="186"/>
      <c r="J570" s="187">
        <f>ROUND(I570*H570,2)</f>
        <v>0</v>
      </c>
      <c r="K570" s="183" t="s">
        <v>234</v>
      </c>
      <c r="L570" s="41"/>
      <c r="M570" s="188" t="s">
        <v>21</v>
      </c>
      <c r="N570" s="189" t="s">
        <v>45</v>
      </c>
      <c r="O570" s="66"/>
      <c r="P570" s="190">
        <f>O570*H570</f>
        <v>0</v>
      </c>
      <c r="Q570" s="190">
        <v>0.11</v>
      </c>
      <c r="R570" s="190">
        <f>Q570*H570</f>
        <v>27.1678</v>
      </c>
      <c r="S570" s="190">
        <v>0</v>
      </c>
      <c r="T570" s="191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92" t="s">
        <v>215</v>
      </c>
      <c r="AT570" s="192" t="s">
        <v>211</v>
      </c>
      <c r="AU570" s="192" t="s">
        <v>83</v>
      </c>
      <c r="AY570" s="19" t="s">
        <v>209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19" t="s">
        <v>81</v>
      </c>
      <c r="BK570" s="193">
        <f>ROUND(I570*H570,2)</f>
        <v>0</v>
      </c>
      <c r="BL570" s="19" t="s">
        <v>215</v>
      </c>
      <c r="BM570" s="192" t="s">
        <v>984</v>
      </c>
    </row>
    <row r="571" spans="2:51" s="13" customFormat="1" ht="12">
      <c r="B571" s="194"/>
      <c r="C571" s="195"/>
      <c r="D571" s="196" t="s">
        <v>217</v>
      </c>
      <c r="E571" s="197" t="s">
        <v>21</v>
      </c>
      <c r="F571" s="198" t="s">
        <v>985</v>
      </c>
      <c r="G571" s="195"/>
      <c r="H571" s="199">
        <v>246.98</v>
      </c>
      <c r="I571" s="200"/>
      <c r="J571" s="195"/>
      <c r="K571" s="195"/>
      <c r="L571" s="201"/>
      <c r="M571" s="202"/>
      <c r="N571" s="203"/>
      <c r="O571" s="203"/>
      <c r="P571" s="203"/>
      <c r="Q571" s="203"/>
      <c r="R571" s="203"/>
      <c r="S571" s="203"/>
      <c r="T571" s="204"/>
      <c r="AT571" s="205" t="s">
        <v>217</v>
      </c>
      <c r="AU571" s="205" t="s">
        <v>83</v>
      </c>
      <c r="AV571" s="13" t="s">
        <v>83</v>
      </c>
      <c r="AW571" s="13" t="s">
        <v>35</v>
      </c>
      <c r="AX571" s="13" t="s">
        <v>81</v>
      </c>
      <c r="AY571" s="205" t="s">
        <v>209</v>
      </c>
    </row>
    <row r="572" spans="1:65" s="2" customFormat="1" ht="37.9" customHeight="1">
      <c r="A572" s="36"/>
      <c r="B572" s="37"/>
      <c r="C572" s="181" t="s">
        <v>986</v>
      </c>
      <c r="D572" s="181" t="s">
        <v>211</v>
      </c>
      <c r="E572" s="182" t="s">
        <v>987</v>
      </c>
      <c r="F572" s="183" t="s">
        <v>988</v>
      </c>
      <c r="G572" s="184" t="s">
        <v>331</v>
      </c>
      <c r="H572" s="185">
        <v>493.96</v>
      </c>
      <c r="I572" s="186"/>
      <c r="J572" s="187">
        <f>ROUND(I572*H572,2)</f>
        <v>0</v>
      </c>
      <c r="K572" s="183" t="s">
        <v>234</v>
      </c>
      <c r="L572" s="41"/>
      <c r="M572" s="188" t="s">
        <v>21</v>
      </c>
      <c r="N572" s="189" t="s">
        <v>45</v>
      </c>
      <c r="O572" s="66"/>
      <c r="P572" s="190">
        <f>O572*H572</f>
        <v>0</v>
      </c>
      <c r="Q572" s="190">
        <v>0.011</v>
      </c>
      <c r="R572" s="190">
        <f>Q572*H572</f>
        <v>5.433559999999999</v>
      </c>
      <c r="S572" s="190">
        <v>0</v>
      </c>
      <c r="T572" s="191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192" t="s">
        <v>215</v>
      </c>
      <c r="AT572" s="192" t="s">
        <v>211</v>
      </c>
      <c r="AU572" s="192" t="s">
        <v>83</v>
      </c>
      <c r="AY572" s="19" t="s">
        <v>209</v>
      </c>
      <c r="BE572" s="193">
        <f>IF(N572="základní",J572,0)</f>
        <v>0</v>
      </c>
      <c r="BF572" s="193">
        <f>IF(N572="snížená",J572,0)</f>
        <v>0</v>
      </c>
      <c r="BG572" s="193">
        <f>IF(N572="zákl. přenesená",J572,0)</f>
        <v>0</v>
      </c>
      <c r="BH572" s="193">
        <f>IF(N572="sníž. přenesená",J572,0)</f>
        <v>0</v>
      </c>
      <c r="BI572" s="193">
        <f>IF(N572="nulová",J572,0)</f>
        <v>0</v>
      </c>
      <c r="BJ572" s="19" t="s">
        <v>81</v>
      </c>
      <c r="BK572" s="193">
        <f>ROUND(I572*H572,2)</f>
        <v>0</v>
      </c>
      <c r="BL572" s="19" t="s">
        <v>215</v>
      </c>
      <c r="BM572" s="192" t="s">
        <v>989</v>
      </c>
    </row>
    <row r="573" spans="2:51" s="13" customFormat="1" ht="12">
      <c r="B573" s="194"/>
      <c r="C573" s="195"/>
      <c r="D573" s="196" t="s">
        <v>217</v>
      </c>
      <c r="E573" s="197" t="s">
        <v>21</v>
      </c>
      <c r="F573" s="198" t="s">
        <v>990</v>
      </c>
      <c r="G573" s="195"/>
      <c r="H573" s="199">
        <v>493.96</v>
      </c>
      <c r="I573" s="200"/>
      <c r="J573" s="195"/>
      <c r="K573" s="195"/>
      <c r="L573" s="201"/>
      <c r="M573" s="202"/>
      <c r="N573" s="203"/>
      <c r="O573" s="203"/>
      <c r="P573" s="203"/>
      <c r="Q573" s="203"/>
      <c r="R573" s="203"/>
      <c r="S573" s="203"/>
      <c r="T573" s="204"/>
      <c r="AT573" s="205" t="s">
        <v>217</v>
      </c>
      <c r="AU573" s="205" t="s">
        <v>83</v>
      </c>
      <c r="AV573" s="13" t="s">
        <v>83</v>
      </c>
      <c r="AW573" s="13" t="s">
        <v>35</v>
      </c>
      <c r="AX573" s="13" t="s">
        <v>81</v>
      </c>
      <c r="AY573" s="205" t="s">
        <v>209</v>
      </c>
    </row>
    <row r="574" spans="1:65" s="2" customFormat="1" ht="24.2" customHeight="1">
      <c r="A574" s="36"/>
      <c r="B574" s="37"/>
      <c r="C574" s="181" t="s">
        <v>991</v>
      </c>
      <c r="D574" s="181" t="s">
        <v>211</v>
      </c>
      <c r="E574" s="182" t="s">
        <v>992</v>
      </c>
      <c r="F574" s="183" t="s">
        <v>993</v>
      </c>
      <c r="G574" s="184" t="s">
        <v>331</v>
      </c>
      <c r="H574" s="185">
        <v>246.98</v>
      </c>
      <c r="I574" s="186"/>
      <c r="J574" s="187">
        <f>ROUND(I574*H574,2)</f>
        <v>0</v>
      </c>
      <c r="K574" s="183" t="s">
        <v>21</v>
      </c>
      <c r="L574" s="41"/>
      <c r="M574" s="188" t="s">
        <v>21</v>
      </c>
      <c r="N574" s="189" t="s">
        <v>45</v>
      </c>
      <c r="O574" s="66"/>
      <c r="P574" s="190">
        <f>O574*H574</f>
        <v>0</v>
      </c>
      <c r="Q574" s="190">
        <v>0.001</v>
      </c>
      <c r="R574" s="190">
        <f>Q574*H574</f>
        <v>0.24698</v>
      </c>
      <c r="S574" s="190">
        <v>0</v>
      </c>
      <c r="T574" s="191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192" t="s">
        <v>215</v>
      </c>
      <c r="AT574" s="192" t="s">
        <v>211</v>
      </c>
      <c r="AU574" s="192" t="s">
        <v>83</v>
      </c>
      <c r="AY574" s="19" t="s">
        <v>209</v>
      </c>
      <c r="BE574" s="193">
        <f>IF(N574="základní",J574,0)</f>
        <v>0</v>
      </c>
      <c r="BF574" s="193">
        <f>IF(N574="snížená",J574,0)</f>
        <v>0</v>
      </c>
      <c r="BG574" s="193">
        <f>IF(N574="zákl. přenesená",J574,0)</f>
        <v>0</v>
      </c>
      <c r="BH574" s="193">
        <f>IF(N574="sníž. přenesená",J574,0)</f>
        <v>0</v>
      </c>
      <c r="BI574" s="193">
        <f>IF(N574="nulová",J574,0)</f>
        <v>0</v>
      </c>
      <c r="BJ574" s="19" t="s">
        <v>81</v>
      </c>
      <c r="BK574" s="193">
        <f>ROUND(I574*H574,2)</f>
        <v>0</v>
      </c>
      <c r="BL574" s="19" t="s">
        <v>215</v>
      </c>
      <c r="BM574" s="192" t="s">
        <v>994</v>
      </c>
    </row>
    <row r="575" spans="2:51" s="13" customFormat="1" ht="12">
      <c r="B575" s="194"/>
      <c r="C575" s="195"/>
      <c r="D575" s="196" t="s">
        <v>217</v>
      </c>
      <c r="E575" s="197" t="s">
        <v>21</v>
      </c>
      <c r="F575" s="198" t="s">
        <v>985</v>
      </c>
      <c r="G575" s="195"/>
      <c r="H575" s="199">
        <v>246.98</v>
      </c>
      <c r="I575" s="200"/>
      <c r="J575" s="195"/>
      <c r="K575" s="195"/>
      <c r="L575" s="201"/>
      <c r="M575" s="202"/>
      <c r="N575" s="203"/>
      <c r="O575" s="203"/>
      <c r="P575" s="203"/>
      <c r="Q575" s="203"/>
      <c r="R575" s="203"/>
      <c r="S575" s="203"/>
      <c r="T575" s="204"/>
      <c r="AT575" s="205" t="s">
        <v>217</v>
      </c>
      <c r="AU575" s="205" t="s">
        <v>83</v>
      </c>
      <c r="AV575" s="13" t="s">
        <v>83</v>
      </c>
      <c r="AW575" s="13" t="s">
        <v>35</v>
      </c>
      <c r="AX575" s="13" t="s">
        <v>81</v>
      </c>
      <c r="AY575" s="205" t="s">
        <v>209</v>
      </c>
    </row>
    <row r="576" spans="1:65" s="2" customFormat="1" ht="37.9" customHeight="1">
      <c r="A576" s="36"/>
      <c r="B576" s="37"/>
      <c r="C576" s="181" t="s">
        <v>995</v>
      </c>
      <c r="D576" s="181" t="s">
        <v>211</v>
      </c>
      <c r="E576" s="182" t="s">
        <v>996</v>
      </c>
      <c r="F576" s="183" t="s">
        <v>997</v>
      </c>
      <c r="G576" s="184" t="s">
        <v>322</v>
      </c>
      <c r="H576" s="185">
        <v>184.113</v>
      </c>
      <c r="I576" s="186"/>
      <c r="J576" s="187">
        <f>ROUND(I576*H576,2)</f>
        <v>0</v>
      </c>
      <c r="K576" s="183" t="s">
        <v>234</v>
      </c>
      <c r="L576" s="41"/>
      <c r="M576" s="188" t="s">
        <v>21</v>
      </c>
      <c r="N576" s="189" t="s">
        <v>45</v>
      </c>
      <c r="O576" s="66"/>
      <c r="P576" s="190">
        <f>O576*H576</f>
        <v>0</v>
      </c>
      <c r="Q576" s="190">
        <v>2E-05</v>
      </c>
      <c r="R576" s="190">
        <f>Q576*H576</f>
        <v>0.00368226</v>
      </c>
      <c r="S576" s="190">
        <v>0</v>
      </c>
      <c r="T576" s="191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192" t="s">
        <v>215</v>
      </c>
      <c r="AT576" s="192" t="s">
        <v>211</v>
      </c>
      <c r="AU576" s="192" t="s">
        <v>83</v>
      </c>
      <c r="AY576" s="19" t="s">
        <v>209</v>
      </c>
      <c r="BE576" s="193">
        <f>IF(N576="základní",J576,0)</f>
        <v>0</v>
      </c>
      <c r="BF576" s="193">
        <f>IF(N576="snížená",J576,0)</f>
        <v>0</v>
      </c>
      <c r="BG576" s="193">
        <f>IF(N576="zákl. přenesená",J576,0)</f>
        <v>0</v>
      </c>
      <c r="BH576" s="193">
        <f>IF(N576="sníž. přenesená",J576,0)</f>
        <v>0</v>
      </c>
      <c r="BI576" s="193">
        <f>IF(N576="nulová",J576,0)</f>
        <v>0</v>
      </c>
      <c r="BJ576" s="19" t="s">
        <v>81</v>
      </c>
      <c r="BK576" s="193">
        <f>ROUND(I576*H576,2)</f>
        <v>0</v>
      </c>
      <c r="BL576" s="19" t="s">
        <v>215</v>
      </c>
      <c r="BM576" s="192" t="s">
        <v>998</v>
      </c>
    </row>
    <row r="577" spans="1:65" s="2" customFormat="1" ht="24.2" customHeight="1">
      <c r="A577" s="36"/>
      <c r="B577" s="37"/>
      <c r="C577" s="181" t="s">
        <v>999</v>
      </c>
      <c r="D577" s="181" t="s">
        <v>211</v>
      </c>
      <c r="E577" s="182" t="s">
        <v>1000</v>
      </c>
      <c r="F577" s="183" t="s">
        <v>1001</v>
      </c>
      <c r="G577" s="184" t="s">
        <v>322</v>
      </c>
      <c r="H577" s="185">
        <v>37</v>
      </c>
      <c r="I577" s="186"/>
      <c r="J577" s="187">
        <f>ROUND(I577*H577,2)</f>
        <v>0</v>
      </c>
      <c r="K577" s="183" t="s">
        <v>234</v>
      </c>
      <c r="L577" s="41"/>
      <c r="M577" s="188" t="s">
        <v>21</v>
      </c>
      <c r="N577" s="189" t="s">
        <v>45</v>
      </c>
      <c r="O577" s="66"/>
      <c r="P577" s="190">
        <f>O577*H577</f>
        <v>0</v>
      </c>
      <c r="Q577" s="190">
        <v>8E-05</v>
      </c>
      <c r="R577" s="190">
        <f>Q577*H577</f>
        <v>0.0029600000000000004</v>
      </c>
      <c r="S577" s="190">
        <v>0</v>
      </c>
      <c r="T577" s="191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92" t="s">
        <v>215</v>
      </c>
      <c r="AT577" s="192" t="s">
        <v>211</v>
      </c>
      <c r="AU577" s="192" t="s">
        <v>83</v>
      </c>
      <c r="AY577" s="19" t="s">
        <v>209</v>
      </c>
      <c r="BE577" s="193">
        <f>IF(N577="základní",J577,0)</f>
        <v>0</v>
      </c>
      <c r="BF577" s="193">
        <f>IF(N577="snížená",J577,0)</f>
        <v>0</v>
      </c>
      <c r="BG577" s="193">
        <f>IF(N577="zákl. přenesená",J577,0)</f>
        <v>0</v>
      </c>
      <c r="BH577" s="193">
        <f>IF(N577="sníž. přenesená",J577,0)</f>
        <v>0</v>
      </c>
      <c r="BI577" s="193">
        <f>IF(N577="nulová",J577,0)</f>
        <v>0</v>
      </c>
      <c r="BJ577" s="19" t="s">
        <v>81</v>
      </c>
      <c r="BK577" s="193">
        <f>ROUND(I577*H577,2)</f>
        <v>0</v>
      </c>
      <c r="BL577" s="19" t="s">
        <v>215</v>
      </c>
      <c r="BM577" s="192" t="s">
        <v>1002</v>
      </c>
    </row>
    <row r="578" spans="1:65" s="2" customFormat="1" ht="37.9" customHeight="1">
      <c r="A578" s="36"/>
      <c r="B578" s="37"/>
      <c r="C578" s="181" t="s">
        <v>1003</v>
      </c>
      <c r="D578" s="181" t="s">
        <v>211</v>
      </c>
      <c r="E578" s="182" t="s">
        <v>1004</v>
      </c>
      <c r="F578" s="183" t="s">
        <v>1005</v>
      </c>
      <c r="G578" s="184" t="s">
        <v>322</v>
      </c>
      <c r="H578" s="185">
        <v>37</v>
      </c>
      <c r="I578" s="186"/>
      <c r="J578" s="187">
        <f>ROUND(I578*H578,2)</f>
        <v>0</v>
      </c>
      <c r="K578" s="183" t="s">
        <v>234</v>
      </c>
      <c r="L578" s="41"/>
      <c r="M578" s="188" t="s">
        <v>21</v>
      </c>
      <c r="N578" s="189" t="s">
        <v>45</v>
      </c>
      <c r="O578" s="66"/>
      <c r="P578" s="190">
        <f>O578*H578</f>
        <v>0</v>
      </c>
      <c r="Q578" s="190">
        <v>0</v>
      </c>
      <c r="R578" s="190">
        <f>Q578*H578</f>
        <v>0</v>
      </c>
      <c r="S578" s="190">
        <v>0</v>
      </c>
      <c r="T578" s="191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92" t="s">
        <v>215</v>
      </c>
      <c r="AT578" s="192" t="s">
        <v>211</v>
      </c>
      <c r="AU578" s="192" t="s">
        <v>83</v>
      </c>
      <c r="AY578" s="19" t="s">
        <v>209</v>
      </c>
      <c r="BE578" s="193">
        <f>IF(N578="základní",J578,0)</f>
        <v>0</v>
      </c>
      <c r="BF578" s="193">
        <f>IF(N578="snížená",J578,0)</f>
        <v>0</v>
      </c>
      <c r="BG578" s="193">
        <f>IF(N578="zákl. přenesená",J578,0)</f>
        <v>0</v>
      </c>
      <c r="BH578" s="193">
        <f>IF(N578="sníž. přenesená",J578,0)</f>
        <v>0</v>
      </c>
      <c r="BI578" s="193">
        <f>IF(N578="nulová",J578,0)</f>
        <v>0</v>
      </c>
      <c r="BJ578" s="19" t="s">
        <v>81</v>
      </c>
      <c r="BK578" s="193">
        <f>ROUND(I578*H578,2)</f>
        <v>0</v>
      </c>
      <c r="BL578" s="19" t="s">
        <v>215</v>
      </c>
      <c r="BM578" s="192" t="s">
        <v>1006</v>
      </c>
    </row>
    <row r="579" spans="2:51" s="13" customFormat="1" ht="12">
      <c r="B579" s="194"/>
      <c r="C579" s="195"/>
      <c r="D579" s="196" t="s">
        <v>217</v>
      </c>
      <c r="E579" s="197" t="s">
        <v>21</v>
      </c>
      <c r="F579" s="198" t="s">
        <v>1007</v>
      </c>
      <c r="G579" s="195"/>
      <c r="H579" s="199">
        <v>37</v>
      </c>
      <c r="I579" s="200"/>
      <c r="J579" s="195"/>
      <c r="K579" s="195"/>
      <c r="L579" s="201"/>
      <c r="M579" s="202"/>
      <c r="N579" s="203"/>
      <c r="O579" s="203"/>
      <c r="P579" s="203"/>
      <c r="Q579" s="203"/>
      <c r="R579" s="203"/>
      <c r="S579" s="203"/>
      <c r="T579" s="204"/>
      <c r="AT579" s="205" t="s">
        <v>217</v>
      </c>
      <c r="AU579" s="205" t="s">
        <v>83</v>
      </c>
      <c r="AV579" s="13" t="s">
        <v>83</v>
      </c>
      <c r="AW579" s="13" t="s">
        <v>35</v>
      </c>
      <c r="AX579" s="13" t="s">
        <v>81</v>
      </c>
      <c r="AY579" s="205" t="s">
        <v>209</v>
      </c>
    </row>
    <row r="580" spans="1:65" s="2" customFormat="1" ht="24.2" customHeight="1">
      <c r="A580" s="36"/>
      <c r="B580" s="37"/>
      <c r="C580" s="238" t="s">
        <v>1008</v>
      </c>
      <c r="D580" s="238" t="s">
        <v>299</v>
      </c>
      <c r="E580" s="239" t="s">
        <v>1009</v>
      </c>
      <c r="F580" s="240" t="s">
        <v>1010</v>
      </c>
      <c r="G580" s="241" t="s">
        <v>331</v>
      </c>
      <c r="H580" s="242">
        <v>185</v>
      </c>
      <c r="I580" s="243"/>
      <c r="J580" s="244">
        <f>ROUND(I580*H580,2)</f>
        <v>0</v>
      </c>
      <c r="K580" s="240" t="s">
        <v>21</v>
      </c>
      <c r="L580" s="245"/>
      <c r="M580" s="246" t="s">
        <v>21</v>
      </c>
      <c r="N580" s="247" t="s">
        <v>45</v>
      </c>
      <c r="O580" s="66"/>
      <c r="P580" s="190">
        <f>O580*H580</f>
        <v>0</v>
      </c>
      <c r="Q580" s="190">
        <v>0.08438</v>
      </c>
      <c r="R580" s="190">
        <f>Q580*H580</f>
        <v>15.610299999999999</v>
      </c>
      <c r="S580" s="190">
        <v>0</v>
      </c>
      <c r="T580" s="191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192" t="s">
        <v>262</v>
      </c>
      <c r="AT580" s="192" t="s">
        <v>299</v>
      </c>
      <c r="AU580" s="192" t="s">
        <v>83</v>
      </c>
      <c r="AY580" s="19" t="s">
        <v>209</v>
      </c>
      <c r="BE580" s="193">
        <f>IF(N580="základní",J580,0)</f>
        <v>0</v>
      </c>
      <c r="BF580" s="193">
        <f>IF(N580="snížená",J580,0)</f>
        <v>0</v>
      </c>
      <c r="BG580" s="193">
        <f>IF(N580="zákl. přenesená",J580,0)</f>
        <v>0</v>
      </c>
      <c r="BH580" s="193">
        <f>IF(N580="sníž. přenesená",J580,0)</f>
        <v>0</v>
      </c>
      <c r="BI580" s="193">
        <f>IF(N580="nulová",J580,0)</f>
        <v>0</v>
      </c>
      <c r="BJ580" s="19" t="s">
        <v>81</v>
      </c>
      <c r="BK580" s="193">
        <f>ROUND(I580*H580,2)</f>
        <v>0</v>
      </c>
      <c r="BL580" s="19" t="s">
        <v>215</v>
      </c>
      <c r="BM580" s="192" t="s">
        <v>1011</v>
      </c>
    </row>
    <row r="581" spans="2:51" s="13" customFormat="1" ht="22.5">
      <c r="B581" s="194"/>
      <c r="C581" s="195"/>
      <c r="D581" s="196" t="s">
        <v>217</v>
      </c>
      <c r="E581" s="197" t="s">
        <v>21</v>
      </c>
      <c r="F581" s="198" t="s">
        <v>1012</v>
      </c>
      <c r="G581" s="195"/>
      <c r="H581" s="199">
        <v>185</v>
      </c>
      <c r="I581" s="200"/>
      <c r="J581" s="195"/>
      <c r="K581" s="195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217</v>
      </c>
      <c r="AU581" s="205" t="s">
        <v>83</v>
      </c>
      <c r="AV581" s="13" t="s">
        <v>83</v>
      </c>
      <c r="AW581" s="13" t="s">
        <v>35</v>
      </c>
      <c r="AX581" s="13" t="s">
        <v>81</v>
      </c>
      <c r="AY581" s="205" t="s">
        <v>209</v>
      </c>
    </row>
    <row r="582" spans="2:63" s="12" customFormat="1" ht="22.9" customHeight="1">
      <c r="B582" s="165"/>
      <c r="C582" s="166"/>
      <c r="D582" s="167" t="s">
        <v>73</v>
      </c>
      <c r="E582" s="179" t="s">
        <v>262</v>
      </c>
      <c r="F582" s="179" t="s">
        <v>1013</v>
      </c>
      <c r="G582" s="166"/>
      <c r="H582" s="166"/>
      <c r="I582" s="169"/>
      <c r="J582" s="180">
        <f>BK582</f>
        <v>0</v>
      </c>
      <c r="K582" s="166"/>
      <c r="L582" s="171"/>
      <c r="M582" s="172"/>
      <c r="N582" s="173"/>
      <c r="O582" s="173"/>
      <c r="P582" s="174">
        <f>SUM(P583:P588)</f>
        <v>0</v>
      </c>
      <c r="Q582" s="173"/>
      <c r="R582" s="174">
        <f>SUM(R583:R588)</f>
        <v>0.20140000000000002</v>
      </c>
      <c r="S582" s="173"/>
      <c r="T582" s="175">
        <f>SUM(T583:T588)</f>
        <v>0</v>
      </c>
      <c r="AR582" s="176" t="s">
        <v>81</v>
      </c>
      <c r="AT582" s="177" t="s">
        <v>73</v>
      </c>
      <c r="AU582" s="177" t="s">
        <v>81</v>
      </c>
      <c r="AY582" s="176" t="s">
        <v>209</v>
      </c>
      <c r="BK582" s="178">
        <f>SUM(BK583:BK588)</f>
        <v>0</v>
      </c>
    </row>
    <row r="583" spans="1:65" s="2" customFormat="1" ht="37.9" customHeight="1">
      <c r="A583" s="36"/>
      <c r="B583" s="37"/>
      <c r="C583" s="181" t="s">
        <v>1014</v>
      </c>
      <c r="D583" s="181" t="s">
        <v>211</v>
      </c>
      <c r="E583" s="182" t="s">
        <v>1015</v>
      </c>
      <c r="F583" s="183" t="s">
        <v>1016</v>
      </c>
      <c r="G583" s="184" t="s">
        <v>354</v>
      </c>
      <c r="H583" s="185">
        <v>3</v>
      </c>
      <c r="I583" s="186"/>
      <c r="J583" s="187">
        <f>ROUND(I583*H583,2)</f>
        <v>0</v>
      </c>
      <c r="K583" s="183" t="s">
        <v>234</v>
      </c>
      <c r="L583" s="41"/>
      <c r="M583" s="188" t="s">
        <v>21</v>
      </c>
      <c r="N583" s="189" t="s">
        <v>45</v>
      </c>
      <c r="O583" s="66"/>
      <c r="P583" s="190">
        <f>O583*H583</f>
        <v>0</v>
      </c>
      <c r="Q583" s="190">
        <v>0</v>
      </c>
      <c r="R583" s="190">
        <f>Q583*H583</f>
        <v>0</v>
      </c>
      <c r="S583" s="190">
        <v>0</v>
      </c>
      <c r="T583" s="191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92" t="s">
        <v>215</v>
      </c>
      <c r="AT583" s="192" t="s">
        <v>211</v>
      </c>
      <c r="AU583" s="192" t="s">
        <v>83</v>
      </c>
      <c r="AY583" s="19" t="s">
        <v>209</v>
      </c>
      <c r="BE583" s="193">
        <f>IF(N583="základní",J583,0)</f>
        <v>0</v>
      </c>
      <c r="BF583" s="193">
        <f>IF(N583="snížená",J583,0)</f>
        <v>0</v>
      </c>
      <c r="BG583" s="193">
        <f>IF(N583="zákl. přenesená",J583,0)</f>
        <v>0</v>
      </c>
      <c r="BH583" s="193">
        <f>IF(N583="sníž. přenesená",J583,0)</f>
        <v>0</v>
      </c>
      <c r="BI583" s="193">
        <f>IF(N583="nulová",J583,0)</f>
        <v>0</v>
      </c>
      <c r="BJ583" s="19" t="s">
        <v>81</v>
      </c>
      <c r="BK583" s="193">
        <f>ROUND(I583*H583,2)</f>
        <v>0</v>
      </c>
      <c r="BL583" s="19" t="s">
        <v>215</v>
      </c>
      <c r="BM583" s="192" t="s">
        <v>1017</v>
      </c>
    </row>
    <row r="584" spans="1:65" s="2" customFormat="1" ht="14.45" customHeight="1">
      <c r="A584" s="36"/>
      <c r="B584" s="37"/>
      <c r="C584" s="238" t="s">
        <v>1018</v>
      </c>
      <c r="D584" s="238" t="s">
        <v>299</v>
      </c>
      <c r="E584" s="239" t="s">
        <v>1019</v>
      </c>
      <c r="F584" s="240" t="s">
        <v>1020</v>
      </c>
      <c r="G584" s="241" t="s">
        <v>354</v>
      </c>
      <c r="H584" s="242">
        <v>3</v>
      </c>
      <c r="I584" s="243"/>
      <c r="J584" s="244">
        <f>ROUND(I584*H584,2)</f>
        <v>0</v>
      </c>
      <c r="K584" s="240" t="s">
        <v>21</v>
      </c>
      <c r="L584" s="245"/>
      <c r="M584" s="246" t="s">
        <v>21</v>
      </c>
      <c r="N584" s="247" t="s">
        <v>45</v>
      </c>
      <c r="O584" s="66"/>
      <c r="P584" s="190">
        <f>O584*H584</f>
        <v>0</v>
      </c>
      <c r="Q584" s="190">
        <v>0.0002</v>
      </c>
      <c r="R584" s="190">
        <f>Q584*H584</f>
        <v>0.0006000000000000001</v>
      </c>
      <c r="S584" s="190">
        <v>0</v>
      </c>
      <c r="T584" s="191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192" t="s">
        <v>262</v>
      </c>
      <c r="AT584" s="192" t="s">
        <v>299</v>
      </c>
      <c r="AU584" s="192" t="s">
        <v>83</v>
      </c>
      <c r="AY584" s="19" t="s">
        <v>209</v>
      </c>
      <c r="BE584" s="193">
        <f>IF(N584="základní",J584,0)</f>
        <v>0</v>
      </c>
      <c r="BF584" s="193">
        <f>IF(N584="snížená",J584,0)</f>
        <v>0</v>
      </c>
      <c r="BG584" s="193">
        <f>IF(N584="zákl. přenesená",J584,0)</f>
        <v>0</v>
      </c>
      <c r="BH584" s="193">
        <f>IF(N584="sníž. přenesená",J584,0)</f>
        <v>0</v>
      </c>
      <c r="BI584" s="193">
        <f>IF(N584="nulová",J584,0)</f>
        <v>0</v>
      </c>
      <c r="BJ584" s="19" t="s">
        <v>81</v>
      </c>
      <c r="BK584" s="193">
        <f>ROUND(I584*H584,2)</f>
        <v>0</v>
      </c>
      <c r="BL584" s="19" t="s">
        <v>215</v>
      </c>
      <c r="BM584" s="192" t="s">
        <v>1021</v>
      </c>
    </row>
    <row r="585" spans="1:65" s="2" customFormat="1" ht="37.9" customHeight="1">
      <c r="A585" s="36"/>
      <c r="B585" s="37"/>
      <c r="C585" s="181" t="s">
        <v>1022</v>
      </c>
      <c r="D585" s="181" t="s">
        <v>211</v>
      </c>
      <c r="E585" s="182" t="s">
        <v>1023</v>
      </c>
      <c r="F585" s="183" t="s">
        <v>1024</v>
      </c>
      <c r="G585" s="184" t="s">
        <v>354</v>
      </c>
      <c r="H585" s="185">
        <v>1</v>
      </c>
      <c r="I585" s="186"/>
      <c r="J585" s="187">
        <f>ROUND(I585*H585,2)</f>
        <v>0</v>
      </c>
      <c r="K585" s="183" t="s">
        <v>234</v>
      </c>
      <c r="L585" s="41"/>
      <c r="M585" s="188" t="s">
        <v>21</v>
      </c>
      <c r="N585" s="189" t="s">
        <v>45</v>
      </c>
      <c r="O585" s="66"/>
      <c r="P585" s="190">
        <f>O585*H585</f>
        <v>0</v>
      </c>
      <c r="Q585" s="190">
        <v>0</v>
      </c>
      <c r="R585" s="190">
        <f>Q585*H585</f>
        <v>0</v>
      </c>
      <c r="S585" s="190">
        <v>0</v>
      </c>
      <c r="T585" s="191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92" t="s">
        <v>215</v>
      </c>
      <c r="AT585" s="192" t="s">
        <v>211</v>
      </c>
      <c r="AU585" s="192" t="s">
        <v>83</v>
      </c>
      <c r="AY585" s="19" t="s">
        <v>209</v>
      </c>
      <c r="BE585" s="193">
        <f>IF(N585="základní",J585,0)</f>
        <v>0</v>
      </c>
      <c r="BF585" s="193">
        <f>IF(N585="snížená",J585,0)</f>
        <v>0</v>
      </c>
      <c r="BG585" s="193">
        <f>IF(N585="zákl. přenesená",J585,0)</f>
        <v>0</v>
      </c>
      <c r="BH585" s="193">
        <f>IF(N585="sníž. přenesená",J585,0)</f>
        <v>0</v>
      </c>
      <c r="BI585" s="193">
        <f>IF(N585="nulová",J585,0)</f>
        <v>0</v>
      </c>
      <c r="BJ585" s="19" t="s">
        <v>81</v>
      </c>
      <c r="BK585" s="193">
        <f>ROUND(I585*H585,2)</f>
        <v>0</v>
      </c>
      <c r="BL585" s="19" t="s">
        <v>215</v>
      </c>
      <c r="BM585" s="192" t="s">
        <v>1025</v>
      </c>
    </row>
    <row r="586" spans="1:65" s="2" customFormat="1" ht="24.2" customHeight="1">
      <c r="A586" s="36"/>
      <c r="B586" s="37"/>
      <c r="C586" s="238" t="s">
        <v>1026</v>
      </c>
      <c r="D586" s="238" t="s">
        <v>299</v>
      </c>
      <c r="E586" s="239" t="s">
        <v>1027</v>
      </c>
      <c r="F586" s="240" t="s">
        <v>1028</v>
      </c>
      <c r="G586" s="241" t="s">
        <v>354</v>
      </c>
      <c r="H586" s="242">
        <v>1</v>
      </c>
      <c r="I586" s="243"/>
      <c r="J586" s="244">
        <f>ROUND(I586*H586,2)</f>
        <v>0</v>
      </c>
      <c r="K586" s="240" t="s">
        <v>21</v>
      </c>
      <c r="L586" s="245"/>
      <c r="M586" s="246" t="s">
        <v>21</v>
      </c>
      <c r="N586" s="247" t="s">
        <v>45</v>
      </c>
      <c r="O586" s="66"/>
      <c r="P586" s="190">
        <f>O586*H586</f>
        <v>0</v>
      </c>
      <c r="Q586" s="190">
        <v>0.0008</v>
      </c>
      <c r="R586" s="190">
        <f>Q586*H586</f>
        <v>0.0008</v>
      </c>
      <c r="S586" s="190">
        <v>0</v>
      </c>
      <c r="T586" s="191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192" t="s">
        <v>262</v>
      </c>
      <c r="AT586" s="192" t="s">
        <v>299</v>
      </c>
      <c r="AU586" s="192" t="s">
        <v>83</v>
      </c>
      <c r="AY586" s="19" t="s">
        <v>209</v>
      </c>
      <c r="BE586" s="193">
        <f>IF(N586="základní",J586,0)</f>
        <v>0</v>
      </c>
      <c r="BF586" s="193">
        <f>IF(N586="snížená",J586,0)</f>
        <v>0</v>
      </c>
      <c r="BG586" s="193">
        <f>IF(N586="zákl. přenesená",J586,0)</f>
        <v>0</v>
      </c>
      <c r="BH586" s="193">
        <f>IF(N586="sníž. přenesená",J586,0)</f>
        <v>0</v>
      </c>
      <c r="BI586" s="193">
        <f>IF(N586="nulová",J586,0)</f>
        <v>0</v>
      </c>
      <c r="BJ586" s="19" t="s">
        <v>81</v>
      </c>
      <c r="BK586" s="193">
        <f>ROUND(I586*H586,2)</f>
        <v>0</v>
      </c>
      <c r="BL586" s="19" t="s">
        <v>215</v>
      </c>
      <c r="BM586" s="192" t="s">
        <v>1029</v>
      </c>
    </row>
    <row r="587" spans="1:65" s="2" customFormat="1" ht="76.35" customHeight="1">
      <c r="A587" s="36"/>
      <c r="B587" s="37"/>
      <c r="C587" s="181" t="s">
        <v>1030</v>
      </c>
      <c r="D587" s="181" t="s">
        <v>211</v>
      </c>
      <c r="E587" s="182" t="s">
        <v>1031</v>
      </c>
      <c r="F587" s="183" t="s">
        <v>1032</v>
      </c>
      <c r="G587" s="184" t="s">
        <v>354</v>
      </c>
      <c r="H587" s="185">
        <v>1</v>
      </c>
      <c r="I587" s="186"/>
      <c r="J587" s="187">
        <f>ROUND(I587*H587,2)</f>
        <v>0</v>
      </c>
      <c r="K587" s="183" t="s">
        <v>21</v>
      </c>
      <c r="L587" s="41"/>
      <c r="M587" s="188" t="s">
        <v>21</v>
      </c>
      <c r="N587" s="189" t="s">
        <v>45</v>
      </c>
      <c r="O587" s="66"/>
      <c r="P587" s="190">
        <f>O587*H587</f>
        <v>0</v>
      </c>
      <c r="Q587" s="190">
        <v>0.2</v>
      </c>
      <c r="R587" s="190">
        <f>Q587*H587</f>
        <v>0.2</v>
      </c>
      <c r="S587" s="190">
        <v>0</v>
      </c>
      <c r="T587" s="191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192" t="s">
        <v>215</v>
      </c>
      <c r="AT587" s="192" t="s">
        <v>211</v>
      </c>
      <c r="AU587" s="192" t="s">
        <v>83</v>
      </c>
      <c r="AY587" s="19" t="s">
        <v>209</v>
      </c>
      <c r="BE587" s="193">
        <f>IF(N587="základní",J587,0)</f>
        <v>0</v>
      </c>
      <c r="BF587" s="193">
        <f>IF(N587="snížená",J587,0)</f>
        <v>0</v>
      </c>
      <c r="BG587" s="193">
        <f>IF(N587="zákl. přenesená",J587,0)</f>
        <v>0</v>
      </c>
      <c r="BH587" s="193">
        <f>IF(N587="sníž. přenesená",J587,0)</f>
        <v>0</v>
      </c>
      <c r="BI587" s="193">
        <f>IF(N587="nulová",J587,0)</f>
        <v>0</v>
      </c>
      <c r="BJ587" s="19" t="s">
        <v>81</v>
      </c>
      <c r="BK587" s="193">
        <f>ROUND(I587*H587,2)</f>
        <v>0</v>
      </c>
      <c r="BL587" s="19" t="s">
        <v>215</v>
      </c>
      <c r="BM587" s="192" t="s">
        <v>1033</v>
      </c>
    </row>
    <row r="588" spans="2:51" s="13" customFormat="1" ht="12">
      <c r="B588" s="194"/>
      <c r="C588" s="195"/>
      <c r="D588" s="196" t="s">
        <v>217</v>
      </c>
      <c r="E588" s="197" t="s">
        <v>21</v>
      </c>
      <c r="F588" s="198" t="s">
        <v>1034</v>
      </c>
      <c r="G588" s="195"/>
      <c r="H588" s="199">
        <v>1</v>
      </c>
      <c r="I588" s="200"/>
      <c r="J588" s="195"/>
      <c r="K588" s="195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217</v>
      </c>
      <c r="AU588" s="205" t="s">
        <v>83</v>
      </c>
      <c r="AV588" s="13" t="s">
        <v>83</v>
      </c>
      <c r="AW588" s="13" t="s">
        <v>35</v>
      </c>
      <c r="AX588" s="13" t="s">
        <v>81</v>
      </c>
      <c r="AY588" s="205" t="s">
        <v>209</v>
      </c>
    </row>
    <row r="589" spans="2:63" s="12" customFormat="1" ht="22.9" customHeight="1">
      <c r="B589" s="165"/>
      <c r="C589" s="166"/>
      <c r="D589" s="167" t="s">
        <v>73</v>
      </c>
      <c r="E589" s="179" t="s">
        <v>268</v>
      </c>
      <c r="F589" s="179" t="s">
        <v>1035</v>
      </c>
      <c r="G589" s="166"/>
      <c r="H589" s="166"/>
      <c r="I589" s="169"/>
      <c r="J589" s="180">
        <f>BK589</f>
        <v>0</v>
      </c>
      <c r="K589" s="166"/>
      <c r="L589" s="171"/>
      <c r="M589" s="172"/>
      <c r="N589" s="173"/>
      <c r="O589" s="173"/>
      <c r="P589" s="174">
        <f>SUM(P590:P668)</f>
        <v>0</v>
      </c>
      <c r="Q589" s="173"/>
      <c r="R589" s="174">
        <f>SUM(R590:R668)</f>
        <v>1.0096044</v>
      </c>
      <c r="S589" s="173"/>
      <c r="T589" s="175">
        <f>SUM(T590:T668)</f>
        <v>11.210108</v>
      </c>
      <c r="AR589" s="176" t="s">
        <v>81</v>
      </c>
      <c r="AT589" s="177" t="s">
        <v>73</v>
      </c>
      <c r="AU589" s="177" t="s">
        <v>81</v>
      </c>
      <c r="AY589" s="176" t="s">
        <v>209</v>
      </c>
      <c r="BK589" s="178">
        <f>SUM(BK590:BK668)</f>
        <v>0</v>
      </c>
    </row>
    <row r="590" spans="1:65" s="2" customFormat="1" ht="24.2" customHeight="1">
      <c r="A590" s="36"/>
      <c r="B590" s="37"/>
      <c r="C590" s="181" t="s">
        <v>1036</v>
      </c>
      <c r="D590" s="181" t="s">
        <v>211</v>
      </c>
      <c r="E590" s="182" t="s">
        <v>1037</v>
      </c>
      <c r="F590" s="183" t="s">
        <v>1038</v>
      </c>
      <c r="G590" s="184" t="s">
        <v>322</v>
      </c>
      <c r="H590" s="185">
        <v>18.9</v>
      </c>
      <c r="I590" s="186"/>
      <c r="J590" s="187">
        <f>ROUND(I590*H590,2)</f>
        <v>0</v>
      </c>
      <c r="K590" s="183" t="s">
        <v>21</v>
      </c>
      <c r="L590" s="41"/>
      <c r="M590" s="188" t="s">
        <v>21</v>
      </c>
      <c r="N590" s="189" t="s">
        <v>45</v>
      </c>
      <c r="O590" s="66"/>
      <c r="P590" s="190">
        <f>O590*H590</f>
        <v>0</v>
      </c>
      <c r="Q590" s="190">
        <v>0</v>
      </c>
      <c r="R590" s="190">
        <f>Q590*H590</f>
        <v>0</v>
      </c>
      <c r="S590" s="190">
        <v>0</v>
      </c>
      <c r="T590" s="191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192" t="s">
        <v>215</v>
      </c>
      <c r="AT590" s="192" t="s">
        <v>211</v>
      </c>
      <c r="AU590" s="192" t="s">
        <v>83</v>
      </c>
      <c r="AY590" s="19" t="s">
        <v>209</v>
      </c>
      <c r="BE590" s="193">
        <f>IF(N590="základní",J590,0)</f>
        <v>0</v>
      </c>
      <c r="BF590" s="193">
        <f>IF(N590="snížená",J590,0)</f>
        <v>0</v>
      </c>
      <c r="BG590" s="193">
        <f>IF(N590="zákl. přenesená",J590,0)</f>
        <v>0</v>
      </c>
      <c r="BH590" s="193">
        <f>IF(N590="sníž. přenesená",J590,0)</f>
        <v>0</v>
      </c>
      <c r="BI590" s="193">
        <f>IF(N590="nulová",J590,0)</f>
        <v>0</v>
      </c>
      <c r="BJ590" s="19" t="s">
        <v>81</v>
      </c>
      <c r="BK590" s="193">
        <f>ROUND(I590*H590,2)</f>
        <v>0</v>
      </c>
      <c r="BL590" s="19" t="s">
        <v>215</v>
      </c>
      <c r="BM590" s="192" t="s">
        <v>1039</v>
      </c>
    </row>
    <row r="591" spans="2:51" s="13" customFormat="1" ht="12">
      <c r="B591" s="194"/>
      <c r="C591" s="195"/>
      <c r="D591" s="196" t="s">
        <v>217</v>
      </c>
      <c r="E591" s="197" t="s">
        <v>21</v>
      </c>
      <c r="F591" s="198" t="s">
        <v>1040</v>
      </c>
      <c r="G591" s="195"/>
      <c r="H591" s="199">
        <v>18.9</v>
      </c>
      <c r="I591" s="200"/>
      <c r="J591" s="195"/>
      <c r="K591" s="195"/>
      <c r="L591" s="201"/>
      <c r="M591" s="202"/>
      <c r="N591" s="203"/>
      <c r="O591" s="203"/>
      <c r="P591" s="203"/>
      <c r="Q591" s="203"/>
      <c r="R591" s="203"/>
      <c r="S591" s="203"/>
      <c r="T591" s="204"/>
      <c r="AT591" s="205" t="s">
        <v>217</v>
      </c>
      <c r="AU591" s="205" t="s">
        <v>83</v>
      </c>
      <c r="AV591" s="13" t="s">
        <v>83</v>
      </c>
      <c r="AW591" s="13" t="s">
        <v>35</v>
      </c>
      <c r="AX591" s="13" t="s">
        <v>81</v>
      </c>
      <c r="AY591" s="205" t="s">
        <v>209</v>
      </c>
    </row>
    <row r="592" spans="1:65" s="2" customFormat="1" ht="49.15" customHeight="1">
      <c r="A592" s="36"/>
      <c r="B592" s="37"/>
      <c r="C592" s="181" t="s">
        <v>1041</v>
      </c>
      <c r="D592" s="181" t="s">
        <v>211</v>
      </c>
      <c r="E592" s="182" t="s">
        <v>1042</v>
      </c>
      <c r="F592" s="183" t="s">
        <v>1043</v>
      </c>
      <c r="G592" s="184" t="s">
        <v>331</v>
      </c>
      <c r="H592" s="185">
        <v>462.43</v>
      </c>
      <c r="I592" s="186"/>
      <c r="J592" s="187">
        <f>ROUND(I592*H592,2)</f>
        <v>0</v>
      </c>
      <c r="K592" s="183" t="s">
        <v>234</v>
      </c>
      <c r="L592" s="41"/>
      <c r="M592" s="188" t="s">
        <v>21</v>
      </c>
      <c r="N592" s="189" t="s">
        <v>45</v>
      </c>
      <c r="O592" s="66"/>
      <c r="P592" s="190">
        <f>O592*H592</f>
        <v>0</v>
      </c>
      <c r="Q592" s="190">
        <v>0</v>
      </c>
      <c r="R592" s="190">
        <f>Q592*H592</f>
        <v>0</v>
      </c>
      <c r="S592" s="190">
        <v>0</v>
      </c>
      <c r="T592" s="191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92" t="s">
        <v>215</v>
      </c>
      <c r="AT592" s="192" t="s">
        <v>211</v>
      </c>
      <c r="AU592" s="192" t="s">
        <v>83</v>
      </c>
      <c r="AY592" s="19" t="s">
        <v>209</v>
      </c>
      <c r="BE592" s="193">
        <f>IF(N592="základní",J592,0)</f>
        <v>0</v>
      </c>
      <c r="BF592" s="193">
        <f>IF(N592="snížená",J592,0)</f>
        <v>0</v>
      </c>
      <c r="BG592" s="193">
        <f>IF(N592="zákl. přenesená",J592,0)</f>
        <v>0</v>
      </c>
      <c r="BH592" s="193">
        <f>IF(N592="sníž. přenesená",J592,0)</f>
        <v>0</v>
      </c>
      <c r="BI592" s="193">
        <f>IF(N592="nulová",J592,0)</f>
        <v>0</v>
      </c>
      <c r="BJ592" s="19" t="s">
        <v>81</v>
      </c>
      <c r="BK592" s="193">
        <f>ROUND(I592*H592,2)</f>
        <v>0</v>
      </c>
      <c r="BL592" s="19" t="s">
        <v>215</v>
      </c>
      <c r="BM592" s="192" t="s">
        <v>1044</v>
      </c>
    </row>
    <row r="593" spans="2:51" s="13" customFormat="1" ht="12">
      <c r="B593" s="194"/>
      <c r="C593" s="195"/>
      <c r="D593" s="196" t="s">
        <v>217</v>
      </c>
      <c r="E593" s="197" t="s">
        <v>21</v>
      </c>
      <c r="F593" s="198" t="s">
        <v>1045</v>
      </c>
      <c r="G593" s="195"/>
      <c r="H593" s="199">
        <v>72</v>
      </c>
      <c r="I593" s="200"/>
      <c r="J593" s="195"/>
      <c r="K593" s="195"/>
      <c r="L593" s="201"/>
      <c r="M593" s="202"/>
      <c r="N593" s="203"/>
      <c r="O593" s="203"/>
      <c r="P593" s="203"/>
      <c r="Q593" s="203"/>
      <c r="R593" s="203"/>
      <c r="S593" s="203"/>
      <c r="T593" s="204"/>
      <c r="AT593" s="205" t="s">
        <v>217</v>
      </c>
      <c r="AU593" s="205" t="s">
        <v>83</v>
      </c>
      <c r="AV593" s="13" t="s">
        <v>83</v>
      </c>
      <c r="AW593" s="13" t="s">
        <v>35</v>
      </c>
      <c r="AX593" s="13" t="s">
        <v>74</v>
      </c>
      <c r="AY593" s="205" t="s">
        <v>209</v>
      </c>
    </row>
    <row r="594" spans="2:51" s="13" customFormat="1" ht="12">
      <c r="B594" s="194"/>
      <c r="C594" s="195"/>
      <c r="D594" s="196" t="s">
        <v>217</v>
      </c>
      <c r="E594" s="197" t="s">
        <v>21</v>
      </c>
      <c r="F594" s="198" t="s">
        <v>1046</v>
      </c>
      <c r="G594" s="195"/>
      <c r="H594" s="199">
        <v>390.43</v>
      </c>
      <c r="I594" s="200"/>
      <c r="J594" s="195"/>
      <c r="K594" s="195"/>
      <c r="L594" s="201"/>
      <c r="M594" s="202"/>
      <c r="N594" s="203"/>
      <c r="O594" s="203"/>
      <c r="P594" s="203"/>
      <c r="Q594" s="203"/>
      <c r="R594" s="203"/>
      <c r="S594" s="203"/>
      <c r="T594" s="204"/>
      <c r="AT594" s="205" t="s">
        <v>217</v>
      </c>
      <c r="AU594" s="205" t="s">
        <v>83</v>
      </c>
      <c r="AV594" s="13" t="s">
        <v>83</v>
      </c>
      <c r="AW594" s="13" t="s">
        <v>35</v>
      </c>
      <c r="AX594" s="13" t="s">
        <v>74</v>
      </c>
      <c r="AY594" s="205" t="s">
        <v>209</v>
      </c>
    </row>
    <row r="595" spans="2:51" s="14" customFormat="1" ht="12">
      <c r="B595" s="206"/>
      <c r="C595" s="207"/>
      <c r="D595" s="196" t="s">
        <v>217</v>
      </c>
      <c r="E595" s="208" t="s">
        <v>102</v>
      </c>
      <c r="F595" s="209" t="s">
        <v>223</v>
      </c>
      <c r="G595" s="207"/>
      <c r="H595" s="210">
        <v>462.43</v>
      </c>
      <c r="I595" s="211"/>
      <c r="J595" s="207"/>
      <c r="K595" s="207"/>
      <c r="L595" s="212"/>
      <c r="M595" s="213"/>
      <c r="N595" s="214"/>
      <c r="O595" s="214"/>
      <c r="P595" s="214"/>
      <c r="Q595" s="214"/>
      <c r="R595" s="214"/>
      <c r="S595" s="214"/>
      <c r="T595" s="215"/>
      <c r="AT595" s="216" t="s">
        <v>217</v>
      </c>
      <c r="AU595" s="216" t="s">
        <v>83</v>
      </c>
      <c r="AV595" s="14" t="s">
        <v>224</v>
      </c>
      <c r="AW595" s="14" t="s">
        <v>35</v>
      </c>
      <c r="AX595" s="14" t="s">
        <v>81</v>
      </c>
      <c r="AY595" s="216" t="s">
        <v>209</v>
      </c>
    </row>
    <row r="596" spans="1:65" s="2" customFormat="1" ht="14.45" customHeight="1">
      <c r="A596" s="36"/>
      <c r="B596" s="37"/>
      <c r="C596" s="181" t="s">
        <v>1047</v>
      </c>
      <c r="D596" s="181" t="s">
        <v>211</v>
      </c>
      <c r="E596" s="182" t="s">
        <v>1048</v>
      </c>
      <c r="F596" s="183" t="s">
        <v>1049</v>
      </c>
      <c r="G596" s="184" t="s">
        <v>331</v>
      </c>
      <c r="H596" s="185">
        <v>462.43</v>
      </c>
      <c r="I596" s="186"/>
      <c r="J596" s="187">
        <f>ROUND(I596*H596,2)</f>
        <v>0</v>
      </c>
      <c r="K596" s="183" t="s">
        <v>21</v>
      </c>
      <c r="L596" s="41"/>
      <c r="M596" s="188" t="s">
        <v>21</v>
      </c>
      <c r="N596" s="189" t="s">
        <v>45</v>
      </c>
      <c r="O596" s="66"/>
      <c r="P596" s="190">
        <f>O596*H596</f>
        <v>0</v>
      </c>
      <c r="Q596" s="190">
        <v>0</v>
      </c>
      <c r="R596" s="190">
        <f>Q596*H596</f>
        <v>0</v>
      </c>
      <c r="S596" s="190">
        <v>0</v>
      </c>
      <c r="T596" s="191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92" t="s">
        <v>215</v>
      </c>
      <c r="AT596" s="192" t="s">
        <v>211</v>
      </c>
      <c r="AU596" s="192" t="s">
        <v>83</v>
      </c>
      <c r="AY596" s="19" t="s">
        <v>209</v>
      </c>
      <c r="BE596" s="193">
        <f>IF(N596="základní",J596,0)</f>
        <v>0</v>
      </c>
      <c r="BF596" s="193">
        <f>IF(N596="snížená",J596,0)</f>
        <v>0</v>
      </c>
      <c r="BG596" s="193">
        <f>IF(N596="zákl. přenesená",J596,0)</f>
        <v>0</v>
      </c>
      <c r="BH596" s="193">
        <f>IF(N596="sníž. přenesená",J596,0)</f>
        <v>0</v>
      </c>
      <c r="BI596" s="193">
        <f>IF(N596="nulová",J596,0)</f>
        <v>0</v>
      </c>
      <c r="BJ596" s="19" t="s">
        <v>81</v>
      </c>
      <c r="BK596" s="193">
        <f>ROUND(I596*H596,2)</f>
        <v>0</v>
      </c>
      <c r="BL596" s="19" t="s">
        <v>215</v>
      </c>
      <c r="BM596" s="192" t="s">
        <v>1050</v>
      </c>
    </row>
    <row r="597" spans="2:51" s="13" customFormat="1" ht="12">
      <c r="B597" s="194"/>
      <c r="C597" s="195"/>
      <c r="D597" s="196" t="s">
        <v>217</v>
      </c>
      <c r="E597" s="197" t="s">
        <v>21</v>
      </c>
      <c r="F597" s="198" t="s">
        <v>102</v>
      </c>
      <c r="G597" s="195"/>
      <c r="H597" s="199">
        <v>462.43</v>
      </c>
      <c r="I597" s="200"/>
      <c r="J597" s="195"/>
      <c r="K597" s="195"/>
      <c r="L597" s="201"/>
      <c r="M597" s="202"/>
      <c r="N597" s="203"/>
      <c r="O597" s="203"/>
      <c r="P597" s="203"/>
      <c r="Q597" s="203"/>
      <c r="R597" s="203"/>
      <c r="S597" s="203"/>
      <c r="T597" s="204"/>
      <c r="AT597" s="205" t="s">
        <v>217</v>
      </c>
      <c r="AU597" s="205" t="s">
        <v>83</v>
      </c>
      <c r="AV597" s="13" t="s">
        <v>83</v>
      </c>
      <c r="AW597" s="13" t="s">
        <v>35</v>
      </c>
      <c r="AX597" s="13" t="s">
        <v>81</v>
      </c>
      <c r="AY597" s="205" t="s">
        <v>209</v>
      </c>
    </row>
    <row r="598" spans="1:65" s="2" customFormat="1" ht="49.15" customHeight="1">
      <c r="A598" s="36"/>
      <c r="B598" s="37"/>
      <c r="C598" s="181" t="s">
        <v>1051</v>
      </c>
      <c r="D598" s="181" t="s">
        <v>211</v>
      </c>
      <c r="E598" s="182" t="s">
        <v>1052</v>
      </c>
      <c r="F598" s="183" t="s">
        <v>1053</v>
      </c>
      <c r="G598" s="184" t="s">
        <v>331</v>
      </c>
      <c r="H598" s="185">
        <v>462.43</v>
      </c>
      <c r="I598" s="186"/>
      <c r="J598" s="187">
        <f>ROUND(I598*H598,2)</f>
        <v>0</v>
      </c>
      <c r="K598" s="183" t="s">
        <v>234</v>
      </c>
      <c r="L598" s="41"/>
      <c r="M598" s="188" t="s">
        <v>21</v>
      </c>
      <c r="N598" s="189" t="s">
        <v>45</v>
      </c>
      <c r="O598" s="66"/>
      <c r="P598" s="190">
        <f>O598*H598</f>
        <v>0</v>
      </c>
      <c r="Q598" s="190">
        <v>0</v>
      </c>
      <c r="R598" s="190">
        <f>Q598*H598</f>
        <v>0</v>
      </c>
      <c r="S598" s="190">
        <v>0</v>
      </c>
      <c r="T598" s="191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192" t="s">
        <v>215</v>
      </c>
      <c r="AT598" s="192" t="s">
        <v>211</v>
      </c>
      <c r="AU598" s="192" t="s">
        <v>83</v>
      </c>
      <c r="AY598" s="19" t="s">
        <v>209</v>
      </c>
      <c r="BE598" s="193">
        <f>IF(N598="základní",J598,0)</f>
        <v>0</v>
      </c>
      <c r="BF598" s="193">
        <f>IF(N598="snížená",J598,0)</f>
        <v>0</v>
      </c>
      <c r="BG598" s="193">
        <f>IF(N598="zákl. přenesená",J598,0)</f>
        <v>0</v>
      </c>
      <c r="BH598" s="193">
        <f>IF(N598="sníž. přenesená",J598,0)</f>
        <v>0</v>
      </c>
      <c r="BI598" s="193">
        <f>IF(N598="nulová",J598,0)</f>
        <v>0</v>
      </c>
      <c r="BJ598" s="19" t="s">
        <v>81</v>
      </c>
      <c r="BK598" s="193">
        <f>ROUND(I598*H598,2)</f>
        <v>0</v>
      </c>
      <c r="BL598" s="19" t="s">
        <v>215</v>
      </c>
      <c r="BM598" s="192" t="s">
        <v>1054</v>
      </c>
    </row>
    <row r="599" spans="2:51" s="13" customFormat="1" ht="12">
      <c r="B599" s="194"/>
      <c r="C599" s="195"/>
      <c r="D599" s="196" t="s">
        <v>217</v>
      </c>
      <c r="E599" s="197" t="s">
        <v>21</v>
      </c>
      <c r="F599" s="198" t="s">
        <v>102</v>
      </c>
      <c r="G599" s="195"/>
      <c r="H599" s="199">
        <v>462.43</v>
      </c>
      <c r="I599" s="200"/>
      <c r="J599" s="195"/>
      <c r="K599" s="195"/>
      <c r="L599" s="201"/>
      <c r="M599" s="202"/>
      <c r="N599" s="203"/>
      <c r="O599" s="203"/>
      <c r="P599" s="203"/>
      <c r="Q599" s="203"/>
      <c r="R599" s="203"/>
      <c r="S599" s="203"/>
      <c r="T599" s="204"/>
      <c r="AT599" s="205" t="s">
        <v>217</v>
      </c>
      <c r="AU599" s="205" t="s">
        <v>83</v>
      </c>
      <c r="AV599" s="13" t="s">
        <v>83</v>
      </c>
      <c r="AW599" s="13" t="s">
        <v>35</v>
      </c>
      <c r="AX599" s="13" t="s">
        <v>81</v>
      </c>
      <c r="AY599" s="205" t="s">
        <v>209</v>
      </c>
    </row>
    <row r="600" spans="1:65" s="2" customFormat="1" ht="37.9" customHeight="1">
      <c r="A600" s="36"/>
      <c r="B600" s="37"/>
      <c r="C600" s="181" t="s">
        <v>1055</v>
      </c>
      <c r="D600" s="181" t="s">
        <v>211</v>
      </c>
      <c r="E600" s="182" t="s">
        <v>1056</v>
      </c>
      <c r="F600" s="183" t="s">
        <v>1057</v>
      </c>
      <c r="G600" s="184" t="s">
        <v>331</v>
      </c>
      <c r="H600" s="185">
        <v>364.42</v>
      </c>
      <c r="I600" s="186"/>
      <c r="J600" s="187">
        <f>ROUND(I600*H600,2)</f>
        <v>0</v>
      </c>
      <c r="K600" s="183" t="s">
        <v>234</v>
      </c>
      <c r="L600" s="41"/>
      <c r="M600" s="188" t="s">
        <v>21</v>
      </c>
      <c r="N600" s="189" t="s">
        <v>45</v>
      </c>
      <c r="O600" s="66"/>
      <c r="P600" s="190">
        <f>O600*H600</f>
        <v>0</v>
      </c>
      <c r="Q600" s="190">
        <v>0.00013</v>
      </c>
      <c r="R600" s="190">
        <f>Q600*H600</f>
        <v>0.047374599999999996</v>
      </c>
      <c r="S600" s="190">
        <v>0</v>
      </c>
      <c r="T600" s="191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92" t="s">
        <v>215</v>
      </c>
      <c r="AT600" s="192" t="s">
        <v>211</v>
      </c>
      <c r="AU600" s="192" t="s">
        <v>83</v>
      </c>
      <c r="AY600" s="19" t="s">
        <v>209</v>
      </c>
      <c r="BE600" s="193">
        <f>IF(N600="základní",J600,0)</f>
        <v>0</v>
      </c>
      <c r="BF600" s="193">
        <f>IF(N600="snížená",J600,0)</f>
        <v>0</v>
      </c>
      <c r="BG600" s="193">
        <f>IF(N600="zákl. přenesená",J600,0)</f>
        <v>0</v>
      </c>
      <c r="BH600" s="193">
        <f>IF(N600="sníž. přenesená",J600,0)</f>
        <v>0</v>
      </c>
      <c r="BI600" s="193">
        <f>IF(N600="nulová",J600,0)</f>
        <v>0</v>
      </c>
      <c r="BJ600" s="19" t="s">
        <v>81</v>
      </c>
      <c r="BK600" s="193">
        <f>ROUND(I600*H600,2)</f>
        <v>0</v>
      </c>
      <c r="BL600" s="19" t="s">
        <v>215</v>
      </c>
      <c r="BM600" s="192" t="s">
        <v>1058</v>
      </c>
    </row>
    <row r="601" spans="2:51" s="13" customFormat="1" ht="12">
      <c r="B601" s="194"/>
      <c r="C601" s="195"/>
      <c r="D601" s="196" t="s">
        <v>217</v>
      </c>
      <c r="E601" s="197" t="s">
        <v>21</v>
      </c>
      <c r="F601" s="198" t="s">
        <v>1059</v>
      </c>
      <c r="G601" s="195"/>
      <c r="H601" s="199">
        <v>42.66</v>
      </c>
      <c r="I601" s="200"/>
      <c r="J601" s="195"/>
      <c r="K601" s="195"/>
      <c r="L601" s="201"/>
      <c r="M601" s="202"/>
      <c r="N601" s="203"/>
      <c r="O601" s="203"/>
      <c r="P601" s="203"/>
      <c r="Q601" s="203"/>
      <c r="R601" s="203"/>
      <c r="S601" s="203"/>
      <c r="T601" s="204"/>
      <c r="AT601" s="205" t="s">
        <v>217</v>
      </c>
      <c r="AU601" s="205" t="s">
        <v>83</v>
      </c>
      <c r="AV601" s="13" t="s">
        <v>83</v>
      </c>
      <c r="AW601" s="13" t="s">
        <v>35</v>
      </c>
      <c r="AX601" s="13" t="s">
        <v>74</v>
      </c>
      <c r="AY601" s="205" t="s">
        <v>209</v>
      </c>
    </row>
    <row r="602" spans="2:51" s="13" customFormat="1" ht="12">
      <c r="B602" s="194"/>
      <c r="C602" s="195"/>
      <c r="D602" s="196" t="s">
        <v>217</v>
      </c>
      <c r="E602" s="197" t="s">
        <v>21</v>
      </c>
      <c r="F602" s="198" t="s">
        <v>1060</v>
      </c>
      <c r="G602" s="195"/>
      <c r="H602" s="199">
        <v>300.31</v>
      </c>
      <c r="I602" s="200"/>
      <c r="J602" s="195"/>
      <c r="K602" s="195"/>
      <c r="L602" s="201"/>
      <c r="M602" s="202"/>
      <c r="N602" s="203"/>
      <c r="O602" s="203"/>
      <c r="P602" s="203"/>
      <c r="Q602" s="203"/>
      <c r="R602" s="203"/>
      <c r="S602" s="203"/>
      <c r="T602" s="204"/>
      <c r="AT602" s="205" t="s">
        <v>217</v>
      </c>
      <c r="AU602" s="205" t="s">
        <v>83</v>
      </c>
      <c r="AV602" s="13" t="s">
        <v>83</v>
      </c>
      <c r="AW602" s="13" t="s">
        <v>35</v>
      </c>
      <c r="AX602" s="13" t="s">
        <v>74</v>
      </c>
      <c r="AY602" s="205" t="s">
        <v>209</v>
      </c>
    </row>
    <row r="603" spans="2:51" s="13" customFormat="1" ht="12">
      <c r="B603" s="194"/>
      <c r="C603" s="195"/>
      <c r="D603" s="196" t="s">
        <v>217</v>
      </c>
      <c r="E603" s="197" t="s">
        <v>21</v>
      </c>
      <c r="F603" s="198" t="s">
        <v>1061</v>
      </c>
      <c r="G603" s="195"/>
      <c r="H603" s="199">
        <v>21.45</v>
      </c>
      <c r="I603" s="200"/>
      <c r="J603" s="195"/>
      <c r="K603" s="195"/>
      <c r="L603" s="201"/>
      <c r="M603" s="202"/>
      <c r="N603" s="203"/>
      <c r="O603" s="203"/>
      <c r="P603" s="203"/>
      <c r="Q603" s="203"/>
      <c r="R603" s="203"/>
      <c r="S603" s="203"/>
      <c r="T603" s="204"/>
      <c r="AT603" s="205" t="s">
        <v>217</v>
      </c>
      <c r="AU603" s="205" t="s">
        <v>83</v>
      </c>
      <c r="AV603" s="13" t="s">
        <v>83</v>
      </c>
      <c r="AW603" s="13" t="s">
        <v>35</v>
      </c>
      <c r="AX603" s="13" t="s">
        <v>74</v>
      </c>
      <c r="AY603" s="205" t="s">
        <v>209</v>
      </c>
    </row>
    <row r="604" spans="2:51" s="14" customFormat="1" ht="12">
      <c r="B604" s="206"/>
      <c r="C604" s="207"/>
      <c r="D604" s="196" t="s">
        <v>217</v>
      </c>
      <c r="E604" s="208" t="s">
        <v>21</v>
      </c>
      <c r="F604" s="209" t="s">
        <v>223</v>
      </c>
      <c r="G604" s="207"/>
      <c r="H604" s="210">
        <v>364.42</v>
      </c>
      <c r="I604" s="211"/>
      <c r="J604" s="207"/>
      <c r="K604" s="207"/>
      <c r="L604" s="212"/>
      <c r="M604" s="213"/>
      <c r="N604" s="214"/>
      <c r="O604" s="214"/>
      <c r="P604" s="214"/>
      <c r="Q604" s="214"/>
      <c r="R604" s="214"/>
      <c r="S604" s="214"/>
      <c r="T604" s="215"/>
      <c r="AT604" s="216" t="s">
        <v>217</v>
      </c>
      <c r="AU604" s="216" t="s">
        <v>83</v>
      </c>
      <c r="AV604" s="14" t="s">
        <v>224</v>
      </c>
      <c r="AW604" s="14" t="s">
        <v>35</v>
      </c>
      <c r="AX604" s="14" t="s">
        <v>81</v>
      </c>
      <c r="AY604" s="216" t="s">
        <v>209</v>
      </c>
    </row>
    <row r="605" spans="1:65" s="2" customFormat="1" ht="37.9" customHeight="1">
      <c r="A605" s="36"/>
      <c r="B605" s="37"/>
      <c r="C605" s="181" t="s">
        <v>1062</v>
      </c>
      <c r="D605" s="181" t="s">
        <v>211</v>
      </c>
      <c r="E605" s="182" t="s">
        <v>1063</v>
      </c>
      <c r="F605" s="183" t="s">
        <v>1064</v>
      </c>
      <c r="G605" s="184" t="s">
        <v>331</v>
      </c>
      <c r="H605" s="185">
        <v>80</v>
      </c>
      <c r="I605" s="186"/>
      <c r="J605" s="187">
        <f>ROUND(I605*H605,2)</f>
        <v>0</v>
      </c>
      <c r="K605" s="183" t="s">
        <v>234</v>
      </c>
      <c r="L605" s="41"/>
      <c r="M605" s="188" t="s">
        <v>21</v>
      </c>
      <c r="N605" s="189" t="s">
        <v>45</v>
      </c>
      <c r="O605" s="66"/>
      <c r="P605" s="190">
        <f>O605*H605</f>
        <v>0</v>
      </c>
      <c r="Q605" s="190">
        <v>0.00021</v>
      </c>
      <c r="R605" s="190">
        <f>Q605*H605</f>
        <v>0.016800000000000002</v>
      </c>
      <c r="S605" s="190">
        <v>0</v>
      </c>
      <c r="T605" s="191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192" t="s">
        <v>215</v>
      </c>
      <c r="AT605" s="192" t="s">
        <v>211</v>
      </c>
      <c r="AU605" s="192" t="s">
        <v>83</v>
      </c>
      <c r="AY605" s="19" t="s">
        <v>209</v>
      </c>
      <c r="BE605" s="193">
        <f>IF(N605="základní",J605,0)</f>
        <v>0</v>
      </c>
      <c r="BF605" s="193">
        <f>IF(N605="snížená",J605,0)</f>
        <v>0</v>
      </c>
      <c r="BG605" s="193">
        <f>IF(N605="zákl. přenesená",J605,0)</f>
        <v>0</v>
      </c>
      <c r="BH605" s="193">
        <f>IF(N605="sníž. přenesená",J605,0)</f>
        <v>0</v>
      </c>
      <c r="BI605" s="193">
        <f>IF(N605="nulová",J605,0)</f>
        <v>0</v>
      </c>
      <c r="BJ605" s="19" t="s">
        <v>81</v>
      </c>
      <c r="BK605" s="193">
        <f>ROUND(I605*H605,2)</f>
        <v>0</v>
      </c>
      <c r="BL605" s="19" t="s">
        <v>215</v>
      </c>
      <c r="BM605" s="192" t="s">
        <v>1065</v>
      </c>
    </row>
    <row r="606" spans="2:51" s="13" customFormat="1" ht="12">
      <c r="B606" s="194"/>
      <c r="C606" s="195"/>
      <c r="D606" s="196" t="s">
        <v>217</v>
      </c>
      <c r="E606" s="197" t="s">
        <v>21</v>
      </c>
      <c r="F606" s="198" t="s">
        <v>1066</v>
      </c>
      <c r="G606" s="195"/>
      <c r="H606" s="199">
        <v>40</v>
      </c>
      <c r="I606" s="200"/>
      <c r="J606" s="195"/>
      <c r="K606" s="195"/>
      <c r="L606" s="201"/>
      <c r="M606" s="202"/>
      <c r="N606" s="203"/>
      <c r="O606" s="203"/>
      <c r="P606" s="203"/>
      <c r="Q606" s="203"/>
      <c r="R606" s="203"/>
      <c r="S606" s="203"/>
      <c r="T606" s="204"/>
      <c r="AT606" s="205" t="s">
        <v>217</v>
      </c>
      <c r="AU606" s="205" t="s">
        <v>83</v>
      </c>
      <c r="AV606" s="13" t="s">
        <v>83</v>
      </c>
      <c r="AW606" s="13" t="s">
        <v>35</v>
      </c>
      <c r="AX606" s="13" t="s">
        <v>74</v>
      </c>
      <c r="AY606" s="205" t="s">
        <v>209</v>
      </c>
    </row>
    <row r="607" spans="2:51" s="13" customFormat="1" ht="12">
      <c r="B607" s="194"/>
      <c r="C607" s="195"/>
      <c r="D607" s="196" t="s">
        <v>217</v>
      </c>
      <c r="E607" s="197" t="s">
        <v>21</v>
      </c>
      <c r="F607" s="198" t="s">
        <v>1067</v>
      </c>
      <c r="G607" s="195"/>
      <c r="H607" s="199">
        <v>40</v>
      </c>
      <c r="I607" s="200"/>
      <c r="J607" s="195"/>
      <c r="K607" s="195"/>
      <c r="L607" s="201"/>
      <c r="M607" s="202"/>
      <c r="N607" s="203"/>
      <c r="O607" s="203"/>
      <c r="P607" s="203"/>
      <c r="Q607" s="203"/>
      <c r="R607" s="203"/>
      <c r="S607" s="203"/>
      <c r="T607" s="204"/>
      <c r="AT607" s="205" t="s">
        <v>217</v>
      </c>
      <c r="AU607" s="205" t="s">
        <v>83</v>
      </c>
      <c r="AV607" s="13" t="s">
        <v>83</v>
      </c>
      <c r="AW607" s="13" t="s">
        <v>35</v>
      </c>
      <c r="AX607" s="13" t="s">
        <v>74</v>
      </c>
      <c r="AY607" s="205" t="s">
        <v>209</v>
      </c>
    </row>
    <row r="608" spans="2:51" s="14" customFormat="1" ht="12">
      <c r="B608" s="206"/>
      <c r="C608" s="207"/>
      <c r="D608" s="196" t="s">
        <v>217</v>
      </c>
      <c r="E608" s="208" t="s">
        <v>21</v>
      </c>
      <c r="F608" s="209" t="s">
        <v>223</v>
      </c>
      <c r="G608" s="207"/>
      <c r="H608" s="210">
        <v>80</v>
      </c>
      <c r="I608" s="211"/>
      <c r="J608" s="207"/>
      <c r="K608" s="207"/>
      <c r="L608" s="212"/>
      <c r="M608" s="213"/>
      <c r="N608" s="214"/>
      <c r="O608" s="214"/>
      <c r="P608" s="214"/>
      <c r="Q608" s="214"/>
      <c r="R608" s="214"/>
      <c r="S608" s="214"/>
      <c r="T608" s="215"/>
      <c r="AT608" s="216" t="s">
        <v>217</v>
      </c>
      <c r="AU608" s="216" t="s">
        <v>83</v>
      </c>
      <c r="AV608" s="14" t="s">
        <v>224</v>
      </c>
      <c r="AW608" s="14" t="s">
        <v>35</v>
      </c>
      <c r="AX608" s="14" t="s">
        <v>81</v>
      </c>
      <c r="AY608" s="216" t="s">
        <v>209</v>
      </c>
    </row>
    <row r="609" spans="1:65" s="2" customFormat="1" ht="24.2" customHeight="1">
      <c r="A609" s="36"/>
      <c r="B609" s="37"/>
      <c r="C609" s="181" t="s">
        <v>1068</v>
      </c>
      <c r="D609" s="181" t="s">
        <v>211</v>
      </c>
      <c r="E609" s="182" t="s">
        <v>1069</v>
      </c>
      <c r="F609" s="183" t="s">
        <v>1070</v>
      </c>
      <c r="G609" s="184" t="s">
        <v>322</v>
      </c>
      <c r="H609" s="185">
        <v>7</v>
      </c>
      <c r="I609" s="186"/>
      <c r="J609" s="187">
        <f>ROUND(I609*H609,2)</f>
        <v>0</v>
      </c>
      <c r="K609" s="183" t="s">
        <v>234</v>
      </c>
      <c r="L609" s="41"/>
      <c r="M609" s="188" t="s">
        <v>21</v>
      </c>
      <c r="N609" s="189" t="s">
        <v>45</v>
      </c>
      <c r="O609" s="66"/>
      <c r="P609" s="190">
        <f>O609*H609</f>
        <v>0</v>
      </c>
      <c r="Q609" s="190">
        <v>0</v>
      </c>
      <c r="R609" s="190">
        <f>Q609*H609</f>
        <v>0</v>
      </c>
      <c r="S609" s="190">
        <v>0</v>
      </c>
      <c r="T609" s="191">
        <f>S609*H609</f>
        <v>0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192" t="s">
        <v>215</v>
      </c>
      <c r="AT609" s="192" t="s">
        <v>211</v>
      </c>
      <c r="AU609" s="192" t="s">
        <v>83</v>
      </c>
      <c r="AY609" s="19" t="s">
        <v>209</v>
      </c>
      <c r="BE609" s="193">
        <f>IF(N609="základní",J609,0)</f>
        <v>0</v>
      </c>
      <c r="BF609" s="193">
        <f>IF(N609="snížená",J609,0)</f>
        <v>0</v>
      </c>
      <c r="BG609" s="193">
        <f>IF(N609="zákl. přenesená",J609,0)</f>
        <v>0</v>
      </c>
      <c r="BH609" s="193">
        <f>IF(N609="sníž. přenesená",J609,0)</f>
        <v>0</v>
      </c>
      <c r="BI609" s="193">
        <f>IF(N609="nulová",J609,0)</f>
        <v>0</v>
      </c>
      <c r="BJ609" s="19" t="s">
        <v>81</v>
      </c>
      <c r="BK609" s="193">
        <f>ROUND(I609*H609,2)</f>
        <v>0</v>
      </c>
      <c r="BL609" s="19" t="s">
        <v>215</v>
      </c>
      <c r="BM609" s="192" t="s">
        <v>1071</v>
      </c>
    </row>
    <row r="610" spans="2:51" s="13" customFormat="1" ht="12">
      <c r="B610" s="194"/>
      <c r="C610" s="195"/>
      <c r="D610" s="196" t="s">
        <v>217</v>
      </c>
      <c r="E610" s="197" t="s">
        <v>21</v>
      </c>
      <c r="F610" s="198" t="s">
        <v>1072</v>
      </c>
      <c r="G610" s="195"/>
      <c r="H610" s="199">
        <v>7</v>
      </c>
      <c r="I610" s="200"/>
      <c r="J610" s="195"/>
      <c r="K610" s="195"/>
      <c r="L610" s="201"/>
      <c r="M610" s="202"/>
      <c r="N610" s="203"/>
      <c r="O610" s="203"/>
      <c r="P610" s="203"/>
      <c r="Q610" s="203"/>
      <c r="R610" s="203"/>
      <c r="S610" s="203"/>
      <c r="T610" s="204"/>
      <c r="AT610" s="205" t="s">
        <v>217</v>
      </c>
      <c r="AU610" s="205" t="s">
        <v>83</v>
      </c>
      <c r="AV610" s="13" t="s">
        <v>83</v>
      </c>
      <c r="AW610" s="13" t="s">
        <v>35</v>
      </c>
      <c r="AX610" s="13" t="s">
        <v>81</v>
      </c>
      <c r="AY610" s="205" t="s">
        <v>209</v>
      </c>
    </row>
    <row r="611" spans="1:65" s="2" customFormat="1" ht="24.2" customHeight="1">
      <c r="A611" s="36"/>
      <c r="B611" s="37"/>
      <c r="C611" s="181" t="s">
        <v>1073</v>
      </c>
      <c r="D611" s="181" t="s">
        <v>211</v>
      </c>
      <c r="E611" s="182" t="s">
        <v>1074</v>
      </c>
      <c r="F611" s="183" t="s">
        <v>1075</v>
      </c>
      <c r="G611" s="184" t="s">
        <v>322</v>
      </c>
      <c r="H611" s="185">
        <v>7</v>
      </c>
      <c r="I611" s="186"/>
      <c r="J611" s="187">
        <f>ROUND(I611*H611,2)</f>
        <v>0</v>
      </c>
      <c r="K611" s="183" t="s">
        <v>21</v>
      </c>
      <c r="L611" s="41"/>
      <c r="M611" s="188" t="s">
        <v>21</v>
      </c>
      <c r="N611" s="189" t="s">
        <v>45</v>
      </c>
      <c r="O611" s="66"/>
      <c r="P611" s="190">
        <f>O611*H611</f>
        <v>0</v>
      </c>
      <c r="Q611" s="190">
        <v>0</v>
      </c>
      <c r="R611" s="190">
        <f>Q611*H611</f>
        <v>0</v>
      </c>
      <c r="S611" s="190">
        <v>0</v>
      </c>
      <c r="T611" s="191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92" t="s">
        <v>215</v>
      </c>
      <c r="AT611" s="192" t="s">
        <v>211</v>
      </c>
      <c r="AU611" s="192" t="s">
        <v>83</v>
      </c>
      <c r="AY611" s="19" t="s">
        <v>209</v>
      </c>
      <c r="BE611" s="193">
        <f>IF(N611="základní",J611,0)</f>
        <v>0</v>
      </c>
      <c r="BF611" s="193">
        <f>IF(N611="snížená",J611,0)</f>
        <v>0</v>
      </c>
      <c r="BG611" s="193">
        <f>IF(N611="zákl. přenesená",J611,0)</f>
        <v>0</v>
      </c>
      <c r="BH611" s="193">
        <f>IF(N611="sníž. přenesená",J611,0)</f>
        <v>0</v>
      </c>
      <c r="BI611" s="193">
        <f>IF(N611="nulová",J611,0)</f>
        <v>0</v>
      </c>
      <c r="BJ611" s="19" t="s">
        <v>81</v>
      </c>
      <c r="BK611" s="193">
        <f>ROUND(I611*H611,2)</f>
        <v>0</v>
      </c>
      <c r="BL611" s="19" t="s">
        <v>215</v>
      </c>
      <c r="BM611" s="192" t="s">
        <v>1076</v>
      </c>
    </row>
    <row r="612" spans="1:65" s="2" customFormat="1" ht="24.2" customHeight="1">
      <c r="A612" s="36"/>
      <c r="B612" s="37"/>
      <c r="C612" s="181" t="s">
        <v>1077</v>
      </c>
      <c r="D612" s="181" t="s">
        <v>211</v>
      </c>
      <c r="E612" s="182" t="s">
        <v>1078</v>
      </c>
      <c r="F612" s="183" t="s">
        <v>1079</v>
      </c>
      <c r="G612" s="184" t="s">
        <v>322</v>
      </c>
      <c r="H612" s="185">
        <v>7</v>
      </c>
      <c r="I612" s="186"/>
      <c r="J612" s="187">
        <f>ROUND(I612*H612,2)</f>
        <v>0</v>
      </c>
      <c r="K612" s="183" t="s">
        <v>234</v>
      </c>
      <c r="L612" s="41"/>
      <c r="M612" s="188" t="s">
        <v>21</v>
      </c>
      <c r="N612" s="189" t="s">
        <v>45</v>
      </c>
      <c r="O612" s="66"/>
      <c r="P612" s="190">
        <f>O612*H612</f>
        <v>0</v>
      </c>
      <c r="Q612" s="190">
        <v>0</v>
      </c>
      <c r="R612" s="190">
        <f>Q612*H612</f>
        <v>0</v>
      </c>
      <c r="S612" s="190">
        <v>0</v>
      </c>
      <c r="T612" s="191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92" t="s">
        <v>215</v>
      </c>
      <c r="AT612" s="192" t="s">
        <v>211</v>
      </c>
      <c r="AU612" s="192" t="s">
        <v>83</v>
      </c>
      <c r="AY612" s="19" t="s">
        <v>209</v>
      </c>
      <c r="BE612" s="193">
        <f>IF(N612="základní",J612,0)</f>
        <v>0</v>
      </c>
      <c r="BF612" s="193">
        <f>IF(N612="snížená",J612,0)</f>
        <v>0</v>
      </c>
      <c r="BG612" s="193">
        <f>IF(N612="zákl. přenesená",J612,0)</f>
        <v>0</v>
      </c>
      <c r="BH612" s="193">
        <f>IF(N612="sníž. přenesená",J612,0)</f>
        <v>0</v>
      </c>
      <c r="BI612" s="193">
        <f>IF(N612="nulová",J612,0)</f>
        <v>0</v>
      </c>
      <c r="BJ612" s="19" t="s">
        <v>81</v>
      </c>
      <c r="BK612" s="193">
        <f>ROUND(I612*H612,2)</f>
        <v>0</v>
      </c>
      <c r="BL612" s="19" t="s">
        <v>215</v>
      </c>
      <c r="BM612" s="192" t="s">
        <v>1080</v>
      </c>
    </row>
    <row r="613" spans="1:65" s="2" customFormat="1" ht="37.9" customHeight="1">
      <c r="A613" s="36"/>
      <c r="B613" s="37"/>
      <c r="C613" s="181" t="s">
        <v>1081</v>
      </c>
      <c r="D613" s="181" t="s">
        <v>211</v>
      </c>
      <c r="E613" s="182" t="s">
        <v>1082</v>
      </c>
      <c r="F613" s="183" t="s">
        <v>1083</v>
      </c>
      <c r="G613" s="184" t="s">
        <v>331</v>
      </c>
      <c r="H613" s="185">
        <v>320.62</v>
      </c>
      <c r="I613" s="186"/>
      <c r="J613" s="187">
        <f>ROUND(I613*H613,2)</f>
        <v>0</v>
      </c>
      <c r="K613" s="183" t="s">
        <v>234</v>
      </c>
      <c r="L613" s="41"/>
      <c r="M613" s="188" t="s">
        <v>21</v>
      </c>
      <c r="N613" s="189" t="s">
        <v>45</v>
      </c>
      <c r="O613" s="66"/>
      <c r="P613" s="190">
        <f>O613*H613</f>
        <v>0</v>
      </c>
      <c r="Q613" s="190">
        <v>4E-05</v>
      </c>
      <c r="R613" s="190">
        <f>Q613*H613</f>
        <v>0.0128248</v>
      </c>
      <c r="S613" s="190">
        <v>0</v>
      </c>
      <c r="T613" s="191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192" t="s">
        <v>215</v>
      </c>
      <c r="AT613" s="192" t="s">
        <v>211</v>
      </c>
      <c r="AU613" s="192" t="s">
        <v>83</v>
      </c>
      <c r="AY613" s="19" t="s">
        <v>209</v>
      </c>
      <c r="BE613" s="193">
        <f>IF(N613="základní",J613,0)</f>
        <v>0</v>
      </c>
      <c r="BF613" s="193">
        <f>IF(N613="snížená",J613,0)</f>
        <v>0</v>
      </c>
      <c r="BG613" s="193">
        <f>IF(N613="zákl. přenesená",J613,0)</f>
        <v>0</v>
      </c>
      <c r="BH613" s="193">
        <f>IF(N613="sníž. přenesená",J613,0)</f>
        <v>0</v>
      </c>
      <c r="BI613" s="193">
        <f>IF(N613="nulová",J613,0)</f>
        <v>0</v>
      </c>
      <c r="BJ613" s="19" t="s">
        <v>81</v>
      </c>
      <c r="BK613" s="193">
        <f>ROUND(I613*H613,2)</f>
        <v>0</v>
      </c>
      <c r="BL613" s="19" t="s">
        <v>215</v>
      </c>
      <c r="BM613" s="192" t="s">
        <v>1084</v>
      </c>
    </row>
    <row r="614" spans="2:51" s="13" customFormat="1" ht="12">
      <c r="B614" s="194"/>
      <c r="C614" s="195"/>
      <c r="D614" s="196" t="s">
        <v>217</v>
      </c>
      <c r="E614" s="197" t="s">
        <v>21</v>
      </c>
      <c r="F614" s="198" t="s">
        <v>1085</v>
      </c>
      <c r="G614" s="195"/>
      <c r="H614" s="199">
        <v>320.62</v>
      </c>
      <c r="I614" s="200"/>
      <c r="J614" s="195"/>
      <c r="K614" s="195"/>
      <c r="L614" s="201"/>
      <c r="M614" s="202"/>
      <c r="N614" s="203"/>
      <c r="O614" s="203"/>
      <c r="P614" s="203"/>
      <c r="Q614" s="203"/>
      <c r="R614" s="203"/>
      <c r="S614" s="203"/>
      <c r="T614" s="204"/>
      <c r="AT614" s="205" t="s">
        <v>217</v>
      </c>
      <c r="AU614" s="205" t="s">
        <v>83</v>
      </c>
      <c r="AV614" s="13" t="s">
        <v>83</v>
      </c>
      <c r="AW614" s="13" t="s">
        <v>35</v>
      </c>
      <c r="AX614" s="13" t="s">
        <v>81</v>
      </c>
      <c r="AY614" s="205" t="s">
        <v>209</v>
      </c>
    </row>
    <row r="615" spans="1:65" s="2" customFormat="1" ht="37.9" customHeight="1">
      <c r="A615" s="36"/>
      <c r="B615" s="37"/>
      <c r="C615" s="181" t="s">
        <v>1086</v>
      </c>
      <c r="D615" s="181" t="s">
        <v>211</v>
      </c>
      <c r="E615" s="182" t="s">
        <v>1087</v>
      </c>
      <c r="F615" s="183" t="s">
        <v>1088</v>
      </c>
      <c r="G615" s="184" t="s">
        <v>331</v>
      </c>
      <c r="H615" s="185">
        <v>7</v>
      </c>
      <c r="I615" s="186"/>
      <c r="J615" s="187">
        <f>ROUND(I615*H615,2)</f>
        <v>0</v>
      </c>
      <c r="K615" s="183" t="s">
        <v>234</v>
      </c>
      <c r="L615" s="41"/>
      <c r="M615" s="188" t="s">
        <v>21</v>
      </c>
      <c r="N615" s="189" t="s">
        <v>45</v>
      </c>
      <c r="O615" s="66"/>
      <c r="P615" s="190">
        <f>O615*H615</f>
        <v>0</v>
      </c>
      <c r="Q615" s="190">
        <v>0.00063</v>
      </c>
      <c r="R615" s="190">
        <f>Q615*H615</f>
        <v>0.00441</v>
      </c>
      <c r="S615" s="190">
        <v>0</v>
      </c>
      <c r="T615" s="191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92" t="s">
        <v>215</v>
      </c>
      <c r="AT615" s="192" t="s">
        <v>211</v>
      </c>
      <c r="AU615" s="192" t="s">
        <v>83</v>
      </c>
      <c r="AY615" s="19" t="s">
        <v>209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19" t="s">
        <v>81</v>
      </c>
      <c r="BK615" s="193">
        <f>ROUND(I615*H615,2)</f>
        <v>0</v>
      </c>
      <c r="BL615" s="19" t="s">
        <v>215</v>
      </c>
      <c r="BM615" s="192" t="s">
        <v>1089</v>
      </c>
    </row>
    <row r="616" spans="2:51" s="13" customFormat="1" ht="12">
      <c r="B616" s="194"/>
      <c r="C616" s="195"/>
      <c r="D616" s="196" t="s">
        <v>217</v>
      </c>
      <c r="E616" s="197" t="s">
        <v>21</v>
      </c>
      <c r="F616" s="198" t="s">
        <v>1090</v>
      </c>
      <c r="G616" s="195"/>
      <c r="H616" s="199">
        <v>20.631</v>
      </c>
      <c r="I616" s="200"/>
      <c r="J616" s="195"/>
      <c r="K616" s="195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217</v>
      </c>
      <c r="AU616" s="205" t="s">
        <v>83</v>
      </c>
      <c r="AV616" s="13" t="s">
        <v>83</v>
      </c>
      <c r="AW616" s="13" t="s">
        <v>35</v>
      </c>
      <c r="AX616" s="13" t="s">
        <v>74</v>
      </c>
      <c r="AY616" s="205" t="s">
        <v>209</v>
      </c>
    </row>
    <row r="617" spans="2:51" s="13" customFormat="1" ht="12">
      <c r="B617" s="194"/>
      <c r="C617" s="195"/>
      <c r="D617" s="196" t="s">
        <v>217</v>
      </c>
      <c r="E617" s="197" t="s">
        <v>21</v>
      </c>
      <c r="F617" s="198" t="s">
        <v>1091</v>
      </c>
      <c r="G617" s="195"/>
      <c r="H617" s="199">
        <v>7</v>
      </c>
      <c r="I617" s="200"/>
      <c r="J617" s="195"/>
      <c r="K617" s="195"/>
      <c r="L617" s="201"/>
      <c r="M617" s="202"/>
      <c r="N617" s="203"/>
      <c r="O617" s="203"/>
      <c r="P617" s="203"/>
      <c r="Q617" s="203"/>
      <c r="R617" s="203"/>
      <c r="S617" s="203"/>
      <c r="T617" s="204"/>
      <c r="AT617" s="205" t="s">
        <v>217</v>
      </c>
      <c r="AU617" s="205" t="s">
        <v>83</v>
      </c>
      <c r="AV617" s="13" t="s">
        <v>83</v>
      </c>
      <c r="AW617" s="13" t="s">
        <v>35</v>
      </c>
      <c r="AX617" s="13" t="s">
        <v>81</v>
      </c>
      <c r="AY617" s="205" t="s">
        <v>209</v>
      </c>
    </row>
    <row r="618" spans="1:65" s="2" customFormat="1" ht="37.9" customHeight="1">
      <c r="A618" s="36"/>
      <c r="B618" s="37"/>
      <c r="C618" s="181" t="s">
        <v>1092</v>
      </c>
      <c r="D618" s="181" t="s">
        <v>211</v>
      </c>
      <c r="E618" s="182" t="s">
        <v>1093</v>
      </c>
      <c r="F618" s="183" t="s">
        <v>1094</v>
      </c>
      <c r="G618" s="184" t="s">
        <v>331</v>
      </c>
      <c r="H618" s="185">
        <v>11.1</v>
      </c>
      <c r="I618" s="186"/>
      <c r="J618" s="187">
        <f>ROUND(I618*H618,2)</f>
        <v>0</v>
      </c>
      <c r="K618" s="183" t="s">
        <v>234</v>
      </c>
      <c r="L618" s="41"/>
      <c r="M618" s="188" t="s">
        <v>21</v>
      </c>
      <c r="N618" s="189" t="s">
        <v>45</v>
      </c>
      <c r="O618" s="66"/>
      <c r="P618" s="190">
        <f>O618*H618</f>
        <v>0</v>
      </c>
      <c r="Q618" s="190">
        <v>0.00095</v>
      </c>
      <c r="R618" s="190">
        <f>Q618*H618</f>
        <v>0.010544999999999999</v>
      </c>
      <c r="S618" s="190">
        <v>0</v>
      </c>
      <c r="T618" s="191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192" t="s">
        <v>215</v>
      </c>
      <c r="AT618" s="192" t="s">
        <v>211</v>
      </c>
      <c r="AU618" s="192" t="s">
        <v>83</v>
      </c>
      <c r="AY618" s="19" t="s">
        <v>209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19" t="s">
        <v>81</v>
      </c>
      <c r="BK618" s="193">
        <f>ROUND(I618*H618,2)</f>
        <v>0</v>
      </c>
      <c r="BL618" s="19" t="s">
        <v>215</v>
      </c>
      <c r="BM618" s="192" t="s">
        <v>1095</v>
      </c>
    </row>
    <row r="619" spans="2:51" s="13" customFormat="1" ht="12">
      <c r="B619" s="194"/>
      <c r="C619" s="195"/>
      <c r="D619" s="196" t="s">
        <v>217</v>
      </c>
      <c r="E619" s="197" t="s">
        <v>21</v>
      </c>
      <c r="F619" s="198" t="s">
        <v>1096</v>
      </c>
      <c r="G619" s="195"/>
      <c r="H619" s="199">
        <v>7.1</v>
      </c>
      <c r="I619" s="200"/>
      <c r="J619" s="195"/>
      <c r="K619" s="195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217</v>
      </c>
      <c r="AU619" s="205" t="s">
        <v>83</v>
      </c>
      <c r="AV619" s="13" t="s">
        <v>83</v>
      </c>
      <c r="AW619" s="13" t="s">
        <v>35</v>
      </c>
      <c r="AX619" s="13" t="s">
        <v>74</v>
      </c>
      <c r="AY619" s="205" t="s">
        <v>209</v>
      </c>
    </row>
    <row r="620" spans="2:51" s="13" customFormat="1" ht="12">
      <c r="B620" s="194"/>
      <c r="C620" s="195"/>
      <c r="D620" s="196" t="s">
        <v>217</v>
      </c>
      <c r="E620" s="197" t="s">
        <v>21</v>
      </c>
      <c r="F620" s="198" t="s">
        <v>1097</v>
      </c>
      <c r="G620" s="195"/>
      <c r="H620" s="199">
        <v>4</v>
      </c>
      <c r="I620" s="200"/>
      <c r="J620" s="195"/>
      <c r="K620" s="195"/>
      <c r="L620" s="201"/>
      <c r="M620" s="202"/>
      <c r="N620" s="203"/>
      <c r="O620" s="203"/>
      <c r="P620" s="203"/>
      <c r="Q620" s="203"/>
      <c r="R620" s="203"/>
      <c r="S620" s="203"/>
      <c r="T620" s="204"/>
      <c r="AT620" s="205" t="s">
        <v>217</v>
      </c>
      <c r="AU620" s="205" t="s">
        <v>83</v>
      </c>
      <c r="AV620" s="13" t="s">
        <v>83</v>
      </c>
      <c r="AW620" s="13" t="s">
        <v>35</v>
      </c>
      <c r="AX620" s="13" t="s">
        <v>74</v>
      </c>
      <c r="AY620" s="205" t="s">
        <v>209</v>
      </c>
    </row>
    <row r="621" spans="2:51" s="14" customFormat="1" ht="12">
      <c r="B621" s="206"/>
      <c r="C621" s="207"/>
      <c r="D621" s="196" t="s">
        <v>217</v>
      </c>
      <c r="E621" s="208" t="s">
        <v>21</v>
      </c>
      <c r="F621" s="209" t="s">
        <v>223</v>
      </c>
      <c r="G621" s="207"/>
      <c r="H621" s="210">
        <v>11.1</v>
      </c>
      <c r="I621" s="211"/>
      <c r="J621" s="207"/>
      <c r="K621" s="207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217</v>
      </c>
      <c r="AU621" s="216" t="s">
        <v>83</v>
      </c>
      <c r="AV621" s="14" t="s">
        <v>224</v>
      </c>
      <c r="AW621" s="14" t="s">
        <v>35</v>
      </c>
      <c r="AX621" s="14" t="s">
        <v>81</v>
      </c>
      <c r="AY621" s="216" t="s">
        <v>209</v>
      </c>
    </row>
    <row r="622" spans="1:65" s="2" customFormat="1" ht="37.9" customHeight="1">
      <c r="A622" s="36"/>
      <c r="B622" s="37"/>
      <c r="C622" s="181" t="s">
        <v>1098</v>
      </c>
      <c r="D622" s="181" t="s">
        <v>211</v>
      </c>
      <c r="E622" s="182" t="s">
        <v>1099</v>
      </c>
      <c r="F622" s="183" t="s">
        <v>1100</v>
      </c>
      <c r="G622" s="184" t="s">
        <v>354</v>
      </c>
      <c r="H622" s="185">
        <v>34</v>
      </c>
      <c r="I622" s="186"/>
      <c r="J622" s="187">
        <f>ROUND(I622*H622,2)</f>
        <v>0</v>
      </c>
      <c r="K622" s="183" t="s">
        <v>21</v>
      </c>
      <c r="L622" s="41"/>
      <c r="M622" s="188" t="s">
        <v>21</v>
      </c>
      <c r="N622" s="189" t="s">
        <v>45</v>
      </c>
      <c r="O622" s="66"/>
      <c r="P622" s="190">
        <f>O622*H622</f>
        <v>0</v>
      </c>
      <c r="Q622" s="190">
        <v>2E-05</v>
      </c>
      <c r="R622" s="190">
        <f>Q622*H622</f>
        <v>0.00068</v>
      </c>
      <c r="S622" s="190">
        <v>0</v>
      </c>
      <c r="T622" s="191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192" t="s">
        <v>215</v>
      </c>
      <c r="AT622" s="192" t="s">
        <v>211</v>
      </c>
      <c r="AU622" s="192" t="s">
        <v>83</v>
      </c>
      <c r="AY622" s="19" t="s">
        <v>209</v>
      </c>
      <c r="BE622" s="193">
        <f>IF(N622="základní",J622,0)</f>
        <v>0</v>
      </c>
      <c r="BF622" s="193">
        <f>IF(N622="snížená",J622,0)</f>
        <v>0</v>
      </c>
      <c r="BG622" s="193">
        <f>IF(N622="zákl. přenesená",J622,0)</f>
        <v>0</v>
      </c>
      <c r="BH622" s="193">
        <f>IF(N622="sníž. přenesená",J622,0)</f>
        <v>0</v>
      </c>
      <c r="BI622" s="193">
        <f>IF(N622="nulová",J622,0)</f>
        <v>0</v>
      </c>
      <c r="BJ622" s="19" t="s">
        <v>81</v>
      </c>
      <c r="BK622" s="193">
        <f>ROUND(I622*H622,2)</f>
        <v>0</v>
      </c>
      <c r="BL622" s="19" t="s">
        <v>215</v>
      </c>
      <c r="BM622" s="192" t="s">
        <v>1101</v>
      </c>
    </row>
    <row r="623" spans="2:51" s="13" customFormat="1" ht="12">
      <c r="B623" s="194"/>
      <c r="C623" s="195"/>
      <c r="D623" s="196" t="s">
        <v>217</v>
      </c>
      <c r="E623" s="197" t="s">
        <v>21</v>
      </c>
      <c r="F623" s="198" t="s">
        <v>1102</v>
      </c>
      <c r="G623" s="195"/>
      <c r="H623" s="199">
        <v>34</v>
      </c>
      <c r="I623" s="200"/>
      <c r="J623" s="195"/>
      <c r="K623" s="195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217</v>
      </c>
      <c r="AU623" s="205" t="s">
        <v>83</v>
      </c>
      <c r="AV623" s="13" t="s">
        <v>83</v>
      </c>
      <c r="AW623" s="13" t="s">
        <v>35</v>
      </c>
      <c r="AX623" s="13" t="s">
        <v>81</v>
      </c>
      <c r="AY623" s="205" t="s">
        <v>209</v>
      </c>
    </row>
    <row r="624" spans="1:65" s="2" customFormat="1" ht="14.45" customHeight="1">
      <c r="A624" s="36"/>
      <c r="B624" s="37"/>
      <c r="C624" s="181" t="s">
        <v>1103</v>
      </c>
      <c r="D624" s="181" t="s">
        <v>211</v>
      </c>
      <c r="E624" s="182" t="s">
        <v>1104</v>
      </c>
      <c r="F624" s="183" t="s">
        <v>1105</v>
      </c>
      <c r="G624" s="184" t="s">
        <v>214</v>
      </c>
      <c r="H624" s="185">
        <v>0.54</v>
      </c>
      <c r="I624" s="186"/>
      <c r="J624" s="187">
        <f>ROUND(I624*H624,2)</f>
        <v>0</v>
      </c>
      <c r="K624" s="183" t="s">
        <v>234</v>
      </c>
      <c r="L624" s="41"/>
      <c r="M624" s="188" t="s">
        <v>21</v>
      </c>
      <c r="N624" s="189" t="s">
        <v>45</v>
      </c>
      <c r="O624" s="66"/>
      <c r="P624" s="190">
        <f>O624*H624</f>
        <v>0</v>
      </c>
      <c r="Q624" s="190">
        <v>0</v>
      </c>
      <c r="R624" s="190">
        <f>Q624*H624</f>
        <v>0</v>
      </c>
      <c r="S624" s="190">
        <v>2</v>
      </c>
      <c r="T624" s="191">
        <f>S624*H624</f>
        <v>1.08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92" t="s">
        <v>215</v>
      </c>
      <c r="AT624" s="192" t="s">
        <v>211</v>
      </c>
      <c r="AU624" s="192" t="s">
        <v>83</v>
      </c>
      <c r="AY624" s="19" t="s">
        <v>209</v>
      </c>
      <c r="BE624" s="193">
        <f>IF(N624="základní",J624,0)</f>
        <v>0</v>
      </c>
      <c r="BF624" s="193">
        <f>IF(N624="snížená",J624,0)</f>
        <v>0</v>
      </c>
      <c r="BG624" s="193">
        <f>IF(N624="zákl. přenesená",J624,0)</f>
        <v>0</v>
      </c>
      <c r="BH624" s="193">
        <f>IF(N624="sníž. přenesená",J624,0)</f>
        <v>0</v>
      </c>
      <c r="BI624" s="193">
        <f>IF(N624="nulová",J624,0)</f>
        <v>0</v>
      </c>
      <c r="BJ624" s="19" t="s">
        <v>81</v>
      </c>
      <c r="BK624" s="193">
        <f>ROUND(I624*H624,2)</f>
        <v>0</v>
      </c>
      <c r="BL624" s="19" t="s">
        <v>215</v>
      </c>
      <c r="BM624" s="192" t="s">
        <v>1106</v>
      </c>
    </row>
    <row r="625" spans="2:51" s="13" customFormat="1" ht="12">
      <c r="B625" s="194"/>
      <c r="C625" s="195"/>
      <c r="D625" s="196" t="s">
        <v>217</v>
      </c>
      <c r="E625" s="197" t="s">
        <v>21</v>
      </c>
      <c r="F625" s="198" t="s">
        <v>1107</v>
      </c>
      <c r="G625" s="195"/>
      <c r="H625" s="199">
        <v>0.54</v>
      </c>
      <c r="I625" s="200"/>
      <c r="J625" s="195"/>
      <c r="K625" s="195"/>
      <c r="L625" s="201"/>
      <c r="M625" s="202"/>
      <c r="N625" s="203"/>
      <c r="O625" s="203"/>
      <c r="P625" s="203"/>
      <c r="Q625" s="203"/>
      <c r="R625" s="203"/>
      <c r="S625" s="203"/>
      <c r="T625" s="204"/>
      <c r="AT625" s="205" t="s">
        <v>217</v>
      </c>
      <c r="AU625" s="205" t="s">
        <v>83</v>
      </c>
      <c r="AV625" s="13" t="s">
        <v>83</v>
      </c>
      <c r="AW625" s="13" t="s">
        <v>35</v>
      </c>
      <c r="AX625" s="13" t="s">
        <v>81</v>
      </c>
      <c r="AY625" s="205" t="s">
        <v>209</v>
      </c>
    </row>
    <row r="626" spans="1:65" s="2" customFormat="1" ht="37.9" customHeight="1">
      <c r="A626" s="36"/>
      <c r="B626" s="37"/>
      <c r="C626" s="181" t="s">
        <v>1108</v>
      </c>
      <c r="D626" s="181" t="s">
        <v>211</v>
      </c>
      <c r="E626" s="182" t="s">
        <v>1109</v>
      </c>
      <c r="F626" s="183" t="s">
        <v>1110</v>
      </c>
      <c r="G626" s="184" t="s">
        <v>214</v>
      </c>
      <c r="H626" s="185">
        <v>0.63</v>
      </c>
      <c r="I626" s="186"/>
      <c r="J626" s="187">
        <f>ROUND(I626*H626,2)</f>
        <v>0</v>
      </c>
      <c r="K626" s="183" t="s">
        <v>234</v>
      </c>
      <c r="L626" s="41"/>
      <c r="M626" s="188" t="s">
        <v>21</v>
      </c>
      <c r="N626" s="189" t="s">
        <v>45</v>
      </c>
      <c r="O626" s="66"/>
      <c r="P626" s="190">
        <f>O626*H626</f>
        <v>0</v>
      </c>
      <c r="Q626" s="190">
        <v>0</v>
      </c>
      <c r="R626" s="190">
        <f>Q626*H626</f>
        <v>0</v>
      </c>
      <c r="S626" s="190">
        <v>1.8</v>
      </c>
      <c r="T626" s="191">
        <f>S626*H626</f>
        <v>1.1340000000000001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92" t="s">
        <v>215</v>
      </c>
      <c r="AT626" s="192" t="s">
        <v>211</v>
      </c>
      <c r="AU626" s="192" t="s">
        <v>83</v>
      </c>
      <c r="AY626" s="19" t="s">
        <v>209</v>
      </c>
      <c r="BE626" s="193">
        <f>IF(N626="základní",J626,0)</f>
        <v>0</v>
      </c>
      <c r="BF626" s="193">
        <f>IF(N626="snížená",J626,0)</f>
        <v>0</v>
      </c>
      <c r="BG626" s="193">
        <f>IF(N626="zákl. přenesená",J626,0)</f>
        <v>0</v>
      </c>
      <c r="BH626" s="193">
        <f>IF(N626="sníž. přenesená",J626,0)</f>
        <v>0</v>
      </c>
      <c r="BI626" s="193">
        <f>IF(N626="nulová",J626,0)</f>
        <v>0</v>
      </c>
      <c r="BJ626" s="19" t="s">
        <v>81</v>
      </c>
      <c r="BK626" s="193">
        <f>ROUND(I626*H626,2)</f>
        <v>0</v>
      </c>
      <c r="BL626" s="19" t="s">
        <v>215</v>
      </c>
      <c r="BM626" s="192" t="s">
        <v>1111</v>
      </c>
    </row>
    <row r="627" spans="2:51" s="13" customFormat="1" ht="12">
      <c r="B627" s="194"/>
      <c r="C627" s="195"/>
      <c r="D627" s="196" t="s">
        <v>217</v>
      </c>
      <c r="E627" s="197" t="s">
        <v>21</v>
      </c>
      <c r="F627" s="198" t="s">
        <v>1112</v>
      </c>
      <c r="G627" s="195"/>
      <c r="H627" s="199">
        <v>0.63</v>
      </c>
      <c r="I627" s="200"/>
      <c r="J627" s="195"/>
      <c r="K627" s="195"/>
      <c r="L627" s="201"/>
      <c r="M627" s="202"/>
      <c r="N627" s="203"/>
      <c r="O627" s="203"/>
      <c r="P627" s="203"/>
      <c r="Q627" s="203"/>
      <c r="R627" s="203"/>
      <c r="S627" s="203"/>
      <c r="T627" s="204"/>
      <c r="AT627" s="205" t="s">
        <v>217</v>
      </c>
      <c r="AU627" s="205" t="s">
        <v>83</v>
      </c>
      <c r="AV627" s="13" t="s">
        <v>83</v>
      </c>
      <c r="AW627" s="13" t="s">
        <v>35</v>
      </c>
      <c r="AX627" s="13" t="s">
        <v>81</v>
      </c>
      <c r="AY627" s="205" t="s">
        <v>209</v>
      </c>
    </row>
    <row r="628" spans="1:65" s="2" customFormat="1" ht="24.2" customHeight="1">
      <c r="A628" s="36"/>
      <c r="B628" s="37"/>
      <c r="C628" s="181" t="s">
        <v>1113</v>
      </c>
      <c r="D628" s="181" t="s">
        <v>211</v>
      </c>
      <c r="E628" s="182" t="s">
        <v>1114</v>
      </c>
      <c r="F628" s="183" t="s">
        <v>1115</v>
      </c>
      <c r="G628" s="184" t="s">
        <v>214</v>
      </c>
      <c r="H628" s="185">
        <v>0.249</v>
      </c>
      <c r="I628" s="186"/>
      <c r="J628" s="187">
        <f>ROUND(I628*H628,2)</f>
        <v>0</v>
      </c>
      <c r="K628" s="183" t="s">
        <v>234</v>
      </c>
      <c r="L628" s="41"/>
      <c r="M628" s="188" t="s">
        <v>21</v>
      </c>
      <c r="N628" s="189" t="s">
        <v>45</v>
      </c>
      <c r="O628" s="66"/>
      <c r="P628" s="190">
        <f>O628*H628</f>
        <v>0</v>
      </c>
      <c r="Q628" s="190">
        <v>0</v>
      </c>
      <c r="R628" s="190">
        <f>Q628*H628</f>
        <v>0</v>
      </c>
      <c r="S628" s="190">
        <v>2.2</v>
      </c>
      <c r="T628" s="191">
        <f>S628*H628</f>
        <v>0.5478000000000001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192" t="s">
        <v>215</v>
      </c>
      <c r="AT628" s="192" t="s">
        <v>211</v>
      </c>
      <c r="AU628" s="192" t="s">
        <v>83</v>
      </c>
      <c r="AY628" s="19" t="s">
        <v>209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19" t="s">
        <v>81</v>
      </c>
      <c r="BK628" s="193">
        <f>ROUND(I628*H628,2)</f>
        <v>0</v>
      </c>
      <c r="BL628" s="19" t="s">
        <v>215</v>
      </c>
      <c r="BM628" s="192" t="s">
        <v>1116</v>
      </c>
    </row>
    <row r="629" spans="2:51" s="15" customFormat="1" ht="12">
      <c r="B629" s="217"/>
      <c r="C629" s="218"/>
      <c r="D629" s="196" t="s">
        <v>217</v>
      </c>
      <c r="E629" s="219" t="s">
        <v>21</v>
      </c>
      <c r="F629" s="220" t="s">
        <v>1117</v>
      </c>
      <c r="G629" s="218"/>
      <c r="H629" s="219" t="s">
        <v>21</v>
      </c>
      <c r="I629" s="221"/>
      <c r="J629" s="218"/>
      <c r="K629" s="218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217</v>
      </c>
      <c r="AU629" s="226" t="s">
        <v>83</v>
      </c>
      <c r="AV629" s="15" t="s">
        <v>81</v>
      </c>
      <c r="AW629" s="15" t="s">
        <v>35</v>
      </c>
      <c r="AX629" s="15" t="s">
        <v>74</v>
      </c>
      <c r="AY629" s="226" t="s">
        <v>209</v>
      </c>
    </row>
    <row r="630" spans="2:51" s="13" customFormat="1" ht="12">
      <c r="B630" s="194"/>
      <c r="C630" s="195"/>
      <c r="D630" s="196" t="s">
        <v>217</v>
      </c>
      <c r="E630" s="197" t="s">
        <v>21</v>
      </c>
      <c r="F630" s="198" t="s">
        <v>1118</v>
      </c>
      <c r="G630" s="195"/>
      <c r="H630" s="199">
        <v>0.249</v>
      </c>
      <c r="I630" s="200"/>
      <c r="J630" s="195"/>
      <c r="K630" s="195"/>
      <c r="L630" s="201"/>
      <c r="M630" s="202"/>
      <c r="N630" s="203"/>
      <c r="O630" s="203"/>
      <c r="P630" s="203"/>
      <c r="Q630" s="203"/>
      <c r="R630" s="203"/>
      <c r="S630" s="203"/>
      <c r="T630" s="204"/>
      <c r="AT630" s="205" t="s">
        <v>217</v>
      </c>
      <c r="AU630" s="205" t="s">
        <v>83</v>
      </c>
      <c r="AV630" s="13" t="s">
        <v>83</v>
      </c>
      <c r="AW630" s="13" t="s">
        <v>35</v>
      </c>
      <c r="AX630" s="13" t="s">
        <v>81</v>
      </c>
      <c r="AY630" s="205" t="s">
        <v>209</v>
      </c>
    </row>
    <row r="631" spans="1:65" s="2" customFormat="1" ht="37.9" customHeight="1">
      <c r="A631" s="36"/>
      <c r="B631" s="37"/>
      <c r="C631" s="181" t="s">
        <v>1119</v>
      </c>
      <c r="D631" s="181" t="s">
        <v>211</v>
      </c>
      <c r="E631" s="182" t="s">
        <v>1120</v>
      </c>
      <c r="F631" s="183" t="s">
        <v>1121</v>
      </c>
      <c r="G631" s="184" t="s">
        <v>331</v>
      </c>
      <c r="H631" s="185">
        <v>95</v>
      </c>
      <c r="I631" s="186"/>
      <c r="J631" s="187">
        <f>ROUND(I631*H631,2)</f>
        <v>0</v>
      </c>
      <c r="K631" s="183" t="s">
        <v>234</v>
      </c>
      <c r="L631" s="41"/>
      <c r="M631" s="188" t="s">
        <v>21</v>
      </c>
      <c r="N631" s="189" t="s">
        <v>45</v>
      </c>
      <c r="O631" s="66"/>
      <c r="P631" s="190">
        <f>O631*H631</f>
        <v>0</v>
      </c>
      <c r="Q631" s="190">
        <v>0</v>
      </c>
      <c r="R631" s="190">
        <f>Q631*H631</f>
        <v>0</v>
      </c>
      <c r="S631" s="190">
        <v>0.014</v>
      </c>
      <c r="T631" s="191">
        <f>S631*H631</f>
        <v>1.33</v>
      </c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R631" s="192" t="s">
        <v>215</v>
      </c>
      <c r="AT631" s="192" t="s">
        <v>211</v>
      </c>
      <c r="AU631" s="192" t="s">
        <v>83</v>
      </c>
      <c r="AY631" s="19" t="s">
        <v>209</v>
      </c>
      <c r="BE631" s="193">
        <f>IF(N631="základní",J631,0)</f>
        <v>0</v>
      </c>
      <c r="BF631" s="193">
        <f>IF(N631="snížená",J631,0)</f>
        <v>0</v>
      </c>
      <c r="BG631" s="193">
        <f>IF(N631="zákl. přenesená",J631,0)</f>
        <v>0</v>
      </c>
      <c r="BH631" s="193">
        <f>IF(N631="sníž. přenesená",J631,0)</f>
        <v>0</v>
      </c>
      <c r="BI631" s="193">
        <f>IF(N631="nulová",J631,0)</f>
        <v>0</v>
      </c>
      <c r="BJ631" s="19" t="s">
        <v>81</v>
      </c>
      <c r="BK631" s="193">
        <f>ROUND(I631*H631,2)</f>
        <v>0</v>
      </c>
      <c r="BL631" s="19" t="s">
        <v>215</v>
      </c>
      <c r="BM631" s="192" t="s">
        <v>1122</v>
      </c>
    </row>
    <row r="632" spans="2:51" s="13" customFormat="1" ht="12">
      <c r="B632" s="194"/>
      <c r="C632" s="195"/>
      <c r="D632" s="196" t="s">
        <v>217</v>
      </c>
      <c r="E632" s="197" t="s">
        <v>21</v>
      </c>
      <c r="F632" s="198" t="s">
        <v>1123</v>
      </c>
      <c r="G632" s="195"/>
      <c r="H632" s="199">
        <v>95</v>
      </c>
      <c r="I632" s="200"/>
      <c r="J632" s="195"/>
      <c r="K632" s="195"/>
      <c r="L632" s="201"/>
      <c r="M632" s="202"/>
      <c r="N632" s="203"/>
      <c r="O632" s="203"/>
      <c r="P632" s="203"/>
      <c r="Q632" s="203"/>
      <c r="R632" s="203"/>
      <c r="S632" s="203"/>
      <c r="T632" s="204"/>
      <c r="AT632" s="205" t="s">
        <v>217</v>
      </c>
      <c r="AU632" s="205" t="s">
        <v>83</v>
      </c>
      <c r="AV632" s="13" t="s">
        <v>83</v>
      </c>
      <c r="AW632" s="13" t="s">
        <v>35</v>
      </c>
      <c r="AX632" s="13" t="s">
        <v>81</v>
      </c>
      <c r="AY632" s="205" t="s">
        <v>209</v>
      </c>
    </row>
    <row r="633" spans="1:65" s="2" customFormat="1" ht="49.15" customHeight="1">
      <c r="A633" s="36"/>
      <c r="B633" s="37"/>
      <c r="C633" s="181" t="s">
        <v>1124</v>
      </c>
      <c r="D633" s="181" t="s">
        <v>211</v>
      </c>
      <c r="E633" s="182" t="s">
        <v>1125</v>
      </c>
      <c r="F633" s="183" t="s">
        <v>1126</v>
      </c>
      <c r="G633" s="184" t="s">
        <v>331</v>
      </c>
      <c r="H633" s="185">
        <v>3.908</v>
      </c>
      <c r="I633" s="186"/>
      <c r="J633" s="187">
        <f>ROUND(I633*H633,2)</f>
        <v>0</v>
      </c>
      <c r="K633" s="183" t="s">
        <v>234</v>
      </c>
      <c r="L633" s="41"/>
      <c r="M633" s="188" t="s">
        <v>21</v>
      </c>
      <c r="N633" s="189" t="s">
        <v>45</v>
      </c>
      <c r="O633" s="66"/>
      <c r="P633" s="190">
        <f>O633*H633</f>
        <v>0</v>
      </c>
      <c r="Q633" s="190">
        <v>0</v>
      </c>
      <c r="R633" s="190">
        <f>Q633*H633</f>
        <v>0</v>
      </c>
      <c r="S633" s="190">
        <v>0.055</v>
      </c>
      <c r="T633" s="191">
        <f>S633*H633</f>
        <v>0.21494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92" t="s">
        <v>215</v>
      </c>
      <c r="AT633" s="192" t="s">
        <v>211</v>
      </c>
      <c r="AU633" s="192" t="s">
        <v>83</v>
      </c>
      <c r="AY633" s="19" t="s">
        <v>209</v>
      </c>
      <c r="BE633" s="193">
        <f>IF(N633="základní",J633,0)</f>
        <v>0</v>
      </c>
      <c r="BF633" s="193">
        <f>IF(N633="snížená",J633,0)</f>
        <v>0</v>
      </c>
      <c r="BG633" s="193">
        <f>IF(N633="zákl. přenesená",J633,0)</f>
        <v>0</v>
      </c>
      <c r="BH633" s="193">
        <f>IF(N633="sníž. přenesená",J633,0)</f>
        <v>0</v>
      </c>
      <c r="BI633" s="193">
        <f>IF(N633="nulová",J633,0)</f>
        <v>0</v>
      </c>
      <c r="BJ633" s="19" t="s">
        <v>81</v>
      </c>
      <c r="BK633" s="193">
        <f>ROUND(I633*H633,2)</f>
        <v>0</v>
      </c>
      <c r="BL633" s="19" t="s">
        <v>215</v>
      </c>
      <c r="BM633" s="192" t="s">
        <v>1127</v>
      </c>
    </row>
    <row r="634" spans="2:51" s="13" customFormat="1" ht="12">
      <c r="B634" s="194"/>
      <c r="C634" s="195"/>
      <c r="D634" s="196" t="s">
        <v>217</v>
      </c>
      <c r="E634" s="197" t="s">
        <v>21</v>
      </c>
      <c r="F634" s="198" t="s">
        <v>1128</v>
      </c>
      <c r="G634" s="195"/>
      <c r="H634" s="199">
        <v>3.908</v>
      </c>
      <c r="I634" s="200"/>
      <c r="J634" s="195"/>
      <c r="K634" s="195"/>
      <c r="L634" s="201"/>
      <c r="M634" s="202"/>
      <c r="N634" s="203"/>
      <c r="O634" s="203"/>
      <c r="P634" s="203"/>
      <c r="Q634" s="203"/>
      <c r="R634" s="203"/>
      <c r="S634" s="203"/>
      <c r="T634" s="204"/>
      <c r="AT634" s="205" t="s">
        <v>217</v>
      </c>
      <c r="AU634" s="205" t="s">
        <v>83</v>
      </c>
      <c r="AV634" s="13" t="s">
        <v>83</v>
      </c>
      <c r="AW634" s="13" t="s">
        <v>35</v>
      </c>
      <c r="AX634" s="13" t="s">
        <v>81</v>
      </c>
      <c r="AY634" s="205" t="s">
        <v>209</v>
      </c>
    </row>
    <row r="635" spans="1:65" s="2" customFormat="1" ht="24.2" customHeight="1">
      <c r="A635" s="36"/>
      <c r="B635" s="37"/>
      <c r="C635" s="181" t="s">
        <v>1129</v>
      </c>
      <c r="D635" s="181" t="s">
        <v>211</v>
      </c>
      <c r="E635" s="182" t="s">
        <v>1130</v>
      </c>
      <c r="F635" s="183" t="s">
        <v>1131</v>
      </c>
      <c r="G635" s="184" t="s">
        <v>331</v>
      </c>
      <c r="H635" s="185">
        <v>43.776</v>
      </c>
      <c r="I635" s="186"/>
      <c r="J635" s="187">
        <f>ROUND(I635*H635,2)</f>
        <v>0</v>
      </c>
      <c r="K635" s="183" t="s">
        <v>234</v>
      </c>
      <c r="L635" s="41"/>
      <c r="M635" s="188" t="s">
        <v>21</v>
      </c>
      <c r="N635" s="189" t="s">
        <v>45</v>
      </c>
      <c r="O635" s="66"/>
      <c r="P635" s="190">
        <f>O635*H635</f>
        <v>0</v>
      </c>
      <c r="Q635" s="190">
        <v>0</v>
      </c>
      <c r="R635" s="190">
        <f>Q635*H635</f>
        <v>0</v>
      </c>
      <c r="S635" s="190">
        <v>0.043</v>
      </c>
      <c r="T635" s="191">
        <f>S635*H635</f>
        <v>1.882368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92" t="s">
        <v>215</v>
      </c>
      <c r="AT635" s="192" t="s">
        <v>211</v>
      </c>
      <c r="AU635" s="192" t="s">
        <v>83</v>
      </c>
      <c r="AY635" s="19" t="s">
        <v>209</v>
      </c>
      <c r="BE635" s="193">
        <f>IF(N635="základní",J635,0)</f>
        <v>0</v>
      </c>
      <c r="BF635" s="193">
        <f>IF(N635="snížená",J635,0)</f>
        <v>0</v>
      </c>
      <c r="BG635" s="193">
        <f>IF(N635="zákl. přenesená",J635,0)</f>
        <v>0</v>
      </c>
      <c r="BH635" s="193">
        <f>IF(N635="sníž. přenesená",J635,0)</f>
        <v>0</v>
      </c>
      <c r="BI635" s="193">
        <f>IF(N635="nulová",J635,0)</f>
        <v>0</v>
      </c>
      <c r="BJ635" s="19" t="s">
        <v>81</v>
      </c>
      <c r="BK635" s="193">
        <f>ROUND(I635*H635,2)</f>
        <v>0</v>
      </c>
      <c r="BL635" s="19" t="s">
        <v>215</v>
      </c>
      <c r="BM635" s="192" t="s">
        <v>1132</v>
      </c>
    </row>
    <row r="636" spans="2:51" s="13" customFormat="1" ht="12">
      <c r="B636" s="194"/>
      <c r="C636" s="195"/>
      <c r="D636" s="196" t="s">
        <v>217</v>
      </c>
      <c r="E636" s="197" t="s">
        <v>21</v>
      </c>
      <c r="F636" s="198" t="s">
        <v>1133</v>
      </c>
      <c r="G636" s="195"/>
      <c r="H636" s="199">
        <v>43.776</v>
      </c>
      <c r="I636" s="200"/>
      <c r="J636" s="195"/>
      <c r="K636" s="195"/>
      <c r="L636" s="201"/>
      <c r="M636" s="202"/>
      <c r="N636" s="203"/>
      <c r="O636" s="203"/>
      <c r="P636" s="203"/>
      <c r="Q636" s="203"/>
      <c r="R636" s="203"/>
      <c r="S636" s="203"/>
      <c r="T636" s="204"/>
      <c r="AT636" s="205" t="s">
        <v>217</v>
      </c>
      <c r="AU636" s="205" t="s">
        <v>83</v>
      </c>
      <c r="AV636" s="13" t="s">
        <v>83</v>
      </c>
      <c r="AW636" s="13" t="s">
        <v>35</v>
      </c>
      <c r="AX636" s="13" t="s">
        <v>81</v>
      </c>
      <c r="AY636" s="205" t="s">
        <v>209</v>
      </c>
    </row>
    <row r="637" spans="1:65" s="2" customFormat="1" ht="24.2" customHeight="1">
      <c r="A637" s="36"/>
      <c r="B637" s="37"/>
      <c r="C637" s="181" t="s">
        <v>1134</v>
      </c>
      <c r="D637" s="181" t="s">
        <v>211</v>
      </c>
      <c r="E637" s="182" t="s">
        <v>1135</v>
      </c>
      <c r="F637" s="183" t="s">
        <v>1136</v>
      </c>
      <c r="G637" s="184" t="s">
        <v>331</v>
      </c>
      <c r="H637" s="185">
        <v>2.6</v>
      </c>
      <c r="I637" s="186"/>
      <c r="J637" s="187">
        <f>ROUND(I637*H637,2)</f>
        <v>0</v>
      </c>
      <c r="K637" s="183" t="s">
        <v>234</v>
      </c>
      <c r="L637" s="41"/>
      <c r="M637" s="188" t="s">
        <v>21</v>
      </c>
      <c r="N637" s="189" t="s">
        <v>45</v>
      </c>
      <c r="O637" s="66"/>
      <c r="P637" s="190">
        <f>O637*H637</f>
        <v>0</v>
      </c>
      <c r="Q637" s="190">
        <v>0</v>
      </c>
      <c r="R637" s="190">
        <f>Q637*H637</f>
        <v>0</v>
      </c>
      <c r="S637" s="190">
        <v>0.062</v>
      </c>
      <c r="T637" s="191">
        <f>S637*H637</f>
        <v>0.1612</v>
      </c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R637" s="192" t="s">
        <v>215</v>
      </c>
      <c r="AT637" s="192" t="s">
        <v>211</v>
      </c>
      <c r="AU637" s="192" t="s">
        <v>83</v>
      </c>
      <c r="AY637" s="19" t="s">
        <v>209</v>
      </c>
      <c r="BE637" s="193">
        <f>IF(N637="základní",J637,0)</f>
        <v>0</v>
      </c>
      <c r="BF637" s="193">
        <f>IF(N637="snížená",J637,0)</f>
        <v>0</v>
      </c>
      <c r="BG637" s="193">
        <f>IF(N637="zákl. přenesená",J637,0)</f>
        <v>0</v>
      </c>
      <c r="BH637" s="193">
        <f>IF(N637="sníž. přenesená",J637,0)</f>
        <v>0</v>
      </c>
      <c r="BI637" s="193">
        <f>IF(N637="nulová",J637,0)</f>
        <v>0</v>
      </c>
      <c r="BJ637" s="19" t="s">
        <v>81</v>
      </c>
      <c r="BK637" s="193">
        <f>ROUND(I637*H637,2)</f>
        <v>0</v>
      </c>
      <c r="BL637" s="19" t="s">
        <v>215</v>
      </c>
      <c r="BM637" s="192" t="s">
        <v>1137</v>
      </c>
    </row>
    <row r="638" spans="2:51" s="13" customFormat="1" ht="12">
      <c r="B638" s="194"/>
      <c r="C638" s="195"/>
      <c r="D638" s="196" t="s">
        <v>217</v>
      </c>
      <c r="E638" s="197" t="s">
        <v>21</v>
      </c>
      <c r="F638" s="198" t="s">
        <v>1138</v>
      </c>
      <c r="G638" s="195"/>
      <c r="H638" s="199">
        <v>2.6</v>
      </c>
      <c r="I638" s="200"/>
      <c r="J638" s="195"/>
      <c r="K638" s="195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217</v>
      </c>
      <c r="AU638" s="205" t="s">
        <v>83</v>
      </c>
      <c r="AV638" s="13" t="s">
        <v>83</v>
      </c>
      <c r="AW638" s="13" t="s">
        <v>35</v>
      </c>
      <c r="AX638" s="13" t="s">
        <v>81</v>
      </c>
      <c r="AY638" s="205" t="s">
        <v>209</v>
      </c>
    </row>
    <row r="639" spans="1:65" s="2" customFormat="1" ht="49.15" customHeight="1">
      <c r="A639" s="36"/>
      <c r="B639" s="37"/>
      <c r="C639" s="181" t="s">
        <v>1139</v>
      </c>
      <c r="D639" s="181" t="s">
        <v>211</v>
      </c>
      <c r="E639" s="182" t="s">
        <v>1140</v>
      </c>
      <c r="F639" s="183" t="s">
        <v>1141</v>
      </c>
      <c r="G639" s="184" t="s">
        <v>354</v>
      </c>
      <c r="H639" s="185">
        <v>15</v>
      </c>
      <c r="I639" s="186"/>
      <c r="J639" s="187">
        <f>ROUND(I639*H639,2)</f>
        <v>0</v>
      </c>
      <c r="K639" s="183" t="s">
        <v>234</v>
      </c>
      <c r="L639" s="41"/>
      <c r="M639" s="188" t="s">
        <v>21</v>
      </c>
      <c r="N639" s="189" t="s">
        <v>45</v>
      </c>
      <c r="O639" s="66"/>
      <c r="P639" s="190">
        <f>O639*H639</f>
        <v>0</v>
      </c>
      <c r="Q639" s="190">
        <v>0</v>
      </c>
      <c r="R639" s="190">
        <f>Q639*H639</f>
        <v>0</v>
      </c>
      <c r="S639" s="190">
        <v>0.008</v>
      </c>
      <c r="T639" s="191">
        <f>S639*H639</f>
        <v>0.12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192" t="s">
        <v>215</v>
      </c>
      <c r="AT639" s="192" t="s">
        <v>211</v>
      </c>
      <c r="AU639" s="192" t="s">
        <v>83</v>
      </c>
      <c r="AY639" s="19" t="s">
        <v>209</v>
      </c>
      <c r="BE639" s="193">
        <f>IF(N639="základní",J639,0)</f>
        <v>0</v>
      </c>
      <c r="BF639" s="193">
        <f>IF(N639="snížená",J639,0)</f>
        <v>0</v>
      </c>
      <c r="BG639" s="193">
        <f>IF(N639="zákl. přenesená",J639,0)</f>
        <v>0</v>
      </c>
      <c r="BH639" s="193">
        <f>IF(N639="sníž. přenesená",J639,0)</f>
        <v>0</v>
      </c>
      <c r="BI639" s="193">
        <f>IF(N639="nulová",J639,0)</f>
        <v>0</v>
      </c>
      <c r="BJ639" s="19" t="s">
        <v>81</v>
      </c>
      <c r="BK639" s="193">
        <f>ROUND(I639*H639,2)</f>
        <v>0</v>
      </c>
      <c r="BL639" s="19" t="s">
        <v>215</v>
      </c>
      <c r="BM639" s="192" t="s">
        <v>1142</v>
      </c>
    </row>
    <row r="640" spans="1:65" s="2" customFormat="1" ht="49.15" customHeight="1">
      <c r="A640" s="36"/>
      <c r="B640" s="37"/>
      <c r="C640" s="181" t="s">
        <v>1143</v>
      </c>
      <c r="D640" s="181" t="s">
        <v>211</v>
      </c>
      <c r="E640" s="182" t="s">
        <v>1144</v>
      </c>
      <c r="F640" s="183" t="s">
        <v>1145</v>
      </c>
      <c r="G640" s="184" t="s">
        <v>354</v>
      </c>
      <c r="H640" s="185">
        <v>42</v>
      </c>
      <c r="I640" s="186"/>
      <c r="J640" s="187">
        <f>ROUND(I640*H640,2)</f>
        <v>0</v>
      </c>
      <c r="K640" s="183" t="s">
        <v>234</v>
      </c>
      <c r="L640" s="41"/>
      <c r="M640" s="188" t="s">
        <v>21</v>
      </c>
      <c r="N640" s="189" t="s">
        <v>45</v>
      </c>
      <c r="O640" s="66"/>
      <c r="P640" s="190">
        <f>O640*H640</f>
        <v>0</v>
      </c>
      <c r="Q640" s="190">
        <v>0</v>
      </c>
      <c r="R640" s="190">
        <f>Q640*H640</f>
        <v>0</v>
      </c>
      <c r="S640" s="190">
        <v>0.054</v>
      </c>
      <c r="T640" s="191">
        <f>S640*H640</f>
        <v>2.268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192" t="s">
        <v>215</v>
      </c>
      <c r="AT640" s="192" t="s">
        <v>211</v>
      </c>
      <c r="AU640" s="192" t="s">
        <v>83</v>
      </c>
      <c r="AY640" s="19" t="s">
        <v>209</v>
      </c>
      <c r="BE640" s="193">
        <f>IF(N640="základní",J640,0)</f>
        <v>0</v>
      </c>
      <c r="BF640" s="193">
        <f>IF(N640="snížená",J640,0)</f>
        <v>0</v>
      </c>
      <c r="BG640" s="193">
        <f>IF(N640="zákl. přenesená",J640,0)</f>
        <v>0</v>
      </c>
      <c r="BH640" s="193">
        <f>IF(N640="sníž. přenesená",J640,0)</f>
        <v>0</v>
      </c>
      <c r="BI640" s="193">
        <f>IF(N640="nulová",J640,0)</f>
        <v>0</v>
      </c>
      <c r="BJ640" s="19" t="s">
        <v>81</v>
      </c>
      <c r="BK640" s="193">
        <f>ROUND(I640*H640,2)</f>
        <v>0</v>
      </c>
      <c r="BL640" s="19" t="s">
        <v>215</v>
      </c>
      <c r="BM640" s="192" t="s">
        <v>1146</v>
      </c>
    </row>
    <row r="641" spans="2:51" s="13" customFormat="1" ht="12">
      <c r="B641" s="194"/>
      <c r="C641" s="195"/>
      <c r="D641" s="196" t="s">
        <v>217</v>
      </c>
      <c r="E641" s="197" t="s">
        <v>21</v>
      </c>
      <c r="F641" s="198" t="s">
        <v>1147</v>
      </c>
      <c r="G641" s="195"/>
      <c r="H641" s="199">
        <v>42</v>
      </c>
      <c r="I641" s="200"/>
      <c r="J641" s="195"/>
      <c r="K641" s="195"/>
      <c r="L641" s="201"/>
      <c r="M641" s="202"/>
      <c r="N641" s="203"/>
      <c r="O641" s="203"/>
      <c r="P641" s="203"/>
      <c r="Q641" s="203"/>
      <c r="R641" s="203"/>
      <c r="S641" s="203"/>
      <c r="T641" s="204"/>
      <c r="AT641" s="205" t="s">
        <v>217</v>
      </c>
      <c r="AU641" s="205" t="s">
        <v>83</v>
      </c>
      <c r="AV641" s="13" t="s">
        <v>83</v>
      </c>
      <c r="AW641" s="13" t="s">
        <v>35</v>
      </c>
      <c r="AX641" s="13" t="s">
        <v>81</v>
      </c>
      <c r="AY641" s="205" t="s">
        <v>209</v>
      </c>
    </row>
    <row r="642" spans="1:65" s="2" customFormat="1" ht="37.9" customHeight="1">
      <c r="A642" s="36"/>
      <c r="B642" s="37"/>
      <c r="C642" s="181" t="s">
        <v>1148</v>
      </c>
      <c r="D642" s="181" t="s">
        <v>211</v>
      </c>
      <c r="E642" s="182" t="s">
        <v>1149</v>
      </c>
      <c r="F642" s="183" t="s">
        <v>1150</v>
      </c>
      <c r="G642" s="184" t="s">
        <v>354</v>
      </c>
      <c r="H642" s="185">
        <v>2</v>
      </c>
      <c r="I642" s="186"/>
      <c r="J642" s="187">
        <f>ROUND(I642*H642,2)</f>
        <v>0</v>
      </c>
      <c r="K642" s="183" t="s">
        <v>234</v>
      </c>
      <c r="L642" s="41"/>
      <c r="M642" s="188" t="s">
        <v>21</v>
      </c>
      <c r="N642" s="189" t="s">
        <v>45</v>
      </c>
      <c r="O642" s="66"/>
      <c r="P642" s="190">
        <f>O642*H642</f>
        <v>0</v>
      </c>
      <c r="Q642" s="190">
        <v>0</v>
      </c>
      <c r="R642" s="190">
        <f>Q642*H642</f>
        <v>0</v>
      </c>
      <c r="S642" s="190">
        <v>0.007</v>
      </c>
      <c r="T642" s="191">
        <f>S642*H642</f>
        <v>0.014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192" t="s">
        <v>215</v>
      </c>
      <c r="AT642" s="192" t="s">
        <v>211</v>
      </c>
      <c r="AU642" s="192" t="s">
        <v>83</v>
      </c>
      <c r="AY642" s="19" t="s">
        <v>209</v>
      </c>
      <c r="BE642" s="193">
        <f>IF(N642="základní",J642,0)</f>
        <v>0</v>
      </c>
      <c r="BF642" s="193">
        <f>IF(N642="snížená",J642,0)</f>
        <v>0</v>
      </c>
      <c r="BG642" s="193">
        <f>IF(N642="zákl. přenesená",J642,0)</f>
        <v>0</v>
      </c>
      <c r="BH642" s="193">
        <f>IF(N642="sníž. přenesená",J642,0)</f>
        <v>0</v>
      </c>
      <c r="BI642" s="193">
        <f>IF(N642="nulová",J642,0)</f>
        <v>0</v>
      </c>
      <c r="BJ642" s="19" t="s">
        <v>81</v>
      </c>
      <c r="BK642" s="193">
        <f>ROUND(I642*H642,2)</f>
        <v>0</v>
      </c>
      <c r="BL642" s="19" t="s">
        <v>215</v>
      </c>
      <c r="BM642" s="192" t="s">
        <v>1151</v>
      </c>
    </row>
    <row r="643" spans="2:51" s="13" customFormat="1" ht="12">
      <c r="B643" s="194"/>
      <c r="C643" s="195"/>
      <c r="D643" s="196" t="s">
        <v>217</v>
      </c>
      <c r="E643" s="197" t="s">
        <v>21</v>
      </c>
      <c r="F643" s="198" t="s">
        <v>1152</v>
      </c>
      <c r="G643" s="195"/>
      <c r="H643" s="199">
        <v>2</v>
      </c>
      <c r="I643" s="200"/>
      <c r="J643" s="195"/>
      <c r="K643" s="195"/>
      <c r="L643" s="201"/>
      <c r="M643" s="202"/>
      <c r="N643" s="203"/>
      <c r="O643" s="203"/>
      <c r="P643" s="203"/>
      <c r="Q643" s="203"/>
      <c r="R643" s="203"/>
      <c r="S643" s="203"/>
      <c r="T643" s="204"/>
      <c r="AT643" s="205" t="s">
        <v>217</v>
      </c>
      <c r="AU643" s="205" t="s">
        <v>83</v>
      </c>
      <c r="AV643" s="13" t="s">
        <v>83</v>
      </c>
      <c r="AW643" s="13" t="s">
        <v>35</v>
      </c>
      <c r="AX643" s="13" t="s">
        <v>81</v>
      </c>
      <c r="AY643" s="205" t="s">
        <v>209</v>
      </c>
    </row>
    <row r="644" spans="1:65" s="2" customFormat="1" ht="37.9" customHeight="1">
      <c r="A644" s="36"/>
      <c r="B644" s="37"/>
      <c r="C644" s="181" t="s">
        <v>1153</v>
      </c>
      <c r="D644" s="181" t="s">
        <v>211</v>
      </c>
      <c r="E644" s="182" t="s">
        <v>1154</v>
      </c>
      <c r="F644" s="183" t="s">
        <v>1155</v>
      </c>
      <c r="G644" s="184" t="s">
        <v>354</v>
      </c>
      <c r="H644" s="185">
        <v>5</v>
      </c>
      <c r="I644" s="186"/>
      <c r="J644" s="187">
        <f>ROUND(I644*H644,2)</f>
        <v>0</v>
      </c>
      <c r="K644" s="183" t="s">
        <v>234</v>
      </c>
      <c r="L644" s="41"/>
      <c r="M644" s="188" t="s">
        <v>21</v>
      </c>
      <c r="N644" s="189" t="s">
        <v>45</v>
      </c>
      <c r="O644" s="66"/>
      <c r="P644" s="190">
        <f>O644*H644</f>
        <v>0</v>
      </c>
      <c r="Q644" s="190">
        <v>0</v>
      </c>
      <c r="R644" s="190">
        <f>Q644*H644</f>
        <v>0</v>
      </c>
      <c r="S644" s="190">
        <v>0.06</v>
      </c>
      <c r="T644" s="191">
        <f>S644*H644</f>
        <v>0.3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192" t="s">
        <v>215</v>
      </c>
      <c r="AT644" s="192" t="s">
        <v>211</v>
      </c>
      <c r="AU644" s="192" t="s">
        <v>83</v>
      </c>
      <c r="AY644" s="19" t="s">
        <v>209</v>
      </c>
      <c r="BE644" s="193">
        <f>IF(N644="základní",J644,0)</f>
        <v>0</v>
      </c>
      <c r="BF644" s="193">
        <f>IF(N644="snížená",J644,0)</f>
        <v>0</v>
      </c>
      <c r="BG644" s="193">
        <f>IF(N644="zákl. přenesená",J644,0)</f>
        <v>0</v>
      </c>
      <c r="BH644" s="193">
        <f>IF(N644="sníž. přenesená",J644,0)</f>
        <v>0</v>
      </c>
      <c r="BI644" s="193">
        <f>IF(N644="nulová",J644,0)</f>
        <v>0</v>
      </c>
      <c r="BJ644" s="19" t="s">
        <v>81</v>
      </c>
      <c r="BK644" s="193">
        <f>ROUND(I644*H644,2)</f>
        <v>0</v>
      </c>
      <c r="BL644" s="19" t="s">
        <v>215</v>
      </c>
      <c r="BM644" s="192" t="s">
        <v>1156</v>
      </c>
    </row>
    <row r="645" spans="2:51" s="13" customFormat="1" ht="12">
      <c r="B645" s="194"/>
      <c r="C645" s="195"/>
      <c r="D645" s="196" t="s">
        <v>217</v>
      </c>
      <c r="E645" s="197" t="s">
        <v>21</v>
      </c>
      <c r="F645" s="198" t="s">
        <v>1157</v>
      </c>
      <c r="G645" s="195"/>
      <c r="H645" s="199">
        <v>4</v>
      </c>
      <c r="I645" s="200"/>
      <c r="J645" s="195"/>
      <c r="K645" s="195"/>
      <c r="L645" s="201"/>
      <c r="M645" s="202"/>
      <c r="N645" s="203"/>
      <c r="O645" s="203"/>
      <c r="P645" s="203"/>
      <c r="Q645" s="203"/>
      <c r="R645" s="203"/>
      <c r="S645" s="203"/>
      <c r="T645" s="204"/>
      <c r="AT645" s="205" t="s">
        <v>217</v>
      </c>
      <c r="AU645" s="205" t="s">
        <v>83</v>
      </c>
      <c r="AV645" s="13" t="s">
        <v>83</v>
      </c>
      <c r="AW645" s="13" t="s">
        <v>35</v>
      </c>
      <c r="AX645" s="13" t="s">
        <v>74</v>
      </c>
      <c r="AY645" s="205" t="s">
        <v>209</v>
      </c>
    </row>
    <row r="646" spans="2:51" s="13" customFormat="1" ht="12">
      <c r="B646" s="194"/>
      <c r="C646" s="195"/>
      <c r="D646" s="196" t="s">
        <v>217</v>
      </c>
      <c r="E646" s="197" t="s">
        <v>21</v>
      </c>
      <c r="F646" s="198" t="s">
        <v>1158</v>
      </c>
      <c r="G646" s="195"/>
      <c r="H646" s="199">
        <v>1</v>
      </c>
      <c r="I646" s="200"/>
      <c r="J646" s="195"/>
      <c r="K646" s="195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217</v>
      </c>
      <c r="AU646" s="205" t="s">
        <v>83</v>
      </c>
      <c r="AV646" s="13" t="s">
        <v>83</v>
      </c>
      <c r="AW646" s="13" t="s">
        <v>35</v>
      </c>
      <c r="AX646" s="13" t="s">
        <v>74</v>
      </c>
      <c r="AY646" s="205" t="s">
        <v>209</v>
      </c>
    </row>
    <row r="647" spans="2:51" s="16" customFormat="1" ht="12">
      <c r="B647" s="227"/>
      <c r="C647" s="228"/>
      <c r="D647" s="196" t="s">
        <v>217</v>
      </c>
      <c r="E647" s="229" t="s">
        <v>21</v>
      </c>
      <c r="F647" s="230" t="s">
        <v>257</v>
      </c>
      <c r="G647" s="228"/>
      <c r="H647" s="231">
        <v>5</v>
      </c>
      <c r="I647" s="232"/>
      <c r="J647" s="228"/>
      <c r="K647" s="228"/>
      <c r="L647" s="233"/>
      <c r="M647" s="234"/>
      <c r="N647" s="235"/>
      <c r="O647" s="235"/>
      <c r="P647" s="235"/>
      <c r="Q647" s="235"/>
      <c r="R647" s="235"/>
      <c r="S647" s="235"/>
      <c r="T647" s="236"/>
      <c r="AT647" s="237" t="s">
        <v>217</v>
      </c>
      <c r="AU647" s="237" t="s">
        <v>83</v>
      </c>
      <c r="AV647" s="16" t="s">
        <v>215</v>
      </c>
      <c r="AW647" s="16" t="s">
        <v>35</v>
      </c>
      <c r="AX647" s="16" t="s">
        <v>81</v>
      </c>
      <c r="AY647" s="237" t="s">
        <v>209</v>
      </c>
    </row>
    <row r="648" spans="1:65" s="2" customFormat="1" ht="24.2" customHeight="1">
      <c r="A648" s="36"/>
      <c r="B648" s="37"/>
      <c r="C648" s="181" t="s">
        <v>1159</v>
      </c>
      <c r="D648" s="181" t="s">
        <v>211</v>
      </c>
      <c r="E648" s="182" t="s">
        <v>1160</v>
      </c>
      <c r="F648" s="183" t="s">
        <v>1161</v>
      </c>
      <c r="G648" s="184" t="s">
        <v>354</v>
      </c>
      <c r="H648" s="185">
        <v>3</v>
      </c>
      <c r="I648" s="186"/>
      <c r="J648" s="187">
        <f>ROUND(I648*H648,2)</f>
        <v>0</v>
      </c>
      <c r="K648" s="183" t="s">
        <v>21</v>
      </c>
      <c r="L648" s="41"/>
      <c r="M648" s="188" t="s">
        <v>21</v>
      </c>
      <c r="N648" s="189" t="s">
        <v>45</v>
      </c>
      <c r="O648" s="66"/>
      <c r="P648" s="190">
        <f>O648*H648</f>
        <v>0</v>
      </c>
      <c r="Q648" s="190">
        <v>0</v>
      </c>
      <c r="R648" s="190">
        <f>Q648*H648</f>
        <v>0</v>
      </c>
      <c r="S648" s="190">
        <v>0.154</v>
      </c>
      <c r="T648" s="191">
        <f>S648*H648</f>
        <v>0.46199999999999997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92" t="s">
        <v>215</v>
      </c>
      <c r="AT648" s="192" t="s">
        <v>211</v>
      </c>
      <c r="AU648" s="192" t="s">
        <v>83</v>
      </c>
      <c r="AY648" s="19" t="s">
        <v>209</v>
      </c>
      <c r="BE648" s="193">
        <f>IF(N648="základní",J648,0)</f>
        <v>0</v>
      </c>
      <c r="BF648" s="193">
        <f>IF(N648="snížená",J648,0)</f>
        <v>0</v>
      </c>
      <c r="BG648" s="193">
        <f>IF(N648="zákl. přenesená",J648,0)</f>
        <v>0</v>
      </c>
      <c r="BH648" s="193">
        <f>IF(N648="sníž. přenesená",J648,0)</f>
        <v>0</v>
      </c>
      <c r="BI648" s="193">
        <f>IF(N648="nulová",J648,0)</f>
        <v>0</v>
      </c>
      <c r="BJ648" s="19" t="s">
        <v>81</v>
      </c>
      <c r="BK648" s="193">
        <f>ROUND(I648*H648,2)</f>
        <v>0</v>
      </c>
      <c r="BL648" s="19" t="s">
        <v>215</v>
      </c>
      <c r="BM648" s="192" t="s">
        <v>1162</v>
      </c>
    </row>
    <row r="649" spans="2:51" s="13" customFormat="1" ht="12">
      <c r="B649" s="194"/>
      <c r="C649" s="195"/>
      <c r="D649" s="196" t="s">
        <v>217</v>
      </c>
      <c r="E649" s="197" t="s">
        <v>21</v>
      </c>
      <c r="F649" s="198" t="s">
        <v>1163</v>
      </c>
      <c r="G649" s="195"/>
      <c r="H649" s="199">
        <v>2</v>
      </c>
      <c r="I649" s="200"/>
      <c r="J649" s="195"/>
      <c r="K649" s="195"/>
      <c r="L649" s="201"/>
      <c r="M649" s="202"/>
      <c r="N649" s="203"/>
      <c r="O649" s="203"/>
      <c r="P649" s="203"/>
      <c r="Q649" s="203"/>
      <c r="R649" s="203"/>
      <c r="S649" s="203"/>
      <c r="T649" s="204"/>
      <c r="AT649" s="205" t="s">
        <v>217</v>
      </c>
      <c r="AU649" s="205" t="s">
        <v>83</v>
      </c>
      <c r="AV649" s="13" t="s">
        <v>83</v>
      </c>
      <c r="AW649" s="13" t="s">
        <v>35</v>
      </c>
      <c r="AX649" s="13" t="s">
        <v>74</v>
      </c>
      <c r="AY649" s="205" t="s">
        <v>209</v>
      </c>
    </row>
    <row r="650" spans="2:51" s="13" customFormat="1" ht="12">
      <c r="B650" s="194"/>
      <c r="C650" s="195"/>
      <c r="D650" s="196" t="s">
        <v>217</v>
      </c>
      <c r="E650" s="197" t="s">
        <v>21</v>
      </c>
      <c r="F650" s="198" t="s">
        <v>1164</v>
      </c>
      <c r="G650" s="195"/>
      <c r="H650" s="199">
        <v>1</v>
      </c>
      <c r="I650" s="200"/>
      <c r="J650" s="195"/>
      <c r="K650" s="195"/>
      <c r="L650" s="201"/>
      <c r="M650" s="202"/>
      <c r="N650" s="203"/>
      <c r="O650" s="203"/>
      <c r="P650" s="203"/>
      <c r="Q650" s="203"/>
      <c r="R650" s="203"/>
      <c r="S650" s="203"/>
      <c r="T650" s="204"/>
      <c r="AT650" s="205" t="s">
        <v>217</v>
      </c>
      <c r="AU650" s="205" t="s">
        <v>83</v>
      </c>
      <c r="AV650" s="13" t="s">
        <v>83</v>
      </c>
      <c r="AW650" s="13" t="s">
        <v>35</v>
      </c>
      <c r="AX650" s="13" t="s">
        <v>74</v>
      </c>
      <c r="AY650" s="205" t="s">
        <v>209</v>
      </c>
    </row>
    <row r="651" spans="2:51" s="14" customFormat="1" ht="12">
      <c r="B651" s="206"/>
      <c r="C651" s="207"/>
      <c r="D651" s="196" t="s">
        <v>217</v>
      </c>
      <c r="E651" s="208" t="s">
        <v>21</v>
      </c>
      <c r="F651" s="209" t="s">
        <v>223</v>
      </c>
      <c r="G651" s="207"/>
      <c r="H651" s="210">
        <v>3</v>
      </c>
      <c r="I651" s="211"/>
      <c r="J651" s="207"/>
      <c r="K651" s="207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217</v>
      </c>
      <c r="AU651" s="216" t="s">
        <v>83</v>
      </c>
      <c r="AV651" s="14" t="s">
        <v>224</v>
      </c>
      <c r="AW651" s="14" t="s">
        <v>35</v>
      </c>
      <c r="AX651" s="14" t="s">
        <v>81</v>
      </c>
      <c r="AY651" s="216" t="s">
        <v>209</v>
      </c>
    </row>
    <row r="652" spans="1:65" s="2" customFormat="1" ht="37.9" customHeight="1">
      <c r="A652" s="36"/>
      <c r="B652" s="37"/>
      <c r="C652" s="181" t="s">
        <v>1165</v>
      </c>
      <c r="D652" s="181" t="s">
        <v>211</v>
      </c>
      <c r="E652" s="182" t="s">
        <v>1166</v>
      </c>
      <c r="F652" s="183" t="s">
        <v>1167</v>
      </c>
      <c r="G652" s="184" t="s">
        <v>322</v>
      </c>
      <c r="H652" s="185">
        <v>32.8</v>
      </c>
      <c r="I652" s="186"/>
      <c r="J652" s="187">
        <f>ROUND(I652*H652,2)</f>
        <v>0</v>
      </c>
      <c r="K652" s="183" t="s">
        <v>234</v>
      </c>
      <c r="L652" s="41"/>
      <c r="M652" s="188" t="s">
        <v>21</v>
      </c>
      <c r="N652" s="189" t="s">
        <v>45</v>
      </c>
      <c r="O652" s="66"/>
      <c r="P652" s="190">
        <f>O652*H652</f>
        <v>0</v>
      </c>
      <c r="Q652" s="190">
        <v>0</v>
      </c>
      <c r="R652" s="190">
        <f>Q652*H652</f>
        <v>0</v>
      </c>
      <c r="S652" s="190">
        <v>0.018</v>
      </c>
      <c r="T652" s="191">
        <f>S652*H652</f>
        <v>0.5903999999999999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192" t="s">
        <v>215</v>
      </c>
      <c r="AT652" s="192" t="s">
        <v>211</v>
      </c>
      <c r="AU652" s="192" t="s">
        <v>83</v>
      </c>
      <c r="AY652" s="19" t="s">
        <v>209</v>
      </c>
      <c r="BE652" s="193">
        <f>IF(N652="základní",J652,0)</f>
        <v>0</v>
      </c>
      <c r="BF652" s="193">
        <f>IF(N652="snížená",J652,0)</f>
        <v>0</v>
      </c>
      <c r="BG652" s="193">
        <f>IF(N652="zákl. přenesená",J652,0)</f>
        <v>0</v>
      </c>
      <c r="BH652" s="193">
        <f>IF(N652="sníž. přenesená",J652,0)</f>
        <v>0</v>
      </c>
      <c r="BI652" s="193">
        <f>IF(N652="nulová",J652,0)</f>
        <v>0</v>
      </c>
      <c r="BJ652" s="19" t="s">
        <v>81</v>
      </c>
      <c r="BK652" s="193">
        <f>ROUND(I652*H652,2)</f>
        <v>0</v>
      </c>
      <c r="BL652" s="19" t="s">
        <v>215</v>
      </c>
      <c r="BM652" s="192" t="s">
        <v>1168</v>
      </c>
    </row>
    <row r="653" spans="1:65" s="2" customFormat="1" ht="37.9" customHeight="1">
      <c r="A653" s="36"/>
      <c r="B653" s="37"/>
      <c r="C653" s="181" t="s">
        <v>1169</v>
      </c>
      <c r="D653" s="181" t="s">
        <v>211</v>
      </c>
      <c r="E653" s="182" t="s">
        <v>1170</v>
      </c>
      <c r="F653" s="183" t="s">
        <v>1171</v>
      </c>
      <c r="G653" s="184" t="s">
        <v>322</v>
      </c>
      <c r="H653" s="185">
        <v>25</v>
      </c>
      <c r="I653" s="186"/>
      <c r="J653" s="187">
        <f>ROUND(I653*H653,2)</f>
        <v>0</v>
      </c>
      <c r="K653" s="183" t="s">
        <v>234</v>
      </c>
      <c r="L653" s="41"/>
      <c r="M653" s="188" t="s">
        <v>21</v>
      </c>
      <c r="N653" s="189" t="s">
        <v>45</v>
      </c>
      <c r="O653" s="66"/>
      <c r="P653" s="190">
        <f>O653*H653</f>
        <v>0</v>
      </c>
      <c r="Q653" s="190">
        <v>0</v>
      </c>
      <c r="R653" s="190">
        <f>Q653*H653</f>
        <v>0</v>
      </c>
      <c r="S653" s="190">
        <v>0.04</v>
      </c>
      <c r="T653" s="191">
        <f>S653*H653</f>
        <v>1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192" t="s">
        <v>215</v>
      </c>
      <c r="AT653" s="192" t="s">
        <v>211</v>
      </c>
      <c r="AU653" s="192" t="s">
        <v>83</v>
      </c>
      <c r="AY653" s="19" t="s">
        <v>209</v>
      </c>
      <c r="BE653" s="193">
        <f>IF(N653="základní",J653,0)</f>
        <v>0</v>
      </c>
      <c r="BF653" s="193">
        <f>IF(N653="snížená",J653,0)</f>
        <v>0</v>
      </c>
      <c r="BG653" s="193">
        <f>IF(N653="zákl. přenesená",J653,0)</f>
        <v>0</v>
      </c>
      <c r="BH653" s="193">
        <f>IF(N653="sníž. přenesená",J653,0)</f>
        <v>0</v>
      </c>
      <c r="BI653" s="193">
        <f>IF(N653="nulová",J653,0)</f>
        <v>0</v>
      </c>
      <c r="BJ653" s="19" t="s">
        <v>81</v>
      </c>
      <c r="BK653" s="193">
        <f>ROUND(I653*H653,2)</f>
        <v>0</v>
      </c>
      <c r="BL653" s="19" t="s">
        <v>215</v>
      </c>
      <c r="BM653" s="192" t="s">
        <v>1172</v>
      </c>
    </row>
    <row r="654" spans="2:51" s="13" customFormat="1" ht="12">
      <c r="B654" s="194"/>
      <c r="C654" s="195"/>
      <c r="D654" s="196" t="s">
        <v>217</v>
      </c>
      <c r="E654" s="197" t="s">
        <v>21</v>
      </c>
      <c r="F654" s="198" t="s">
        <v>1173</v>
      </c>
      <c r="G654" s="195"/>
      <c r="H654" s="199">
        <v>25</v>
      </c>
      <c r="I654" s="200"/>
      <c r="J654" s="195"/>
      <c r="K654" s="195"/>
      <c r="L654" s="201"/>
      <c r="M654" s="202"/>
      <c r="N654" s="203"/>
      <c r="O654" s="203"/>
      <c r="P654" s="203"/>
      <c r="Q654" s="203"/>
      <c r="R654" s="203"/>
      <c r="S654" s="203"/>
      <c r="T654" s="204"/>
      <c r="AT654" s="205" t="s">
        <v>217</v>
      </c>
      <c r="AU654" s="205" t="s">
        <v>83</v>
      </c>
      <c r="AV654" s="13" t="s">
        <v>83</v>
      </c>
      <c r="AW654" s="13" t="s">
        <v>35</v>
      </c>
      <c r="AX654" s="13" t="s">
        <v>81</v>
      </c>
      <c r="AY654" s="205" t="s">
        <v>209</v>
      </c>
    </row>
    <row r="655" spans="1:65" s="2" customFormat="1" ht="37.9" customHeight="1">
      <c r="A655" s="36"/>
      <c r="B655" s="37"/>
      <c r="C655" s="181" t="s">
        <v>1174</v>
      </c>
      <c r="D655" s="181" t="s">
        <v>211</v>
      </c>
      <c r="E655" s="182" t="s">
        <v>1175</v>
      </c>
      <c r="F655" s="183" t="s">
        <v>1176</v>
      </c>
      <c r="G655" s="184" t="s">
        <v>322</v>
      </c>
      <c r="H655" s="185">
        <v>1.5</v>
      </c>
      <c r="I655" s="186"/>
      <c r="J655" s="187">
        <f>ROUND(I655*H655,2)</f>
        <v>0</v>
      </c>
      <c r="K655" s="183" t="s">
        <v>234</v>
      </c>
      <c r="L655" s="41"/>
      <c r="M655" s="188" t="s">
        <v>21</v>
      </c>
      <c r="N655" s="189" t="s">
        <v>45</v>
      </c>
      <c r="O655" s="66"/>
      <c r="P655" s="190">
        <f>O655*H655</f>
        <v>0</v>
      </c>
      <c r="Q655" s="190">
        <v>0</v>
      </c>
      <c r="R655" s="190">
        <f>Q655*H655</f>
        <v>0</v>
      </c>
      <c r="S655" s="190">
        <v>0.033</v>
      </c>
      <c r="T655" s="191">
        <f>S655*H655</f>
        <v>0.0495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192" t="s">
        <v>215</v>
      </c>
      <c r="AT655" s="192" t="s">
        <v>211</v>
      </c>
      <c r="AU655" s="192" t="s">
        <v>83</v>
      </c>
      <c r="AY655" s="19" t="s">
        <v>209</v>
      </c>
      <c r="BE655" s="193">
        <f>IF(N655="základní",J655,0)</f>
        <v>0</v>
      </c>
      <c r="BF655" s="193">
        <f>IF(N655="snížená",J655,0)</f>
        <v>0</v>
      </c>
      <c r="BG655" s="193">
        <f>IF(N655="zákl. přenesená",J655,0)</f>
        <v>0</v>
      </c>
      <c r="BH655" s="193">
        <f>IF(N655="sníž. přenesená",J655,0)</f>
        <v>0</v>
      </c>
      <c r="BI655" s="193">
        <f>IF(N655="nulová",J655,0)</f>
        <v>0</v>
      </c>
      <c r="BJ655" s="19" t="s">
        <v>81</v>
      </c>
      <c r="BK655" s="193">
        <f>ROUND(I655*H655,2)</f>
        <v>0</v>
      </c>
      <c r="BL655" s="19" t="s">
        <v>215</v>
      </c>
      <c r="BM655" s="192" t="s">
        <v>1177</v>
      </c>
    </row>
    <row r="656" spans="2:51" s="13" customFormat="1" ht="12">
      <c r="B656" s="194"/>
      <c r="C656" s="195"/>
      <c r="D656" s="196" t="s">
        <v>217</v>
      </c>
      <c r="E656" s="197" t="s">
        <v>21</v>
      </c>
      <c r="F656" s="198" t="s">
        <v>1178</v>
      </c>
      <c r="G656" s="195"/>
      <c r="H656" s="199">
        <v>1.5</v>
      </c>
      <c r="I656" s="200"/>
      <c r="J656" s="195"/>
      <c r="K656" s="195"/>
      <c r="L656" s="201"/>
      <c r="M656" s="202"/>
      <c r="N656" s="203"/>
      <c r="O656" s="203"/>
      <c r="P656" s="203"/>
      <c r="Q656" s="203"/>
      <c r="R656" s="203"/>
      <c r="S656" s="203"/>
      <c r="T656" s="204"/>
      <c r="AT656" s="205" t="s">
        <v>217</v>
      </c>
      <c r="AU656" s="205" t="s">
        <v>83</v>
      </c>
      <c r="AV656" s="13" t="s">
        <v>83</v>
      </c>
      <c r="AW656" s="13" t="s">
        <v>35</v>
      </c>
      <c r="AX656" s="13" t="s">
        <v>81</v>
      </c>
      <c r="AY656" s="205" t="s">
        <v>209</v>
      </c>
    </row>
    <row r="657" spans="1:65" s="2" customFormat="1" ht="37.9" customHeight="1">
      <c r="A657" s="36"/>
      <c r="B657" s="37"/>
      <c r="C657" s="181" t="s">
        <v>1179</v>
      </c>
      <c r="D657" s="181" t="s">
        <v>211</v>
      </c>
      <c r="E657" s="182" t="s">
        <v>1180</v>
      </c>
      <c r="F657" s="183" t="s">
        <v>1181</v>
      </c>
      <c r="G657" s="184" t="s">
        <v>322</v>
      </c>
      <c r="H657" s="185">
        <v>22.5</v>
      </c>
      <c r="I657" s="186"/>
      <c r="J657" s="187">
        <f>ROUND(I657*H657,2)</f>
        <v>0</v>
      </c>
      <c r="K657" s="183" t="s">
        <v>234</v>
      </c>
      <c r="L657" s="41"/>
      <c r="M657" s="188" t="s">
        <v>21</v>
      </c>
      <c r="N657" s="189" t="s">
        <v>45</v>
      </c>
      <c r="O657" s="66"/>
      <c r="P657" s="190">
        <f>O657*H657</f>
        <v>0</v>
      </c>
      <c r="Q657" s="190">
        <v>0.03642</v>
      </c>
      <c r="R657" s="190">
        <f>Q657*H657</f>
        <v>0.81945</v>
      </c>
      <c r="S657" s="190">
        <v>0</v>
      </c>
      <c r="T657" s="191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92" t="s">
        <v>215</v>
      </c>
      <c r="AT657" s="192" t="s">
        <v>211</v>
      </c>
      <c r="AU657" s="192" t="s">
        <v>83</v>
      </c>
      <c r="AY657" s="19" t="s">
        <v>209</v>
      </c>
      <c r="BE657" s="193">
        <f>IF(N657="základní",J657,0)</f>
        <v>0</v>
      </c>
      <c r="BF657" s="193">
        <f>IF(N657="snížená",J657,0)</f>
        <v>0</v>
      </c>
      <c r="BG657" s="193">
        <f>IF(N657="zákl. přenesená",J657,0)</f>
        <v>0</v>
      </c>
      <c r="BH657" s="193">
        <f>IF(N657="sníž. přenesená",J657,0)</f>
        <v>0</v>
      </c>
      <c r="BI657" s="193">
        <f>IF(N657="nulová",J657,0)</f>
        <v>0</v>
      </c>
      <c r="BJ657" s="19" t="s">
        <v>81</v>
      </c>
      <c r="BK657" s="193">
        <f>ROUND(I657*H657,2)</f>
        <v>0</v>
      </c>
      <c r="BL657" s="19" t="s">
        <v>215</v>
      </c>
      <c r="BM657" s="192" t="s">
        <v>1182</v>
      </c>
    </row>
    <row r="658" spans="2:51" s="13" customFormat="1" ht="12">
      <c r="B658" s="194"/>
      <c r="C658" s="195"/>
      <c r="D658" s="196" t="s">
        <v>217</v>
      </c>
      <c r="E658" s="197" t="s">
        <v>21</v>
      </c>
      <c r="F658" s="198" t="s">
        <v>1183</v>
      </c>
      <c r="G658" s="195"/>
      <c r="H658" s="199">
        <v>22.5</v>
      </c>
      <c r="I658" s="200"/>
      <c r="J658" s="195"/>
      <c r="K658" s="195"/>
      <c r="L658" s="201"/>
      <c r="M658" s="202"/>
      <c r="N658" s="203"/>
      <c r="O658" s="203"/>
      <c r="P658" s="203"/>
      <c r="Q658" s="203"/>
      <c r="R658" s="203"/>
      <c r="S658" s="203"/>
      <c r="T658" s="204"/>
      <c r="AT658" s="205" t="s">
        <v>217</v>
      </c>
      <c r="AU658" s="205" t="s">
        <v>83</v>
      </c>
      <c r="AV658" s="13" t="s">
        <v>83</v>
      </c>
      <c r="AW658" s="13" t="s">
        <v>35</v>
      </c>
      <c r="AX658" s="13" t="s">
        <v>81</v>
      </c>
      <c r="AY658" s="205" t="s">
        <v>209</v>
      </c>
    </row>
    <row r="659" spans="1:65" s="2" customFormat="1" ht="24.2" customHeight="1">
      <c r="A659" s="36"/>
      <c r="B659" s="37"/>
      <c r="C659" s="181" t="s">
        <v>1184</v>
      </c>
      <c r="D659" s="181" t="s">
        <v>211</v>
      </c>
      <c r="E659" s="182" t="s">
        <v>1185</v>
      </c>
      <c r="F659" s="183" t="s">
        <v>1186</v>
      </c>
      <c r="G659" s="184" t="s">
        <v>331</v>
      </c>
      <c r="H659" s="185">
        <v>21.5</v>
      </c>
      <c r="I659" s="186"/>
      <c r="J659" s="187">
        <f>ROUND(I659*H659,2)</f>
        <v>0</v>
      </c>
      <c r="K659" s="183" t="s">
        <v>234</v>
      </c>
      <c r="L659" s="41"/>
      <c r="M659" s="188" t="s">
        <v>21</v>
      </c>
      <c r="N659" s="189" t="s">
        <v>45</v>
      </c>
      <c r="O659" s="66"/>
      <c r="P659" s="190">
        <f>O659*H659</f>
        <v>0</v>
      </c>
      <c r="Q659" s="190">
        <v>0</v>
      </c>
      <c r="R659" s="190">
        <f>Q659*H659</f>
        <v>0</v>
      </c>
      <c r="S659" s="190">
        <v>0.0026</v>
      </c>
      <c r="T659" s="191">
        <f>S659*H659</f>
        <v>0.0559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192" t="s">
        <v>215</v>
      </c>
      <c r="AT659" s="192" t="s">
        <v>211</v>
      </c>
      <c r="AU659" s="192" t="s">
        <v>83</v>
      </c>
      <c r="AY659" s="19" t="s">
        <v>209</v>
      </c>
      <c r="BE659" s="193">
        <f>IF(N659="základní",J659,0)</f>
        <v>0</v>
      </c>
      <c r="BF659" s="193">
        <f>IF(N659="snížená",J659,0)</f>
        <v>0</v>
      </c>
      <c r="BG659" s="193">
        <f>IF(N659="zákl. přenesená",J659,0)</f>
        <v>0</v>
      </c>
      <c r="BH659" s="193">
        <f>IF(N659="sníž. přenesená",J659,0)</f>
        <v>0</v>
      </c>
      <c r="BI659" s="193">
        <f>IF(N659="nulová",J659,0)</f>
        <v>0</v>
      </c>
      <c r="BJ659" s="19" t="s">
        <v>81</v>
      </c>
      <c r="BK659" s="193">
        <f>ROUND(I659*H659,2)</f>
        <v>0</v>
      </c>
      <c r="BL659" s="19" t="s">
        <v>215</v>
      </c>
      <c r="BM659" s="192" t="s">
        <v>1187</v>
      </c>
    </row>
    <row r="660" spans="2:51" s="13" customFormat="1" ht="12">
      <c r="B660" s="194"/>
      <c r="C660" s="195"/>
      <c r="D660" s="196" t="s">
        <v>217</v>
      </c>
      <c r="E660" s="197" t="s">
        <v>21</v>
      </c>
      <c r="F660" s="198" t="s">
        <v>1188</v>
      </c>
      <c r="G660" s="195"/>
      <c r="H660" s="199">
        <v>6.5</v>
      </c>
      <c r="I660" s="200"/>
      <c r="J660" s="195"/>
      <c r="K660" s="195"/>
      <c r="L660" s="201"/>
      <c r="M660" s="202"/>
      <c r="N660" s="203"/>
      <c r="O660" s="203"/>
      <c r="P660" s="203"/>
      <c r="Q660" s="203"/>
      <c r="R660" s="203"/>
      <c r="S660" s="203"/>
      <c r="T660" s="204"/>
      <c r="AT660" s="205" t="s">
        <v>217</v>
      </c>
      <c r="AU660" s="205" t="s">
        <v>83</v>
      </c>
      <c r="AV660" s="13" t="s">
        <v>83</v>
      </c>
      <c r="AW660" s="13" t="s">
        <v>35</v>
      </c>
      <c r="AX660" s="13" t="s">
        <v>74</v>
      </c>
      <c r="AY660" s="205" t="s">
        <v>209</v>
      </c>
    </row>
    <row r="661" spans="2:51" s="13" customFormat="1" ht="12">
      <c r="B661" s="194"/>
      <c r="C661" s="195"/>
      <c r="D661" s="196" t="s">
        <v>217</v>
      </c>
      <c r="E661" s="197" t="s">
        <v>21</v>
      </c>
      <c r="F661" s="198" t="s">
        <v>928</v>
      </c>
      <c r="G661" s="195"/>
      <c r="H661" s="199">
        <v>15</v>
      </c>
      <c r="I661" s="200"/>
      <c r="J661" s="195"/>
      <c r="K661" s="195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217</v>
      </c>
      <c r="AU661" s="205" t="s">
        <v>83</v>
      </c>
      <c r="AV661" s="13" t="s">
        <v>83</v>
      </c>
      <c r="AW661" s="13" t="s">
        <v>35</v>
      </c>
      <c r="AX661" s="13" t="s">
        <v>74</v>
      </c>
      <c r="AY661" s="205" t="s">
        <v>209</v>
      </c>
    </row>
    <row r="662" spans="2:51" s="14" customFormat="1" ht="12">
      <c r="B662" s="206"/>
      <c r="C662" s="207"/>
      <c r="D662" s="196" t="s">
        <v>217</v>
      </c>
      <c r="E662" s="208" t="s">
        <v>21</v>
      </c>
      <c r="F662" s="209" t="s">
        <v>223</v>
      </c>
      <c r="G662" s="207"/>
      <c r="H662" s="210">
        <v>21.5</v>
      </c>
      <c r="I662" s="211"/>
      <c r="J662" s="207"/>
      <c r="K662" s="207"/>
      <c r="L662" s="212"/>
      <c r="M662" s="213"/>
      <c r="N662" s="214"/>
      <c r="O662" s="214"/>
      <c r="P662" s="214"/>
      <c r="Q662" s="214"/>
      <c r="R662" s="214"/>
      <c r="S662" s="214"/>
      <c r="T662" s="215"/>
      <c r="AT662" s="216" t="s">
        <v>217</v>
      </c>
      <c r="AU662" s="216" t="s">
        <v>83</v>
      </c>
      <c r="AV662" s="14" t="s">
        <v>224</v>
      </c>
      <c r="AW662" s="14" t="s">
        <v>35</v>
      </c>
      <c r="AX662" s="14" t="s">
        <v>81</v>
      </c>
      <c r="AY662" s="216" t="s">
        <v>209</v>
      </c>
    </row>
    <row r="663" spans="1:65" s="2" customFormat="1" ht="37.9" customHeight="1">
      <c r="A663" s="36"/>
      <c r="B663" s="37"/>
      <c r="C663" s="181" t="s">
        <v>1189</v>
      </c>
      <c r="D663" s="181" t="s">
        <v>211</v>
      </c>
      <c r="E663" s="182" t="s">
        <v>1190</v>
      </c>
      <c r="F663" s="183" t="s">
        <v>1191</v>
      </c>
      <c r="G663" s="184" t="s">
        <v>354</v>
      </c>
      <c r="H663" s="185">
        <v>16</v>
      </c>
      <c r="I663" s="186"/>
      <c r="J663" s="187">
        <f>ROUND(I663*H663,2)</f>
        <v>0</v>
      </c>
      <c r="K663" s="183" t="s">
        <v>21</v>
      </c>
      <c r="L663" s="41"/>
      <c r="M663" s="188" t="s">
        <v>21</v>
      </c>
      <c r="N663" s="189" t="s">
        <v>45</v>
      </c>
      <c r="O663" s="66"/>
      <c r="P663" s="190">
        <f>O663*H663</f>
        <v>0</v>
      </c>
      <c r="Q663" s="190">
        <v>0.00197</v>
      </c>
      <c r="R663" s="190">
        <f>Q663*H663</f>
        <v>0.03152</v>
      </c>
      <c r="S663" s="190">
        <v>0</v>
      </c>
      <c r="T663" s="191">
        <f>S663*H663</f>
        <v>0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192" t="s">
        <v>215</v>
      </c>
      <c r="AT663" s="192" t="s">
        <v>211</v>
      </c>
      <c r="AU663" s="192" t="s">
        <v>83</v>
      </c>
      <c r="AY663" s="19" t="s">
        <v>209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19" t="s">
        <v>81</v>
      </c>
      <c r="BK663" s="193">
        <f>ROUND(I663*H663,2)</f>
        <v>0</v>
      </c>
      <c r="BL663" s="19" t="s">
        <v>215</v>
      </c>
      <c r="BM663" s="192" t="s">
        <v>1192</v>
      </c>
    </row>
    <row r="664" spans="2:51" s="13" customFormat="1" ht="12">
      <c r="B664" s="194"/>
      <c r="C664" s="195"/>
      <c r="D664" s="196" t="s">
        <v>217</v>
      </c>
      <c r="E664" s="197" t="s">
        <v>21</v>
      </c>
      <c r="F664" s="198" t="s">
        <v>1193</v>
      </c>
      <c r="G664" s="195"/>
      <c r="H664" s="199">
        <v>16</v>
      </c>
      <c r="I664" s="200"/>
      <c r="J664" s="195"/>
      <c r="K664" s="195"/>
      <c r="L664" s="201"/>
      <c r="M664" s="202"/>
      <c r="N664" s="203"/>
      <c r="O664" s="203"/>
      <c r="P664" s="203"/>
      <c r="Q664" s="203"/>
      <c r="R664" s="203"/>
      <c r="S664" s="203"/>
      <c r="T664" s="204"/>
      <c r="AT664" s="205" t="s">
        <v>217</v>
      </c>
      <c r="AU664" s="205" t="s">
        <v>83</v>
      </c>
      <c r="AV664" s="13" t="s">
        <v>83</v>
      </c>
      <c r="AW664" s="13" t="s">
        <v>35</v>
      </c>
      <c r="AX664" s="13" t="s">
        <v>81</v>
      </c>
      <c r="AY664" s="205" t="s">
        <v>209</v>
      </c>
    </row>
    <row r="665" spans="1:65" s="2" customFormat="1" ht="63.4" customHeight="1">
      <c r="A665" s="36"/>
      <c r="B665" s="37"/>
      <c r="C665" s="181" t="s">
        <v>1194</v>
      </c>
      <c r="D665" s="181" t="s">
        <v>211</v>
      </c>
      <c r="E665" s="182" t="s">
        <v>1195</v>
      </c>
      <c r="F665" s="183" t="s">
        <v>1196</v>
      </c>
      <c r="G665" s="184" t="s">
        <v>354</v>
      </c>
      <c r="H665" s="185">
        <v>2</v>
      </c>
      <c r="I665" s="186"/>
      <c r="J665" s="187">
        <f>ROUND(I665*H665,2)</f>
        <v>0</v>
      </c>
      <c r="K665" s="183" t="s">
        <v>21</v>
      </c>
      <c r="L665" s="41"/>
      <c r="M665" s="188" t="s">
        <v>21</v>
      </c>
      <c r="N665" s="189" t="s">
        <v>45</v>
      </c>
      <c r="O665" s="66"/>
      <c r="P665" s="190">
        <f>O665*H665</f>
        <v>0</v>
      </c>
      <c r="Q665" s="190">
        <v>0</v>
      </c>
      <c r="R665" s="190">
        <f>Q665*H665</f>
        <v>0</v>
      </c>
      <c r="S665" s="190">
        <v>0</v>
      </c>
      <c r="T665" s="191">
        <f>S665*H665</f>
        <v>0</v>
      </c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R665" s="192" t="s">
        <v>215</v>
      </c>
      <c r="AT665" s="192" t="s">
        <v>211</v>
      </c>
      <c r="AU665" s="192" t="s">
        <v>83</v>
      </c>
      <c r="AY665" s="19" t="s">
        <v>209</v>
      </c>
      <c r="BE665" s="193">
        <f>IF(N665="základní",J665,0)</f>
        <v>0</v>
      </c>
      <c r="BF665" s="193">
        <f>IF(N665="snížená",J665,0)</f>
        <v>0</v>
      </c>
      <c r="BG665" s="193">
        <f>IF(N665="zákl. přenesená",J665,0)</f>
        <v>0</v>
      </c>
      <c r="BH665" s="193">
        <f>IF(N665="sníž. přenesená",J665,0)</f>
        <v>0</v>
      </c>
      <c r="BI665" s="193">
        <f>IF(N665="nulová",J665,0)</f>
        <v>0</v>
      </c>
      <c r="BJ665" s="19" t="s">
        <v>81</v>
      </c>
      <c r="BK665" s="193">
        <f>ROUND(I665*H665,2)</f>
        <v>0</v>
      </c>
      <c r="BL665" s="19" t="s">
        <v>215</v>
      </c>
      <c r="BM665" s="192" t="s">
        <v>1197</v>
      </c>
    </row>
    <row r="666" spans="1:65" s="2" customFormat="1" ht="14.45" customHeight="1">
      <c r="A666" s="36"/>
      <c r="B666" s="37"/>
      <c r="C666" s="181" t="s">
        <v>1198</v>
      </c>
      <c r="D666" s="181" t="s">
        <v>211</v>
      </c>
      <c r="E666" s="182" t="s">
        <v>1199</v>
      </c>
      <c r="F666" s="183" t="s">
        <v>1200</v>
      </c>
      <c r="G666" s="184" t="s">
        <v>354</v>
      </c>
      <c r="H666" s="185">
        <v>3</v>
      </c>
      <c r="I666" s="186"/>
      <c r="J666" s="187">
        <f>ROUND(I666*H666,2)</f>
        <v>0</v>
      </c>
      <c r="K666" s="183" t="s">
        <v>21</v>
      </c>
      <c r="L666" s="41"/>
      <c r="M666" s="188" t="s">
        <v>21</v>
      </c>
      <c r="N666" s="189" t="s">
        <v>45</v>
      </c>
      <c r="O666" s="66"/>
      <c r="P666" s="190">
        <f>O666*H666</f>
        <v>0</v>
      </c>
      <c r="Q666" s="190">
        <v>0.006</v>
      </c>
      <c r="R666" s="190">
        <f>Q666*H666</f>
        <v>0.018000000000000002</v>
      </c>
      <c r="S666" s="190">
        <v>0</v>
      </c>
      <c r="T666" s="191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92" t="s">
        <v>215</v>
      </c>
      <c r="AT666" s="192" t="s">
        <v>211</v>
      </c>
      <c r="AU666" s="192" t="s">
        <v>83</v>
      </c>
      <c r="AY666" s="19" t="s">
        <v>209</v>
      </c>
      <c r="BE666" s="193">
        <f>IF(N666="základní",J666,0)</f>
        <v>0</v>
      </c>
      <c r="BF666" s="193">
        <f>IF(N666="snížená",J666,0)</f>
        <v>0</v>
      </c>
      <c r="BG666" s="193">
        <f>IF(N666="zákl. přenesená",J666,0)</f>
        <v>0</v>
      </c>
      <c r="BH666" s="193">
        <f>IF(N666="sníž. přenesená",J666,0)</f>
        <v>0</v>
      </c>
      <c r="BI666" s="193">
        <f>IF(N666="nulová",J666,0)</f>
        <v>0</v>
      </c>
      <c r="BJ666" s="19" t="s">
        <v>81</v>
      </c>
      <c r="BK666" s="193">
        <f>ROUND(I666*H666,2)</f>
        <v>0</v>
      </c>
      <c r="BL666" s="19" t="s">
        <v>215</v>
      </c>
      <c r="BM666" s="192" t="s">
        <v>1201</v>
      </c>
    </row>
    <row r="667" spans="1:65" s="2" customFormat="1" ht="24.2" customHeight="1">
      <c r="A667" s="36"/>
      <c r="B667" s="37"/>
      <c r="C667" s="181" t="s">
        <v>1202</v>
      </c>
      <c r="D667" s="181" t="s">
        <v>211</v>
      </c>
      <c r="E667" s="182" t="s">
        <v>1203</v>
      </c>
      <c r="F667" s="183" t="s">
        <v>1204</v>
      </c>
      <c r="G667" s="184" t="s">
        <v>354</v>
      </c>
      <c r="H667" s="185">
        <v>2</v>
      </c>
      <c r="I667" s="186"/>
      <c r="J667" s="187">
        <f>ROUND(I667*H667,2)</f>
        <v>0</v>
      </c>
      <c r="K667" s="183" t="s">
        <v>21</v>
      </c>
      <c r="L667" s="41"/>
      <c r="M667" s="188" t="s">
        <v>21</v>
      </c>
      <c r="N667" s="189" t="s">
        <v>45</v>
      </c>
      <c r="O667" s="66"/>
      <c r="P667" s="190">
        <f>O667*H667</f>
        <v>0</v>
      </c>
      <c r="Q667" s="190">
        <v>0.006</v>
      </c>
      <c r="R667" s="190">
        <f>Q667*H667</f>
        <v>0.012</v>
      </c>
      <c r="S667" s="190">
        <v>0</v>
      </c>
      <c r="T667" s="191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192" t="s">
        <v>215</v>
      </c>
      <c r="AT667" s="192" t="s">
        <v>211</v>
      </c>
      <c r="AU667" s="192" t="s">
        <v>83</v>
      </c>
      <c r="AY667" s="19" t="s">
        <v>209</v>
      </c>
      <c r="BE667" s="193">
        <f>IF(N667="základní",J667,0)</f>
        <v>0</v>
      </c>
      <c r="BF667" s="193">
        <f>IF(N667="snížená",J667,0)</f>
        <v>0</v>
      </c>
      <c r="BG667" s="193">
        <f>IF(N667="zákl. přenesená",J667,0)</f>
        <v>0</v>
      </c>
      <c r="BH667" s="193">
        <f>IF(N667="sníž. přenesená",J667,0)</f>
        <v>0</v>
      </c>
      <c r="BI667" s="193">
        <f>IF(N667="nulová",J667,0)</f>
        <v>0</v>
      </c>
      <c r="BJ667" s="19" t="s">
        <v>81</v>
      </c>
      <c r="BK667" s="193">
        <f>ROUND(I667*H667,2)</f>
        <v>0</v>
      </c>
      <c r="BL667" s="19" t="s">
        <v>215</v>
      </c>
      <c r="BM667" s="192" t="s">
        <v>1205</v>
      </c>
    </row>
    <row r="668" spans="1:65" s="2" customFormat="1" ht="37.9" customHeight="1">
      <c r="A668" s="36"/>
      <c r="B668" s="37"/>
      <c r="C668" s="181" t="s">
        <v>1206</v>
      </c>
      <c r="D668" s="181" t="s">
        <v>211</v>
      </c>
      <c r="E668" s="182" t="s">
        <v>1207</v>
      </c>
      <c r="F668" s="183" t="s">
        <v>1208</v>
      </c>
      <c r="G668" s="184" t="s">
        <v>354</v>
      </c>
      <c r="H668" s="185">
        <v>6</v>
      </c>
      <c r="I668" s="186"/>
      <c r="J668" s="187">
        <f>ROUND(I668*H668,2)</f>
        <v>0</v>
      </c>
      <c r="K668" s="183" t="s">
        <v>21</v>
      </c>
      <c r="L668" s="41"/>
      <c r="M668" s="188" t="s">
        <v>21</v>
      </c>
      <c r="N668" s="189" t="s">
        <v>45</v>
      </c>
      <c r="O668" s="66"/>
      <c r="P668" s="190">
        <f>O668*H668</f>
        <v>0</v>
      </c>
      <c r="Q668" s="190">
        <v>0.006</v>
      </c>
      <c r="R668" s="190">
        <f>Q668*H668</f>
        <v>0.036000000000000004</v>
      </c>
      <c r="S668" s="190">
        <v>0</v>
      </c>
      <c r="T668" s="191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192" t="s">
        <v>215</v>
      </c>
      <c r="AT668" s="192" t="s">
        <v>211</v>
      </c>
      <c r="AU668" s="192" t="s">
        <v>83</v>
      </c>
      <c r="AY668" s="19" t="s">
        <v>209</v>
      </c>
      <c r="BE668" s="193">
        <f>IF(N668="základní",J668,0)</f>
        <v>0</v>
      </c>
      <c r="BF668" s="193">
        <f>IF(N668="snížená",J668,0)</f>
        <v>0</v>
      </c>
      <c r="BG668" s="193">
        <f>IF(N668="zákl. přenesená",J668,0)</f>
        <v>0</v>
      </c>
      <c r="BH668" s="193">
        <f>IF(N668="sníž. přenesená",J668,0)</f>
        <v>0</v>
      </c>
      <c r="BI668" s="193">
        <f>IF(N668="nulová",J668,0)</f>
        <v>0</v>
      </c>
      <c r="BJ668" s="19" t="s">
        <v>81</v>
      </c>
      <c r="BK668" s="193">
        <f>ROUND(I668*H668,2)</f>
        <v>0</v>
      </c>
      <c r="BL668" s="19" t="s">
        <v>215</v>
      </c>
      <c r="BM668" s="192" t="s">
        <v>1209</v>
      </c>
    </row>
    <row r="669" spans="2:63" s="12" customFormat="1" ht="22.9" customHeight="1">
      <c r="B669" s="165"/>
      <c r="C669" s="166"/>
      <c r="D669" s="167" t="s">
        <v>73</v>
      </c>
      <c r="E669" s="179" t="s">
        <v>1210</v>
      </c>
      <c r="F669" s="179" t="s">
        <v>1211</v>
      </c>
      <c r="G669" s="166"/>
      <c r="H669" s="166"/>
      <c r="I669" s="169"/>
      <c r="J669" s="180">
        <f>BK669</f>
        <v>0</v>
      </c>
      <c r="K669" s="166"/>
      <c r="L669" s="171"/>
      <c r="M669" s="172"/>
      <c r="N669" s="173"/>
      <c r="O669" s="173"/>
      <c r="P669" s="174">
        <f>SUM(P670:P675)</f>
        <v>0</v>
      </c>
      <c r="Q669" s="173"/>
      <c r="R669" s="174">
        <f>SUM(R670:R675)</f>
        <v>0</v>
      </c>
      <c r="S669" s="173"/>
      <c r="T669" s="175">
        <f>SUM(T670:T675)</f>
        <v>11.25</v>
      </c>
      <c r="AR669" s="176" t="s">
        <v>81</v>
      </c>
      <c r="AT669" s="177" t="s">
        <v>73</v>
      </c>
      <c r="AU669" s="177" t="s">
        <v>81</v>
      </c>
      <c r="AY669" s="176" t="s">
        <v>209</v>
      </c>
      <c r="BK669" s="178">
        <f>SUM(BK670:BK675)</f>
        <v>0</v>
      </c>
    </row>
    <row r="670" spans="1:65" s="2" customFormat="1" ht="14.45" customHeight="1">
      <c r="A670" s="36"/>
      <c r="B670" s="37"/>
      <c r="C670" s="181" t="s">
        <v>1212</v>
      </c>
      <c r="D670" s="181" t="s">
        <v>211</v>
      </c>
      <c r="E670" s="182" t="s">
        <v>1213</v>
      </c>
      <c r="F670" s="183" t="s">
        <v>1214</v>
      </c>
      <c r="G670" s="184" t="s">
        <v>214</v>
      </c>
      <c r="H670" s="185">
        <v>7.5</v>
      </c>
      <c r="I670" s="186"/>
      <c r="J670" s="187">
        <f>ROUND(I670*H670,2)</f>
        <v>0</v>
      </c>
      <c r="K670" s="183" t="s">
        <v>21</v>
      </c>
      <c r="L670" s="41"/>
      <c r="M670" s="188" t="s">
        <v>21</v>
      </c>
      <c r="N670" s="189" t="s">
        <v>45</v>
      </c>
      <c r="O670" s="66"/>
      <c r="P670" s="190">
        <f>O670*H670</f>
        <v>0</v>
      </c>
      <c r="Q670" s="190">
        <v>0</v>
      </c>
      <c r="R670" s="190">
        <f>Q670*H670</f>
        <v>0</v>
      </c>
      <c r="S670" s="190">
        <v>1.5</v>
      </c>
      <c r="T670" s="191">
        <f>S670*H670</f>
        <v>11.25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192" t="s">
        <v>215</v>
      </c>
      <c r="AT670" s="192" t="s">
        <v>211</v>
      </c>
      <c r="AU670" s="192" t="s">
        <v>83</v>
      </c>
      <c r="AY670" s="19" t="s">
        <v>209</v>
      </c>
      <c r="BE670" s="193">
        <f>IF(N670="základní",J670,0)</f>
        <v>0</v>
      </c>
      <c r="BF670" s="193">
        <f>IF(N670="snížená",J670,0)</f>
        <v>0</v>
      </c>
      <c r="BG670" s="193">
        <f>IF(N670="zákl. přenesená",J670,0)</f>
        <v>0</v>
      </c>
      <c r="BH670" s="193">
        <f>IF(N670="sníž. přenesená",J670,0)</f>
        <v>0</v>
      </c>
      <c r="BI670" s="193">
        <f>IF(N670="nulová",J670,0)</f>
        <v>0</v>
      </c>
      <c r="BJ670" s="19" t="s">
        <v>81</v>
      </c>
      <c r="BK670" s="193">
        <f>ROUND(I670*H670,2)</f>
        <v>0</v>
      </c>
      <c r="BL670" s="19" t="s">
        <v>215</v>
      </c>
      <c r="BM670" s="192" t="s">
        <v>1215</v>
      </c>
    </row>
    <row r="671" spans="2:51" s="13" customFormat="1" ht="12">
      <c r="B671" s="194"/>
      <c r="C671" s="195"/>
      <c r="D671" s="196" t="s">
        <v>217</v>
      </c>
      <c r="E671" s="197" t="s">
        <v>21</v>
      </c>
      <c r="F671" s="198" t="s">
        <v>1216</v>
      </c>
      <c r="G671" s="195"/>
      <c r="H671" s="199">
        <v>7.5</v>
      </c>
      <c r="I671" s="200"/>
      <c r="J671" s="195"/>
      <c r="K671" s="195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217</v>
      </c>
      <c r="AU671" s="205" t="s">
        <v>83</v>
      </c>
      <c r="AV671" s="13" t="s">
        <v>83</v>
      </c>
      <c r="AW671" s="13" t="s">
        <v>35</v>
      </c>
      <c r="AX671" s="13" t="s">
        <v>81</v>
      </c>
      <c r="AY671" s="205" t="s">
        <v>209</v>
      </c>
    </row>
    <row r="672" spans="1:65" s="2" customFormat="1" ht="37.9" customHeight="1">
      <c r="A672" s="36"/>
      <c r="B672" s="37"/>
      <c r="C672" s="181" t="s">
        <v>1217</v>
      </c>
      <c r="D672" s="181" t="s">
        <v>211</v>
      </c>
      <c r="E672" s="182" t="s">
        <v>1218</v>
      </c>
      <c r="F672" s="183" t="s">
        <v>1219</v>
      </c>
      <c r="G672" s="184" t="s">
        <v>302</v>
      </c>
      <c r="H672" s="185">
        <v>22.865</v>
      </c>
      <c r="I672" s="186"/>
      <c r="J672" s="187">
        <f>ROUND(I672*H672,2)</f>
        <v>0</v>
      </c>
      <c r="K672" s="183" t="s">
        <v>21</v>
      </c>
      <c r="L672" s="41"/>
      <c r="M672" s="188" t="s">
        <v>21</v>
      </c>
      <c r="N672" s="189" t="s">
        <v>45</v>
      </c>
      <c r="O672" s="66"/>
      <c r="P672" s="190">
        <f>O672*H672</f>
        <v>0</v>
      </c>
      <c r="Q672" s="190">
        <v>0</v>
      </c>
      <c r="R672" s="190">
        <f>Q672*H672</f>
        <v>0</v>
      </c>
      <c r="S672" s="190">
        <v>0</v>
      </c>
      <c r="T672" s="191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192" t="s">
        <v>215</v>
      </c>
      <c r="AT672" s="192" t="s">
        <v>211</v>
      </c>
      <c r="AU672" s="192" t="s">
        <v>83</v>
      </c>
      <c r="AY672" s="19" t="s">
        <v>209</v>
      </c>
      <c r="BE672" s="193">
        <f>IF(N672="základní",J672,0)</f>
        <v>0</v>
      </c>
      <c r="BF672" s="193">
        <f>IF(N672="snížená",J672,0)</f>
        <v>0</v>
      </c>
      <c r="BG672" s="193">
        <f>IF(N672="zákl. přenesená",J672,0)</f>
        <v>0</v>
      </c>
      <c r="BH672" s="193">
        <f>IF(N672="sníž. přenesená",J672,0)</f>
        <v>0</v>
      </c>
      <c r="BI672" s="193">
        <f>IF(N672="nulová",J672,0)</f>
        <v>0</v>
      </c>
      <c r="BJ672" s="19" t="s">
        <v>81</v>
      </c>
      <c r="BK672" s="193">
        <f>ROUND(I672*H672,2)</f>
        <v>0</v>
      </c>
      <c r="BL672" s="19" t="s">
        <v>215</v>
      </c>
      <c r="BM672" s="192" t="s">
        <v>1220</v>
      </c>
    </row>
    <row r="673" spans="1:65" s="2" customFormat="1" ht="24.2" customHeight="1">
      <c r="A673" s="36"/>
      <c r="B673" s="37"/>
      <c r="C673" s="181" t="s">
        <v>1221</v>
      </c>
      <c r="D673" s="181" t="s">
        <v>211</v>
      </c>
      <c r="E673" s="182" t="s">
        <v>1222</v>
      </c>
      <c r="F673" s="183" t="s">
        <v>1223</v>
      </c>
      <c r="G673" s="184" t="s">
        <v>302</v>
      </c>
      <c r="H673" s="185">
        <v>22.865</v>
      </c>
      <c r="I673" s="186"/>
      <c r="J673" s="187">
        <f>ROUND(I673*H673,2)</f>
        <v>0</v>
      </c>
      <c r="K673" s="183" t="s">
        <v>1224</v>
      </c>
      <c r="L673" s="41"/>
      <c r="M673" s="188" t="s">
        <v>21</v>
      </c>
      <c r="N673" s="189" t="s">
        <v>45</v>
      </c>
      <c r="O673" s="66"/>
      <c r="P673" s="190">
        <f>O673*H673</f>
        <v>0</v>
      </c>
      <c r="Q673" s="190">
        <v>0</v>
      </c>
      <c r="R673" s="190">
        <f>Q673*H673</f>
        <v>0</v>
      </c>
      <c r="S673" s="190">
        <v>0</v>
      </c>
      <c r="T673" s="191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192" t="s">
        <v>215</v>
      </c>
      <c r="AT673" s="192" t="s">
        <v>211</v>
      </c>
      <c r="AU673" s="192" t="s">
        <v>83</v>
      </c>
      <c r="AY673" s="19" t="s">
        <v>209</v>
      </c>
      <c r="BE673" s="193">
        <f>IF(N673="základní",J673,0)</f>
        <v>0</v>
      </c>
      <c r="BF673" s="193">
        <f>IF(N673="snížená",J673,0)</f>
        <v>0</v>
      </c>
      <c r="BG673" s="193">
        <f>IF(N673="zákl. přenesená",J673,0)</f>
        <v>0</v>
      </c>
      <c r="BH673" s="193">
        <f>IF(N673="sníž. přenesená",J673,0)</f>
        <v>0</v>
      </c>
      <c r="BI673" s="193">
        <f>IF(N673="nulová",J673,0)</f>
        <v>0</v>
      </c>
      <c r="BJ673" s="19" t="s">
        <v>81</v>
      </c>
      <c r="BK673" s="193">
        <f>ROUND(I673*H673,2)</f>
        <v>0</v>
      </c>
      <c r="BL673" s="19" t="s">
        <v>215</v>
      </c>
      <c r="BM673" s="192" t="s">
        <v>1225</v>
      </c>
    </row>
    <row r="674" spans="1:65" s="2" customFormat="1" ht="24.2" customHeight="1">
      <c r="A674" s="36"/>
      <c r="B674" s="37"/>
      <c r="C674" s="181" t="s">
        <v>1226</v>
      </c>
      <c r="D674" s="181" t="s">
        <v>211</v>
      </c>
      <c r="E674" s="182" t="s">
        <v>1227</v>
      </c>
      <c r="F674" s="183" t="s">
        <v>1228</v>
      </c>
      <c r="G674" s="184" t="s">
        <v>302</v>
      </c>
      <c r="H674" s="185">
        <v>22.865</v>
      </c>
      <c r="I674" s="186"/>
      <c r="J674" s="187">
        <f>ROUND(I674*H674,2)</f>
        <v>0</v>
      </c>
      <c r="K674" s="183" t="s">
        <v>21</v>
      </c>
      <c r="L674" s="41"/>
      <c r="M674" s="188" t="s">
        <v>21</v>
      </c>
      <c r="N674" s="189" t="s">
        <v>45</v>
      </c>
      <c r="O674" s="66"/>
      <c r="P674" s="190">
        <f>O674*H674</f>
        <v>0</v>
      </c>
      <c r="Q674" s="190">
        <v>0</v>
      </c>
      <c r="R674" s="190">
        <f>Q674*H674</f>
        <v>0</v>
      </c>
      <c r="S674" s="190">
        <v>0</v>
      </c>
      <c r="T674" s="191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192" t="s">
        <v>215</v>
      </c>
      <c r="AT674" s="192" t="s">
        <v>211</v>
      </c>
      <c r="AU674" s="192" t="s">
        <v>83</v>
      </c>
      <c r="AY674" s="19" t="s">
        <v>209</v>
      </c>
      <c r="BE674" s="193">
        <f>IF(N674="základní",J674,0)</f>
        <v>0</v>
      </c>
      <c r="BF674" s="193">
        <f>IF(N674="snížená",J674,0)</f>
        <v>0</v>
      </c>
      <c r="BG674" s="193">
        <f>IF(N674="zákl. přenesená",J674,0)</f>
        <v>0</v>
      </c>
      <c r="BH674" s="193">
        <f>IF(N674="sníž. přenesená",J674,0)</f>
        <v>0</v>
      </c>
      <c r="BI674" s="193">
        <f>IF(N674="nulová",J674,0)</f>
        <v>0</v>
      </c>
      <c r="BJ674" s="19" t="s">
        <v>81</v>
      </c>
      <c r="BK674" s="193">
        <f>ROUND(I674*H674,2)</f>
        <v>0</v>
      </c>
      <c r="BL674" s="19" t="s">
        <v>215</v>
      </c>
      <c r="BM674" s="192" t="s">
        <v>1229</v>
      </c>
    </row>
    <row r="675" spans="1:65" s="2" customFormat="1" ht="37.9" customHeight="1">
      <c r="A675" s="36"/>
      <c r="B675" s="37"/>
      <c r="C675" s="181" t="s">
        <v>1230</v>
      </c>
      <c r="D675" s="181" t="s">
        <v>211</v>
      </c>
      <c r="E675" s="182" t="s">
        <v>1231</v>
      </c>
      <c r="F675" s="183" t="s">
        <v>1232</v>
      </c>
      <c r="G675" s="184" t="s">
        <v>302</v>
      </c>
      <c r="H675" s="185">
        <v>22.865</v>
      </c>
      <c r="I675" s="186"/>
      <c r="J675" s="187">
        <f>ROUND(I675*H675,2)</f>
        <v>0</v>
      </c>
      <c r="K675" s="183" t="s">
        <v>21</v>
      </c>
      <c r="L675" s="41"/>
      <c r="M675" s="188" t="s">
        <v>21</v>
      </c>
      <c r="N675" s="189" t="s">
        <v>45</v>
      </c>
      <c r="O675" s="66"/>
      <c r="P675" s="190">
        <f>O675*H675</f>
        <v>0</v>
      </c>
      <c r="Q675" s="190">
        <v>0</v>
      </c>
      <c r="R675" s="190">
        <f>Q675*H675</f>
        <v>0</v>
      </c>
      <c r="S675" s="190">
        <v>0</v>
      </c>
      <c r="T675" s="191">
        <f>S675*H675</f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192" t="s">
        <v>215</v>
      </c>
      <c r="AT675" s="192" t="s">
        <v>211</v>
      </c>
      <c r="AU675" s="192" t="s">
        <v>83</v>
      </c>
      <c r="AY675" s="19" t="s">
        <v>209</v>
      </c>
      <c r="BE675" s="193">
        <f>IF(N675="základní",J675,0)</f>
        <v>0</v>
      </c>
      <c r="BF675" s="193">
        <f>IF(N675="snížená",J675,0)</f>
        <v>0</v>
      </c>
      <c r="BG675" s="193">
        <f>IF(N675="zákl. přenesená",J675,0)</f>
        <v>0</v>
      </c>
      <c r="BH675" s="193">
        <f>IF(N675="sníž. přenesená",J675,0)</f>
        <v>0</v>
      </c>
      <c r="BI675" s="193">
        <f>IF(N675="nulová",J675,0)</f>
        <v>0</v>
      </c>
      <c r="BJ675" s="19" t="s">
        <v>81</v>
      </c>
      <c r="BK675" s="193">
        <f>ROUND(I675*H675,2)</f>
        <v>0</v>
      </c>
      <c r="BL675" s="19" t="s">
        <v>215</v>
      </c>
      <c r="BM675" s="192" t="s">
        <v>1233</v>
      </c>
    </row>
    <row r="676" spans="2:63" s="12" customFormat="1" ht="22.9" customHeight="1">
      <c r="B676" s="165"/>
      <c r="C676" s="166"/>
      <c r="D676" s="167" t="s">
        <v>73</v>
      </c>
      <c r="E676" s="179" t="s">
        <v>1234</v>
      </c>
      <c r="F676" s="179" t="s">
        <v>1235</v>
      </c>
      <c r="G676" s="166"/>
      <c r="H676" s="166"/>
      <c r="I676" s="169"/>
      <c r="J676" s="180">
        <f>BK676</f>
        <v>0</v>
      </c>
      <c r="K676" s="166"/>
      <c r="L676" s="171"/>
      <c r="M676" s="172"/>
      <c r="N676" s="173"/>
      <c r="O676" s="173"/>
      <c r="P676" s="174">
        <f>P677</f>
        <v>0</v>
      </c>
      <c r="Q676" s="173"/>
      <c r="R676" s="174">
        <f>R677</f>
        <v>0</v>
      </c>
      <c r="S676" s="173"/>
      <c r="T676" s="175">
        <f>T677</f>
        <v>0</v>
      </c>
      <c r="AR676" s="176" t="s">
        <v>81</v>
      </c>
      <c r="AT676" s="177" t="s">
        <v>73</v>
      </c>
      <c r="AU676" s="177" t="s">
        <v>81</v>
      </c>
      <c r="AY676" s="176" t="s">
        <v>209</v>
      </c>
      <c r="BK676" s="178">
        <f>BK677</f>
        <v>0</v>
      </c>
    </row>
    <row r="677" spans="1:65" s="2" customFormat="1" ht="37.9" customHeight="1">
      <c r="A677" s="36"/>
      <c r="B677" s="37"/>
      <c r="C677" s="181" t="s">
        <v>1236</v>
      </c>
      <c r="D677" s="181" t="s">
        <v>211</v>
      </c>
      <c r="E677" s="182" t="s">
        <v>1237</v>
      </c>
      <c r="F677" s="183" t="s">
        <v>1238</v>
      </c>
      <c r="G677" s="184" t="s">
        <v>302</v>
      </c>
      <c r="H677" s="185">
        <v>1315.768</v>
      </c>
      <c r="I677" s="186"/>
      <c r="J677" s="187">
        <f>ROUND(I677*H677,2)</f>
        <v>0</v>
      </c>
      <c r="K677" s="183" t="s">
        <v>234</v>
      </c>
      <c r="L677" s="41"/>
      <c r="M677" s="188" t="s">
        <v>21</v>
      </c>
      <c r="N677" s="189" t="s">
        <v>45</v>
      </c>
      <c r="O677" s="66"/>
      <c r="P677" s="190">
        <f>O677*H677</f>
        <v>0</v>
      </c>
      <c r="Q677" s="190">
        <v>0</v>
      </c>
      <c r="R677" s="190">
        <f>Q677*H677</f>
        <v>0</v>
      </c>
      <c r="S677" s="190">
        <v>0</v>
      </c>
      <c r="T677" s="191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192" t="s">
        <v>215</v>
      </c>
      <c r="AT677" s="192" t="s">
        <v>211</v>
      </c>
      <c r="AU677" s="192" t="s">
        <v>83</v>
      </c>
      <c r="AY677" s="19" t="s">
        <v>209</v>
      </c>
      <c r="BE677" s="193">
        <f>IF(N677="základní",J677,0)</f>
        <v>0</v>
      </c>
      <c r="BF677" s="193">
        <f>IF(N677="snížená",J677,0)</f>
        <v>0</v>
      </c>
      <c r="BG677" s="193">
        <f>IF(N677="zákl. přenesená",J677,0)</f>
        <v>0</v>
      </c>
      <c r="BH677" s="193">
        <f>IF(N677="sníž. přenesená",J677,0)</f>
        <v>0</v>
      </c>
      <c r="BI677" s="193">
        <f>IF(N677="nulová",J677,0)</f>
        <v>0</v>
      </c>
      <c r="BJ677" s="19" t="s">
        <v>81</v>
      </c>
      <c r="BK677" s="193">
        <f>ROUND(I677*H677,2)</f>
        <v>0</v>
      </c>
      <c r="BL677" s="19" t="s">
        <v>215</v>
      </c>
      <c r="BM677" s="192" t="s">
        <v>1239</v>
      </c>
    </row>
    <row r="678" spans="2:63" s="12" customFormat="1" ht="25.9" customHeight="1">
      <c r="B678" s="165"/>
      <c r="C678" s="166"/>
      <c r="D678" s="167" t="s">
        <v>73</v>
      </c>
      <c r="E678" s="168" t="s">
        <v>1240</v>
      </c>
      <c r="F678" s="168" t="s">
        <v>1241</v>
      </c>
      <c r="G678" s="166"/>
      <c r="H678" s="166"/>
      <c r="I678" s="169"/>
      <c r="J678" s="170">
        <f>BK678</f>
        <v>0</v>
      </c>
      <c r="K678" s="166"/>
      <c r="L678" s="171"/>
      <c r="M678" s="172"/>
      <c r="N678" s="173"/>
      <c r="O678" s="173"/>
      <c r="P678" s="174">
        <f>P679+P749+P824+P883+P889+P896+P900+P930+P949+P1000+P1032+P1065+P1087+P1092+P1119+P1123+P1142+P1158</f>
        <v>0</v>
      </c>
      <c r="Q678" s="173"/>
      <c r="R678" s="174">
        <f>R679+R749+R824+R883+R889+R896+R900+R930+R949+R1000+R1032+R1065+R1087+R1092+R1119+R1123+R1142+R1158</f>
        <v>59.52451199</v>
      </c>
      <c r="S678" s="173"/>
      <c r="T678" s="175">
        <f>T679+T749+T824+T883+T889+T896+T900+T930+T949+T1000+T1032+T1065+T1087+T1092+T1119+T1123+T1142+T1158</f>
        <v>0.404611</v>
      </c>
      <c r="AR678" s="176" t="s">
        <v>83</v>
      </c>
      <c r="AT678" s="177" t="s">
        <v>73</v>
      </c>
      <c r="AU678" s="177" t="s">
        <v>74</v>
      </c>
      <c r="AY678" s="176" t="s">
        <v>209</v>
      </c>
      <c r="BK678" s="178">
        <f>BK679+BK749+BK824+BK883+BK889+BK896+BK900+BK930+BK949+BK1000+BK1032+BK1065+BK1087+BK1092+BK1119+BK1123+BK1142+BK1158</f>
        <v>0</v>
      </c>
    </row>
    <row r="679" spans="2:63" s="12" customFormat="1" ht="22.9" customHeight="1">
      <c r="B679" s="165"/>
      <c r="C679" s="166"/>
      <c r="D679" s="167" t="s">
        <v>73</v>
      </c>
      <c r="E679" s="179" t="s">
        <v>1242</v>
      </c>
      <c r="F679" s="179" t="s">
        <v>1243</v>
      </c>
      <c r="G679" s="166"/>
      <c r="H679" s="166"/>
      <c r="I679" s="169"/>
      <c r="J679" s="180">
        <f>BK679</f>
        <v>0</v>
      </c>
      <c r="K679" s="166"/>
      <c r="L679" s="171"/>
      <c r="M679" s="172"/>
      <c r="N679" s="173"/>
      <c r="O679" s="173"/>
      <c r="P679" s="174">
        <f>SUM(P680:P748)</f>
        <v>0</v>
      </c>
      <c r="Q679" s="173"/>
      <c r="R679" s="174">
        <f>SUM(R680:R748)</f>
        <v>4.52821694</v>
      </c>
      <c r="S679" s="173"/>
      <c r="T679" s="175">
        <f>SUM(T680:T748)</f>
        <v>0</v>
      </c>
      <c r="AR679" s="176" t="s">
        <v>83</v>
      </c>
      <c r="AT679" s="177" t="s">
        <v>73</v>
      </c>
      <c r="AU679" s="177" t="s">
        <v>81</v>
      </c>
      <c r="AY679" s="176" t="s">
        <v>209</v>
      </c>
      <c r="BK679" s="178">
        <f>SUM(BK680:BK748)</f>
        <v>0</v>
      </c>
    </row>
    <row r="680" spans="1:65" s="2" customFormat="1" ht="37.9" customHeight="1">
      <c r="A680" s="36"/>
      <c r="B680" s="37"/>
      <c r="C680" s="181" t="s">
        <v>1244</v>
      </c>
      <c r="D680" s="181" t="s">
        <v>211</v>
      </c>
      <c r="E680" s="182" t="s">
        <v>1245</v>
      </c>
      <c r="F680" s="183" t="s">
        <v>1246</v>
      </c>
      <c r="G680" s="184" t="s">
        <v>331</v>
      </c>
      <c r="H680" s="185">
        <v>296</v>
      </c>
      <c r="I680" s="186"/>
      <c r="J680" s="187">
        <f>ROUND(I680*H680,2)</f>
        <v>0</v>
      </c>
      <c r="K680" s="183" t="s">
        <v>234</v>
      </c>
      <c r="L680" s="41"/>
      <c r="M680" s="188" t="s">
        <v>21</v>
      </c>
      <c r="N680" s="189" t="s">
        <v>45</v>
      </c>
      <c r="O680" s="66"/>
      <c r="P680" s="190">
        <f>O680*H680</f>
        <v>0</v>
      </c>
      <c r="Q680" s="190">
        <v>0</v>
      </c>
      <c r="R680" s="190">
        <f>Q680*H680</f>
        <v>0</v>
      </c>
      <c r="S680" s="190">
        <v>0</v>
      </c>
      <c r="T680" s="191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192" t="s">
        <v>298</v>
      </c>
      <c r="AT680" s="192" t="s">
        <v>211</v>
      </c>
      <c r="AU680" s="192" t="s">
        <v>83</v>
      </c>
      <c r="AY680" s="19" t="s">
        <v>209</v>
      </c>
      <c r="BE680" s="193">
        <f>IF(N680="základní",J680,0)</f>
        <v>0</v>
      </c>
      <c r="BF680" s="193">
        <f>IF(N680="snížená",J680,0)</f>
        <v>0</v>
      </c>
      <c r="BG680" s="193">
        <f>IF(N680="zákl. přenesená",J680,0)</f>
        <v>0</v>
      </c>
      <c r="BH680" s="193">
        <f>IF(N680="sníž. přenesená",J680,0)</f>
        <v>0</v>
      </c>
      <c r="BI680" s="193">
        <f>IF(N680="nulová",J680,0)</f>
        <v>0</v>
      </c>
      <c r="BJ680" s="19" t="s">
        <v>81</v>
      </c>
      <c r="BK680" s="193">
        <f>ROUND(I680*H680,2)</f>
        <v>0</v>
      </c>
      <c r="BL680" s="19" t="s">
        <v>298</v>
      </c>
      <c r="BM680" s="192" t="s">
        <v>1247</v>
      </c>
    </row>
    <row r="681" spans="2:51" s="13" customFormat="1" ht="12">
      <c r="B681" s="194"/>
      <c r="C681" s="195"/>
      <c r="D681" s="196" t="s">
        <v>217</v>
      </c>
      <c r="E681" s="197" t="s">
        <v>21</v>
      </c>
      <c r="F681" s="198" t="s">
        <v>1248</v>
      </c>
      <c r="G681" s="195"/>
      <c r="H681" s="199">
        <v>278</v>
      </c>
      <c r="I681" s="200"/>
      <c r="J681" s="195"/>
      <c r="K681" s="195"/>
      <c r="L681" s="201"/>
      <c r="M681" s="202"/>
      <c r="N681" s="203"/>
      <c r="O681" s="203"/>
      <c r="P681" s="203"/>
      <c r="Q681" s="203"/>
      <c r="R681" s="203"/>
      <c r="S681" s="203"/>
      <c r="T681" s="204"/>
      <c r="AT681" s="205" t="s">
        <v>217</v>
      </c>
      <c r="AU681" s="205" t="s">
        <v>83</v>
      </c>
      <c r="AV681" s="13" t="s">
        <v>83</v>
      </c>
      <c r="AW681" s="13" t="s">
        <v>35</v>
      </c>
      <c r="AX681" s="13" t="s">
        <v>74</v>
      </c>
      <c r="AY681" s="205" t="s">
        <v>209</v>
      </c>
    </row>
    <row r="682" spans="2:51" s="13" customFormat="1" ht="12">
      <c r="B682" s="194"/>
      <c r="C682" s="195"/>
      <c r="D682" s="196" t="s">
        <v>217</v>
      </c>
      <c r="E682" s="197" t="s">
        <v>21</v>
      </c>
      <c r="F682" s="198" t="s">
        <v>1249</v>
      </c>
      <c r="G682" s="195"/>
      <c r="H682" s="199">
        <v>18</v>
      </c>
      <c r="I682" s="200"/>
      <c r="J682" s="195"/>
      <c r="K682" s="195"/>
      <c r="L682" s="201"/>
      <c r="M682" s="202"/>
      <c r="N682" s="203"/>
      <c r="O682" s="203"/>
      <c r="P682" s="203"/>
      <c r="Q682" s="203"/>
      <c r="R682" s="203"/>
      <c r="S682" s="203"/>
      <c r="T682" s="204"/>
      <c r="AT682" s="205" t="s">
        <v>217</v>
      </c>
      <c r="AU682" s="205" t="s">
        <v>83</v>
      </c>
      <c r="AV682" s="13" t="s">
        <v>83</v>
      </c>
      <c r="AW682" s="13" t="s">
        <v>35</v>
      </c>
      <c r="AX682" s="13" t="s">
        <v>74</v>
      </c>
      <c r="AY682" s="205" t="s">
        <v>209</v>
      </c>
    </row>
    <row r="683" spans="2:51" s="14" customFormat="1" ht="12">
      <c r="B683" s="206"/>
      <c r="C683" s="207"/>
      <c r="D683" s="196" t="s">
        <v>217</v>
      </c>
      <c r="E683" s="208" t="s">
        <v>21</v>
      </c>
      <c r="F683" s="209" t="s">
        <v>223</v>
      </c>
      <c r="G683" s="207"/>
      <c r="H683" s="210">
        <v>296</v>
      </c>
      <c r="I683" s="211"/>
      <c r="J683" s="207"/>
      <c r="K683" s="207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217</v>
      </c>
      <c r="AU683" s="216" t="s">
        <v>83</v>
      </c>
      <c r="AV683" s="14" t="s">
        <v>224</v>
      </c>
      <c r="AW683" s="14" t="s">
        <v>35</v>
      </c>
      <c r="AX683" s="14" t="s">
        <v>81</v>
      </c>
      <c r="AY683" s="216" t="s">
        <v>209</v>
      </c>
    </row>
    <row r="684" spans="1:65" s="2" customFormat="1" ht="14.45" customHeight="1">
      <c r="A684" s="36"/>
      <c r="B684" s="37"/>
      <c r="C684" s="238" t="s">
        <v>1250</v>
      </c>
      <c r="D684" s="238" t="s">
        <v>299</v>
      </c>
      <c r="E684" s="239" t="s">
        <v>1251</v>
      </c>
      <c r="F684" s="240" t="s">
        <v>1252</v>
      </c>
      <c r="G684" s="241" t="s">
        <v>302</v>
      </c>
      <c r="H684" s="242">
        <v>0.089</v>
      </c>
      <c r="I684" s="243"/>
      <c r="J684" s="244">
        <f>ROUND(I684*H684,2)</f>
        <v>0</v>
      </c>
      <c r="K684" s="240" t="s">
        <v>234</v>
      </c>
      <c r="L684" s="245"/>
      <c r="M684" s="246" t="s">
        <v>21</v>
      </c>
      <c r="N684" s="247" t="s">
        <v>45</v>
      </c>
      <c r="O684" s="66"/>
      <c r="P684" s="190">
        <f>O684*H684</f>
        <v>0</v>
      </c>
      <c r="Q684" s="190">
        <v>1</v>
      </c>
      <c r="R684" s="190">
        <f>Q684*H684</f>
        <v>0.089</v>
      </c>
      <c r="S684" s="190">
        <v>0</v>
      </c>
      <c r="T684" s="191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92" t="s">
        <v>395</v>
      </c>
      <c r="AT684" s="192" t="s">
        <v>299</v>
      </c>
      <c r="AU684" s="192" t="s">
        <v>83</v>
      </c>
      <c r="AY684" s="19" t="s">
        <v>209</v>
      </c>
      <c r="BE684" s="193">
        <f>IF(N684="základní",J684,0)</f>
        <v>0</v>
      </c>
      <c r="BF684" s="193">
        <f>IF(N684="snížená",J684,0)</f>
        <v>0</v>
      </c>
      <c r="BG684" s="193">
        <f>IF(N684="zákl. přenesená",J684,0)</f>
        <v>0</v>
      </c>
      <c r="BH684" s="193">
        <f>IF(N684="sníž. přenesená",J684,0)</f>
        <v>0</v>
      </c>
      <c r="BI684" s="193">
        <f>IF(N684="nulová",J684,0)</f>
        <v>0</v>
      </c>
      <c r="BJ684" s="19" t="s">
        <v>81</v>
      </c>
      <c r="BK684" s="193">
        <f>ROUND(I684*H684,2)</f>
        <v>0</v>
      </c>
      <c r="BL684" s="19" t="s">
        <v>298</v>
      </c>
      <c r="BM684" s="192" t="s">
        <v>1253</v>
      </c>
    </row>
    <row r="685" spans="2:51" s="13" customFormat="1" ht="12">
      <c r="B685" s="194"/>
      <c r="C685" s="195"/>
      <c r="D685" s="196" t="s">
        <v>217</v>
      </c>
      <c r="E685" s="197" t="s">
        <v>21</v>
      </c>
      <c r="F685" s="198" t="s">
        <v>1254</v>
      </c>
      <c r="G685" s="195"/>
      <c r="H685" s="199">
        <v>0.089</v>
      </c>
      <c r="I685" s="200"/>
      <c r="J685" s="195"/>
      <c r="K685" s="195"/>
      <c r="L685" s="201"/>
      <c r="M685" s="202"/>
      <c r="N685" s="203"/>
      <c r="O685" s="203"/>
      <c r="P685" s="203"/>
      <c r="Q685" s="203"/>
      <c r="R685" s="203"/>
      <c r="S685" s="203"/>
      <c r="T685" s="204"/>
      <c r="AT685" s="205" t="s">
        <v>217</v>
      </c>
      <c r="AU685" s="205" t="s">
        <v>83</v>
      </c>
      <c r="AV685" s="13" t="s">
        <v>83</v>
      </c>
      <c r="AW685" s="13" t="s">
        <v>35</v>
      </c>
      <c r="AX685" s="13" t="s">
        <v>74</v>
      </c>
      <c r="AY685" s="205" t="s">
        <v>209</v>
      </c>
    </row>
    <row r="686" spans="2:51" s="16" customFormat="1" ht="12">
      <c r="B686" s="227"/>
      <c r="C686" s="228"/>
      <c r="D686" s="196" t="s">
        <v>217</v>
      </c>
      <c r="E686" s="229" t="s">
        <v>21</v>
      </c>
      <c r="F686" s="230" t="s">
        <v>257</v>
      </c>
      <c r="G686" s="228"/>
      <c r="H686" s="231">
        <v>0.089</v>
      </c>
      <c r="I686" s="232"/>
      <c r="J686" s="228"/>
      <c r="K686" s="228"/>
      <c r="L686" s="233"/>
      <c r="M686" s="234"/>
      <c r="N686" s="235"/>
      <c r="O686" s="235"/>
      <c r="P686" s="235"/>
      <c r="Q686" s="235"/>
      <c r="R686" s="235"/>
      <c r="S686" s="235"/>
      <c r="T686" s="236"/>
      <c r="AT686" s="237" t="s">
        <v>217</v>
      </c>
      <c r="AU686" s="237" t="s">
        <v>83</v>
      </c>
      <c r="AV686" s="16" t="s">
        <v>215</v>
      </c>
      <c r="AW686" s="16" t="s">
        <v>35</v>
      </c>
      <c r="AX686" s="16" t="s">
        <v>81</v>
      </c>
      <c r="AY686" s="237" t="s">
        <v>209</v>
      </c>
    </row>
    <row r="687" spans="1:65" s="2" customFormat="1" ht="24.2" customHeight="1">
      <c r="A687" s="36"/>
      <c r="B687" s="37"/>
      <c r="C687" s="181" t="s">
        <v>1255</v>
      </c>
      <c r="D687" s="181" t="s">
        <v>211</v>
      </c>
      <c r="E687" s="182" t="s">
        <v>1256</v>
      </c>
      <c r="F687" s="183" t="s">
        <v>1257</v>
      </c>
      <c r="G687" s="184" t="s">
        <v>331</v>
      </c>
      <c r="H687" s="185">
        <v>48.45</v>
      </c>
      <c r="I687" s="186"/>
      <c r="J687" s="187">
        <f>ROUND(I687*H687,2)</f>
        <v>0</v>
      </c>
      <c r="K687" s="183" t="s">
        <v>234</v>
      </c>
      <c r="L687" s="41"/>
      <c r="M687" s="188" t="s">
        <v>21</v>
      </c>
      <c r="N687" s="189" t="s">
        <v>45</v>
      </c>
      <c r="O687" s="66"/>
      <c r="P687" s="190">
        <f>O687*H687</f>
        <v>0</v>
      </c>
      <c r="Q687" s="190">
        <v>0</v>
      </c>
      <c r="R687" s="190">
        <f>Q687*H687</f>
        <v>0</v>
      </c>
      <c r="S687" s="190">
        <v>0</v>
      </c>
      <c r="T687" s="191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92" t="s">
        <v>298</v>
      </c>
      <c r="AT687" s="192" t="s">
        <v>211</v>
      </c>
      <c r="AU687" s="192" t="s">
        <v>83</v>
      </c>
      <c r="AY687" s="19" t="s">
        <v>209</v>
      </c>
      <c r="BE687" s="193">
        <f>IF(N687="základní",J687,0)</f>
        <v>0</v>
      </c>
      <c r="BF687" s="193">
        <f>IF(N687="snížená",J687,0)</f>
        <v>0</v>
      </c>
      <c r="BG687" s="193">
        <f>IF(N687="zákl. přenesená",J687,0)</f>
        <v>0</v>
      </c>
      <c r="BH687" s="193">
        <f>IF(N687="sníž. přenesená",J687,0)</f>
        <v>0</v>
      </c>
      <c r="BI687" s="193">
        <f>IF(N687="nulová",J687,0)</f>
        <v>0</v>
      </c>
      <c r="BJ687" s="19" t="s">
        <v>81</v>
      </c>
      <c r="BK687" s="193">
        <f>ROUND(I687*H687,2)</f>
        <v>0</v>
      </c>
      <c r="BL687" s="19" t="s">
        <v>298</v>
      </c>
      <c r="BM687" s="192" t="s">
        <v>1258</v>
      </c>
    </row>
    <row r="688" spans="1:65" s="2" customFormat="1" ht="14.45" customHeight="1">
      <c r="A688" s="36"/>
      <c r="B688" s="37"/>
      <c r="C688" s="238" t="s">
        <v>1259</v>
      </c>
      <c r="D688" s="238" t="s">
        <v>299</v>
      </c>
      <c r="E688" s="239" t="s">
        <v>1251</v>
      </c>
      <c r="F688" s="240" t="s">
        <v>1252</v>
      </c>
      <c r="G688" s="241" t="s">
        <v>302</v>
      </c>
      <c r="H688" s="242">
        <v>0.017</v>
      </c>
      <c r="I688" s="243"/>
      <c r="J688" s="244">
        <f>ROUND(I688*H688,2)</f>
        <v>0</v>
      </c>
      <c r="K688" s="240" t="s">
        <v>234</v>
      </c>
      <c r="L688" s="245"/>
      <c r="M688" s="246" t="s">
        <v>21</v>
      </c>
      <c r="N688" s="247" t="s">
        <v>45</v>
      </c>
      <c r="O688" s="66"/>
      <c r="P688" s="190">
        <f>O688*H688</f>
        <v>0</v>
      </c>
      <c r="Q688" s="190">
        <v>1</v>
      </c>
      <c r="R688" s="190">
        <f>Q688*H688</f>
        <v>0.017</v>
      </c>
      <c r="S688" s="190">
        <v>0</v>
      </c>
      <c r="T688" s="191">
        <f>S688*H688</f>
        <v>0</v>
      </c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R688" s="192" t="s">
        <v>395</v>
      </c>
      <c r="AT688" s="192" t="s">
        <v>299</v>
      </c>
      <c r="AU688" s="192" t="s">
        <v>83</v>
      </c>
      <c r="AY688" s="19" t="s">
        <v>209</v>
      </c>
      <c r="BE688" s="193">
        <f>IF(N688="základní",J688,0)</f>
        <v>0</v>
      </c>
      <c r="BF688" s="193">
        <f>IF(N688="snížená",J688,0)</f>
        <v>0</v>
      </c>
      <c r="BG688" s="193">
        <f>IF(N688="zákl. přenesená",J688,0)</f>
        <v>0</v>
      </c>
      <c r="BH688" s="193">
        <f>IF(N688="sníž. přenesená",J688,0)</f>
        <v>0</v>
      </c>
      <c r="BI688" s="193">
        <f>IF(N688="nulová",J688,0)</f>
        <v>0</v>
      </c>
      <c r="BJ688" s="19" t="s">
        <v>81</v>
      </c>
      <c r="BK688" s="193">
        <f>ROUND(I688*H688,2)</f>
        <v>0</v>
      </c>
      <c r="BL688" s="19" t="s">
        <v>298</v>
      </c>
      <c r="BM688" s="192" t="s">
        <v>1260</v>
      </c>
    </row>
    <row r="689" spans="2:51" s="13" customFormat="1" ht="12">
      <c r="B689" s="194"/>
      <c r="C689" s="195"/>
      <c r="D689" s="196" t="s">
        <v>217</v>
      </c>
      <c r="E689" s="195"/>
      <c r="F689" s="198" t="s">
        <v>1261</v>
      </c>
      <c r="G689" s="195"/>
      <c r="H689" s="199">
        <v>0.017</v>
      </c>
      <c r="I689" s="200"/>
      <c r="J689" s="195"/>
      <c r="K689" s="195"/>
      <c r="L689" s="201"/>
      <c r="M689" s="202"/>
      <c r="N689" s="203"/>
      <c r="O689" s="203"/>
      <c r="P689" s="203"/>
      <c r="Q689" s="203"/>
      <c r="R689" s="203"/>
      <c r="S689" s="203"/>
      <c r="T689" s="204"/>
      <c r="AT689" s="205" t="s">
        <v>217</v>
      </c>
      <c r="AU689" s="205" t="s">
        <v>83</v>
      </c>
      <c r="AV689" s="13" t="s">
        <v>83</v>
      </c>
      <c r="AW689" s="13" t="s">
        <v>4</v>
      </c>
      <c r="AX689" s="13" t="s">
        <v>81</v>
      </c>
      <c r="AY689" s="205" t="s">
        <v>209</v>
      </c>
    </row>
    <row r="690" spans="1:65" s="2" customFormat="1" ht="24.2" customHeight="1">
      <c r="A690" s="36"/>
      <c r="B690" s="37"/>
      <c r="C690" s="181" t="s">
        <v>1262</v>
      </c>
      <c r="D690" s="181" t="s">
        <v>211</v>
      </c>
      <c r="E690" s="182" t="s">
        <v>1263</v>
      </c>
      <c r="F690" s="183" t="s">
        <v>1264</v>
      </c>
      <c r="G690" s="184" t="s">
        <v>331</v>
      </c>
      <c r="H690" s="185">
        <v>296</v>
      </c>
      <c r="I690" s="186"/>
      <c r="J690" s="187">
        <f>ROUND(I690*H690,2)</f>
        <v>0</v>
      </c>
      <c r="K690" s="183" t="s">
        <v>234</v>
      </c>
      <c r="L690" s="41"/>
      <c r="M690" s="188" t="s">
        <v>21</v>
      </c>
      <c r="N690" s="189" t="s">
        <v>45</v>
      </c>
      <c r="O690" s="66"/>
      <c r="P690" s="190">
        <f>O690*H690</f>
        <v>0</v>
      </c>
      <c r="Q690" s="190">
        <v>0.0004</v>
      </c>
      <c r="R690" s="190">
        <f>Q690*H690</f>
        <v>0.1184</v>
      </c>
      <c r="S690" s="190">
        <v>0</v>
      </c>
      <c r="T690" s="191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92" t="s">
        <v>298</v>
      </c>
      <c r="AT690" s="192" t="s">
        <v>211</v>
      </c>
      <c r="AU690" s="192" t="s">
        <v>83</v>
      </c>
      <c r="AY690" s="19" t="s">
        <v>209</v>
      </c>
      <c r="BE690" s="193">
        <f>IF(N690="základní",J690,0)</f>
        <v>0</v>
      </c>
      <c r="BF690" s="193">
        <f>IF(N690="snížená",J690,0)</f>
        <v>0</v>
      </c>
      <c r="BG690" s="193">
        <f>IF(N690="zákl. přenesená",J690,0)</f>
        <v>0</v>
      </c>
      <c r="BH690" s="193">
        <f>IF(N690="sníž. přenesená",J690,0)</f>
        <v>0</v>
      </c>
      <c r="BI690" s="193">
        <f>IF(N690="nulová",J690,0)</f>
        <v>0</v>
      </c>
      <c r="BJ690" s="19" t="s">
        <v>81</v>
      </c>
      <c r="BK690" s="193">
        <f>ROUND(I690*H690,2)</f>
        <v>0</v>
      </c>
      <c r="BL690" s="19" t="s">
        <v>298</v>
      </c>
      <c r="BM690" s="192" t="s">
        <v>1265</v>
      </c>
    </row>
    <row r="691" spans="2:51" s="13" customFormat="1" ht="12">
      <c r="B691" s="194"/>
      <c r="C691" s="195"/>
      <c r="D691" s="196" t="s">
        <v>217</v>
      </c>
      <c r="E691" s="197" t="s">
        <v>21</v>
      </c>
      <c r="F691" s="198" t="s">
        <v>1248</v>
      </c>
      <c r="G691" s="195"/>
      <c r="H691" s="199">
        <v>278</v>
      </c>
      <c r="I691" s="200"/>
      <c r="J691" s="195"/>
      <c r="K691" s="195"/>
      <c r="L691" s="201"/>
      <c r="M691" s="202"/>
      <c r="N691" s="203"/>
      <c r="O691" s="203"/>
      <c r="P691" s="203"/>
      <c r="Q691" s="203"/>
      <c r="R691" s="203"/>
      <c r="S691" s="203"/>
      <c r="T691" s="204"/>
      <c r="AT691" s="205" t="s">
        <v>217</v>
      </c>
      <c r="AU691" s="205" t="s">
        <v>83</v>
      </c>
      <c r="AV691" s="13" t="s">
        <v>83</v>
      </c>
      <c r="AW691" s="13" t="s">
        <v>35</v>
      </c>
      <c r="AX691" s="13" t="s">
        <v>74</v>
      </c>
      <c r="AY691" s="205" t="s">
        <v>209</v>
      </c>
    </row>
    <row r="692" spans="2:51" s="13" customFormat="1" ht="12">
      <c r="B692" s="194"/>
      <c r="C692" s="195"/>
      <c r="D692" s="196" t="s">
        <v>217</v>
      </c>
      <c r="E692" s="197" t="s">
        <v>21</v>
      </c>
      <c r="F692" s="198" t="s">
        <v>1249</v>
      </c>
      <c r="G692" s="195"/>
      <c r="H692" s="199">
        <v>18</v>
      </c>
      <c r="I692" s="200"/>
      <c r="J692" s="195"/>
      <c r="K692" s="195"/>
      <c r="L692" s="201"/>
      <c r="M692" s="202"/>
      <c r="N692" s="203"/>
      <c r="O692" s="203"/>
      <c r="P692" s="203"/>
      <c r="Q692" s="203"/>
      <c r="R692" s="203"/>
      <c r="S692" s="203"/>
      <c r="T692" s="204"/>
      <c r="AT692" s="205" t="s">
        <v>217</v>
      </c>
      <c r="AU692" s="205" t="s">
        <v>83</v>
      </c>
      <c r="AV692" s="13" t="s">
        <v>83</v>
      </c>
      <c r="AW692" s="13" t="s">
        <v>35</v>
      </c>
      <c r="AX692" s="13" t="s">
        <v>74</v>
      </c>
      <c r="AY692" s="205" t="s">
        <v>209</v>
      </c>
    </row>
    <row r="693" spans="2:51" s="14" customFormat="1" ht="12">
      <c r="B693" s="206"/>
      <c r="C693" s="207"/>
      <c r="D693" s="196" t="s">
        <v>217</v>
      </c>
      <c r="E693" s="208" t="s">
        <v>21</v>
      </c>
      <c r="F693" s="209" t="s">
        <v>223</v>
      </c>
      <c r="G693" s="207"/>
      <c r="H693" s="210">
        <v>296</v>
      </c>
      <c r="I693" s="211"/>
      <c r="J693" s="207"/>
      <c r="K693" s="207"/>
      <c r="L693" s="212"/>
      <c r="M693" s="213"/>
      <c r="N693" s="214"/>
      <c r="O693" s="214"/>
      <c r="P693" s="214"/>
      <c r="Q693" s="214"/>
      <c r="R693" s="214"/>
      <c r="S693" s="214"/>
      <c r="T693" s="215"/>
      <c r="AT693" s="216" t="s">
        <v>217</v>
      </c>
      <c r="AU693" s="216" t="s">
        <v>83</v>
      </c>
      <c r="AV693" s="14" t="s">
        <v>224</v>
      </c>
      <c r="AW693" s="14" t="s">
        <v>35</v>
      </c>
      <c r="AX693" s="14" t="s">
        <v>81</v>
      </c>
      <c r="AY693" s="216" t="s">
        <v>209</v>
      </c>
    </row>
    <row r="694" spans="1:65" s="2" customFormat="1" ht="37.9" customHeight="1">
      <c r="A694" s="36"/>
      <c r="B694" s="37"/>
      <c r="C694" s="238" t="s">
        <v>1266</v>
      </c>
      <c r="D694" s="238" t="s">
        <v>299</v>
      </c>
      <c r="E694" s="239" t="s">
        <v>1267</v>
      </c>
      <c r="F694" s="240" t="s">
        <v>1268</v>
      </c>
      <c r="G694" s="241" t="s">
        <v>331</v>
      </c>
      <c r="H694" s="242">
        <v>340.4</v>
      </c>
      <c r="I694" s="243"/>
      <c r="J694" s="244">
        <f>ROUND(I694*H694,2)</f>
        <v>0</v>
      </c>
      <c r="K694" s="240" t="s">
        <v>234</v>
      </c>
      <c r="L694" s="245"/>
      <c r="M694" s="246" t="s">
        <v>21</v>
      </c>
      <c r="N694" s="247" t="s">
        <v>45</v>
      </c>
      <c r="O694" s="66"/>
      <c r="P694" s="190">
        <f>O694*H694</f>
        <v>0</v>
      </c>
      <c r="Q694" s="190">
        <v>0.0054</v>
      </c>
      <c r="R694" s="190">
        <f>Q694*H694</f>
        <v>1.83816</v>
      </c>
      <c r="S694" s="190">
        <v>0</v>
      </c>
      <c r="T694" s="191">
        <f>S694*H694</f>
        <v>0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192" t="s">
        <v>395</v>
      </c>
      <c r="AT694" s="192" t="s">
        <v>299</v>
      </c>
      <c r="AU694" s="192" t="s">
        <v>83</v>
      </c>
      <c r="AY694" s="19" t="s">
        <v>209</v>
      </c>
      <c r="BE694" s="193">
        <f>IF(N694="základní",J694,0)</f>
        <v>0</v>
      </c>
      <c r="BF694" s="193">
        <f>IF(N694="snížená",J694,0)</f>
        <v>0</v>
      </c>
      <c r="BG694" s="193">
        <f>IF(N694="zákl. přenesená",J694,0)</f>
        <v>0</v>
      </c>
      <c r="BH694" s="193">
        <f>IF(N694="sníž. přenesená",J694,0)</f>
        <v>0</v>
      </c>
      <c r="BI694" s="193">
        <f>IF(N694="nulová",J694,0)</f>
        <v>0</v>
      </c>
      <c r="BJ694" s="19" t="s">
        <v>81</v>
      </c>
      <c r="BK694" s="193">
        <f>ROUND(I694*H694,2)</f>
        <v>0</v>
      </c>
      <c r="BL694" s="19" t="s">
        <v>298</v>
      </c>
      <c r="BM694" s="192" t="s">
        <v>1269</v>
      </c>
    </row>
    <row r="695" spans="2:51" s="13" customFormat="1" ht="12">
      <c r="B695" s="194"/>
      <c r="C695" s="195"/>
      <c r="D695" s="196" t="s">
        <v>217</v>
      </c>
      <c r="E695" s="195"/>
      <c r="F695" s="198" t="s">
        <v>1270</v>
      </c>
      <c r="G695" s="195"/>
      <c r="H695" s="199">
        <v>340.4</v>
      </c>
      <c r="I695" s="200"/>
      <c r="J695" s="195"/>
      <c r="K695" s="195"/>
      <c r="L695" s="201"/>
      <c r="M695" s="202"/>
      <c r="N695" s="203"/>
      <c r="O695" s="203"/>
      <c r="P695" s="203"/>
      <c r="Q695" s="203"/>
      <c r="R695" s="203"/>
      <c r="S695" s="203"/>
      <c r="T695" s="204"/>
      <c r="AT695" s="205" t="s">
        <v>217</v>
      </c>
      <c r="AU695" s="205" t="s">
        <v>83</v>
      </c>
      <c r="AV695" s="13" t="s">
        <v>83</v>
      </c>
      <c r="AW695" s="13" t="s">
        <v>4</v>
      </c>
      <c r="AX695" s="13" t="s">
        <v>81</v>
      </c>
      <c r="AY695" s="205" t="s">
        <v>209</v>
      </c>
    </row>
    <row r="696" spans="1:65" s="2" customFormat="1" ht="24.2" customHeight="1">
      <c r="A696" s="36"/>
      <c r="B696" s="37"/>
      <c r="C696" s="181" t="s">
        <v>1271</v>
      </c>
      <c r="D696" s="181" t="s">
        <v>211</v>
      </c>
      <c r="E696" s="182" t="s">
        <v>1263</v>
      </c>
      <c r="F696" s="183" t="s">
        <v>1264</v>
      </c>
      <c r="G696" s="184" t="s">
        <v>331</v>
      </c>
      <c r="H696" s="185">
        <v>278</v>
      </c>
      <c r="I696" s="186"/>
      <c r="J696" s="187">
        <f>ROUND(I696*H696,2)</f>
        <v>0</v>
      </c>
      <c r="K696" s="183" t="s">
        <v>234</v>
      </c>
      <c r="L696" s="41"/>
      <c r="M696" s="188" t="s">
        <v>21</v>
      </c>
      <c r="N696" s="189" t="s">
        <v>45</v>
      </c>
      <c r="O696" s="66"/>
      <c r="P696" s="190">
        <f>O696*H696</f>
        <v>0</v>
      </c>
      <c r="Q696" s="190">
        <v>0.0004</v>
      </c>
      <c r="R696" s="190">
        <f>Q696*H696</f>
        <v>0.11120000000000001</v>
      </c>
      <c r="S696" s="190">
        <v>0</v>
      </c>
      <c r="T696" s="191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92" t="s">
        <v>298</v>
      </c>
      <c r="AT696" s="192" t="s">
        <v>211</v>
      </c>
      <c r="AU696" s="192" t="s">
        <v>83</v>
      </c>
      <c r="AY696" s="19" t="s">
        <v>209</v>
      </c>
      <c r="BE696" s="193">
        <f>IF(N696="základní",J696,0)</f>
        <v>0</v>
      </c>
      <c r="BF696" s="193">
        <f>IF(N696="snížená",J696,0)</f>
        <v>0</v>
      </c>
      <c r="BG696" s="193">
        <f>IF(N696="zákl. přenesená",J696,0)</f>
        <v>0</v>
      </c>
      <c r="BH696" s="193">
        <f>IF(N696="sníž. přenesená",J696,0)</f>
        <v>0</v>
      </c>
      <c r="BI696" s="193">
        <f>IF(N696="nulová",J696,0)</f>
        <v>0</v>
      </c>
      <c r="BJ696" s="19" t="s">
        <v>81</v>
      </c>
      <c r="BK696" s="193">
        <f>ROUND(I696*H696,2)</f>
        <v>0</v>
      </c>
      <c r="BL696" s="19" t="s">
        <v>298</v>
      </c>
      <c r="BM696" s="192" t="s">
        <v>1272</v>
      </c>
    </row>
    <row r="697" spans="1:65" s="2" customFormat="1" ht="49.15" customHeight="1">
      <c r="A697" s="36"/>
      <c r="B697" s="37"/>
      <c r="C697" s="238" t="s">
        <v>1273</v>
      </c>
      <c r="D697" s="238" t="s">
        <v>299</v>
      </c>
      <c r="E697" s="239" t="s">
        <v>1274</v>
      </c>
      <c r="F697" s="240" t="s">
        <v>1275</v>
      </c>
      <c r="G697" s="241" t="s">
        <v>331</v>
      </c>
      <c r="H697" s="242">
        <v>319.7</v>
      </c>
      <c r="I697" s="243"/>
      <c r="J697" s="244">
        <f>ROUND(I697*H697,2)</f>
        <v>0</v>
      </c>
      <c r="K697" s="240" t="s">
        <v>234</v>
      </c>
      <c r="L697" s="245"/>
      <c r="M697" s="246" t="s">
        <v>21</v>
      </c>
      <c r="N697" s="247" t="s">
        <v>45</v>
      </c>
      <c r="O697" s="66"/>
      <c r="P697" s="190">
        <f>O697*H697</f>
        <v>0</v>
      </c>
      <c r="Q697" s="190">
        <v>0.0045</v>
      </c>
      <c r="R697" s="190">
        <f>Q697*H697</f>
        <v>1.4386499999999998</v>
      </c>
      <c r="S697" s="190">
        <v>0</v>
      </c>
      <c r="T697" s="191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92" t="s">
        <v>395</v>
      </c>
      <c r="AT697" s="192" t="s">
        <v>299</v>
      </c>
      <c r="AU697" s="192" t="s">
        <v>83</v>
      </c>
      <c r="AY697" s="19" t="s">
        <v>209</v>
      </c>
      <c r="BE697" s="193">
        <f>IF(N697="základní",J697,0)</f>
        <v>0</v>
      </c>
      <c r="BF697" s="193">
        <f>IF(N697="snížená",J697,0)</f>
        <v>0</v>
      </c>
      <c r="BG697" s="193">
        <f>IF(N697="zákl. přenesená",J697,0)</f>
        <v>0</v>
      </c>
      <c r="BH697" s="193">
        <f>IF(N697="sníž. přenesená",J697,0)</f>
        <v>0</v>
      </c>
      <c r="BI697" s="193">
        <f>IF(N697="nulová",J697,0)</f>
        <v>0</v>
      </c>
      <c r="BJ697" s="19" t="s">
        <v>81</v>
      </c>
      <c r="BK697" s="193">
        <f>ROUND(I697*H697,2)</f>
        <v>0</v>
      </c>
      <c r="BL697" s="19" t="s">
        <v>298</v>
      </c>
      <c r="BM697" s="192" t="s">
        <v>1276</v>
      </c>
    </row>
    <row r="698" spans="2:51" s="13" customFormat="1" ht="12">
      <c r="B698" s="194"/>
      <c r="C698" s="195"/>
      <c r="D698" s="196" t="s">
        <v>217</v>
      </c>
      <c r="E698" s="195"/>
      <c r="F698" s="198" t="s">
        <v>1277</v>
      </c>
      <c r="G698" s="195"/>
      <c r="H698" s="199">
        <v>319.7</v>
      </c>
      <c r="I698" s="200"/>
      <c r="J698" s="195"/>
      <c r="K698" s="195"/>
      <c r="L698" s="201"/>
      <c r="M698" s="202"/>
      <c r="N698" s="203"/>
      <c r="O698" s="203"/>
      <c r="P698" s="203"/>
      <c r="Q698" s="203"/>
      <c r="R698" s="203"/>
      <c r="S698" s="203"/>
      <c r="T698" s="204"/>
      <c r="AT698" s="205" t="s">
        <v>217</v>
      </c>
      <c r="AU698" s="205" t="s">
        <v>83</v>
      </c>
      <c r="AV698" s="13" t="s">
        <v>83</v>
      </c>
      <c r="AW698" s="13" t="s">
        <v>4</v>
      </c>
      <c r="AX698" s="13" t="s">
        <v>81</v>
      </c>
      <c r="AY698" s="205" t="s">
        <v>209</v>
      </c>
    </row>
    <row r="699" spans="1:65" s="2" customFormat="1" ht="24.2" customHeight="1">
      <c r="A699" s="36"/>
      <c r="B699" s="37"/>
      <c r="C699" s="181" t="s">
        <v>1278</v>
      </c>
      <c r="D699" s="181" t="s">
        <v>211</v>
      </c>
      <c r="E699" s="182" t="s">
        <v>1279</v>
      </c>
      <c r="F699" s="183" t="s">
        <v>1280</v>
      </c>
      <c r="G699" s="184" t="s">
        <v>331</v>
      </c>
      <c r="H699" s="185">
        <v>48.45</v>
      </c>
      <c r="I699" s="186"/>
      <c r="J699" s="187">
        <f>ROUND(I699*H699,2)</f>
        <v>0</v>
      </c>
      <c r="K699" s="183" t="s">
        <v>234</v>
      </c>
      <c r="L699" s="41"/>
      <c r="M699" s="188" t="s">
        <v>21</v>
      </c>
      <c r="N699" s="189" t="s">
        <v>45</v>
      </c>
      <c r="O699" s="66"/>
      <c r="P699" s="190">
        <f>O699*H699</f>
        <v>0</v>
      </c>
      <c r="Q699" s="190">
        <v>0.0004</v>
      </c>
      <c r="R699" s="190">
        <f>Q699*H699</f>
        <v>0.01938</v>
      </c>
      <c r="S699" s="190">
        <v>0</v>
      </c>
      <c r="T699" s="191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92" t="s">
        <v>298</v>
      </c>
      <c r="AT699" s="192" t="s">
        <v>211</v>
      </c>
      <c r="AU699" s="192" t="s">
        <v>83</v>
      </c>
      <c r="AY699" s="19" t="s">
        <v>209</v>
      </c>
      <c r="BE699" s="193">
        <f>IF(N699="základní",J699,0)</f>
        <v>0</v>
      </c>
      <c r="BF699" s="193">
        <f>IF(N699="snížená",J699,0)</f>
        <v>0</v>
      </c>
      <c r="BG699" s="193">
        <f>IF(N699="zákl. přenesená",J699,0)</f>
        <v>0</v>
      </c>
      <c r="BH699" s="193">
        <f>IF(N699="sníž. přenesená",J699,0)</f>
        <v>0</v>
      </c>
      <c r="BI699" s="193">
        <f>IF(N699="nulová",J699,0)</f>
        <v>0</v>
      </c>
      <c r="BJ699" s="19" t="s">
        <v>81</v>
      </c>
      <c r="BK699" s="193">
        <f>ROUND(I699*H699,2)</f>
        <v>0</v>
      </c>
      <c r="BL699" s="19" t="s">
        <v>298</v>
      </c>
      <c r="BM699" s="192" t="s">
        <v>1281</v>
      </c>
    </row>
    <row r="700" spans="2:51" s="13" customFormat="1" ht="12">
      <c r="B700" s="194"/>
      <c r="C700" s="195"/>
      <c r="D700" s="196" t="s">
        <v>217</v>
      </c>
      <c r="E700" s="197" t="s">
        <v>21</v>
      </c>
      <c r="F700" s="198" t="s">
        <v>1282</v>
      </c>
      <c r="G700" s="195"/>
      <c r="H700" s="199">
        <v>30</v>
      </c>
      <c r="I700" s="200"/>
      <c r="J700" s="195"/>
      <c r="K700" s="195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217</v>
      </c>
      <c r="AU700" s="205" t="s">
        <v>83</v>
      </c>
      <c r="AV700" s="13" t="s">
        <v>83</v>
      </c>
      <c r="AW700" s="13" t="s">
        <v>35</v>
      </c>
      <c r="AX700" s="13" t="s">
        <v>74</v>
      </c>
      <c r="AY700" s="205" t="s">
        <v>209</v>
      </c>
    </row>
    <row r="701" spans="2:51" s="13" customFormat="1" ht="12">
      <c r="B701" s="194"/>
      <c r="C701" s="195"/>
      <c r="D701" s="196" t="s">
        <v>217</v>
      </c>
      <c r="E701" s="197" t="s">
        <v>21</v>
      </c>
      <c r="F701" s="198" t="s">
        <v>1283</v>
      </c>
      <c r="G701" s="195"/>
      <c r="H701" s="199">
        <v>18.45</v>
      </c>
      <c r="I701" s="200"/>
      <c r="J701" s="195"/>
      <c r="K701" s="195"/>
      <c r="L701" s="201"/>
      <c r="M701" s="202"/>
      <c r="N701" s="203"/>
      <c r="O701" s="203"/>
      <c r="P701" s="203"/>
      <c r="Q701" s="203"/>
      <c r="R701" s="203"/>
      <c r="S701" s="203"/>
      <c r="T701" s="204"/>
      <c r="AT701" s="205" t="s">
        <v>217</v>
      </c>
      <c r="AU701" s="205" t="s">
        <v>83</v>
      </c>
      <c r="AV701" s="13" t="s">
        <v>83</v>
      </c>
      <c r="AW701" s="13" t="s">
        <v>35</v>
      </c>
      <c r="AX701" s="13" t="s">
        <v>74</v>
      </c>
      <c r="AY701" s="205" t="s">
        <v>209</v>
      </c>
    </row>
    <row r="702" spans="2:51" s="14" customFormat="1" ht="12">
      <c r="B702" s="206"/>
      <c r="C702" s="207"/>
      <c r="D702" s="196" t="s">
        <v>217</v>
      </c>
      <c r="E702" s="208" t="s">
        <v>21</v>
      </c>
      <c r="F702" s="209" t="s">
        <v>223</v>
      </c>
      <c r="G702" s="207"/>
      <c r="H702" s="210">
        <v>48.45</v>
      </c>
      <c r="I702" s="211"/>
      <c r="J702" s="207"/>
      <c r="K702" s="207"/>
      <c r="L702" s="212"/>
      <c r="M702" s="213"/>
      <c r="N702" s="214"/>
      <c r="O702" s="214"/>
      <c r="P702" s="214"/>
      <c r="Q702" s="214"/>
      <c r="R702" s="214"/>
      <c r="S702" s="214"/>
      <c r="T702" s="215"/>
      <c r="AT702" s="216" t="s">
        <v>217</v>
      </c>
      <c r="AU702" s="216" t="s">
        <v>83</v>
      </c>
      <c r="AV702" s="14" t="s">
        <v>224</v>
      </c>
      <c r="AW702" s="14" t="s">
        <v>35</v>
      </c>
      <c r="AX702" s="14" t="s">
        <v>81</v>
      </c>
      <c r="AY702" s="216" t="s">
        <v>209</v>
      </c>
    </row>
    <row r="703" spans="1:65" s="2" customFormat="1" ht="37.9" customHeight="1">
      <c r="A703" s="36"/>
      <c r="B703" s="37"/>
      <c r="C703" s="238" t="s">
        <v>1284</v>
      </c>
      <c r="D703" s="238" t="s">
        <v>299</v>
      </c>
      <c r="E703" s="239" t="s">
        <v>1267</v>
      </c>
      <c r="F703" s="240" t="s">
        <v>1268</v>
      </c>
      <c r="G703" s="241" t="s">
        <v>331</v>
      </c>
      <c r="H703" s="242">
        <v>58.14</v>
      </c>
      <c r="I703" s="243"/>
      <c r="J703" s="244">
        <f>ROUND(I703*H703,2)</f>
        <v>0</v>
      </c>
      <c r="K703" s="240" t="s">
        <v>234</v>
      </c>
      <c r="L703" s="245"/>
      <c r="M703" s="246" t="s">
        <v>21</v>
      </c>
      <c r="N703" s="247" t="s">
        <v>45</v>
      </c>
      <c r="O703" s="66"/>
      <c r="P703" s="190">
        <f>O703*H703</f>
        <v>0</v>
      </c>
      <c r="Q703" s="190">
        <v>0.0054</v>
      </c>
      <c r="R703" s="190">
        <f>Q703*H703</f>
        <v>0.313956</v>
      </c>
      <c r="S703" s="190">
        <v>0</v>
      </c>
      <c r="T703" s="191">
        <f>S703*H703</f>
        <v>0</v>
      </c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R703" s="192" t="s">
        <v>395</v>
      </c>
      <c r="AT703" s="192" t="s">
        <v>299</v>
      </c>
      <c r="AU703" s="192" t="s">
        <v>83</v>
      </c>
      <c r="AY703" s="19" t="s">
        <v>209</v>
      </c>
      <c r="BE703" s="193">
        <f>IF(N703="základní",J703,0)</f>
        <v>0</v>
      </c>
      <c r="BF703" s="193">
        <f>IF(N703="snížená",J703,0)</f>
        <v>0</v>
      </c>
      <c r="BG703" s="193">
        <f>IF(N703="zákl. přenesená",J703,0)</f>
        <v>0</v>
      </c>
      <c r="BH703" s="193">
        <f>IF(N703="sníž. přenesená",J703,0)</f>
        <v>0</v>
      </c>
      <c r="BI703" s="193">
        <f>IF(N703="nulová",J703,0)</f>
        <v>0</v>
      </c>
      <c r="BJ703" s="19" t="s">
        <v>81</v>
      </c>
      <c r="BK703" s="193">
        <f>ROUND(I703*H703,2)</f>
        <v>0</v>
      </c>
      <c r="BL703" s="19" t="s">
        <v>298</v>
      </c>
      <c r="BM703" s="192" t="s">
        <v>1285</v>
      </c>
    </row>
    <row r="704" spans="2:51" s="13" customFormat="1" ht="12">
      <c r="B704" s="194"/>
      <c r="C704" s="195"/>
      <c r="D704" s="196" t="s">
        <v>217</v>
      </c>
      <c r="E704" s="195"/>
      <c r="F704" s="198" t="s">
        <v>1286</v>
      </c>
      <c r="G704" s="195"/>
      <c r="H704" s="199">
        <v>58.14</v>
      </c>
      <c r="I704" s="200"/>
      <c r="J704" s="195"/>
      <c r="K704" s="195"/>
      <c r="L704" s="201"/>
      <c r="M704" s="202"/>
      <c r="N704" s="203"/>
      <c r="O704" s="203"/>
      <c r="P704" s="203"/>
      <c r="Q704" s="203"/>
      <c r="R704" s="203"/>
      <c r="S704" s="203"/>
      <c r="T704" s="204"/>
      <c r="AT704" s="205" t="s">
        <v>217</v>
      </c>
      <c r="AU704" s="205" t="s">
        <v>83</v>
      </c>
      <c r="AV704" s="13" t="s">
        <v>83</v>
      </c>
      <c r="AW704" s="13" t="s">
        <v>4</v>
      </c>
      <c r="AX704" s="13" t="s">
        <v>81</v>
      </c>
      <c r="AY704" s="205" t="s">
        <v>209</v>
      </c>
    </row>
    <row r="705" spans="1:65" s="2" customFormat="1" ht="24.2" customHeight="1">
      <c r="A705" s="36"/>
      <c r="B705" s="37"/>
      <c r="C705" s="181" t="s">
        <v>1287</v>
      </c>
      <c r="D705" s="181" t="s">
        <v>211</v>
      </c>
      <c r="E705" s="182" t="s">
        <v>1279</v>
      </c>
      <c r="F705" s="183" t="s">
        <v>1280</v>
      </c>
      <c r="G705" s="184" t="s">
        <v>331</v>
      </c>
      <c r="H705" s="185">
        <v>30</v>
      </c>
      <c r="I705" s="186"/>
      <c r="J705" s="187">
        <f>ROUND(I705*H705,2)</f>
        <v>0</v>
      </c>
      <c r="K705" s="183" t="s">
        <v>234</v>
      </c>
      <c r="L705" s="41"/>
      <c r="M705" s="188" t="s">
        <v>21</v>
      </c>
      <c r="N705" s="189" t="s">
        <v>45</v>
      </c>
      <c r="O705" s="66"/>
      <c r="P705" s="190">
        <f>O705*H705</f>
        <v>0</v>
      </c>
      <c r="Q705" s="190">
        <v>0.0004</v>
      </c>
      <c r="R705" s="190">
        <f>Q705*H705</f>
        <v>0.012</v>
      </c>
      <c r="S705" s="190">
        <v>0</v>
      </c>
      <c r="T705" s="191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192" t="s">
        <v>298</v>
      </c>
      <c r="AT705" s="192" t="s">
        <v>211</v>
      </c>
      <c r="AU705" s="192" t="s">
        <v>83</v>
      </c>
      <c r="AY705" s="19" t="s">
        <v>209</v>
      </c>
      <c r="BE705" s="193">
        <f>IF(N705="základní",J705,0)</f>
        <v>0</v>
      </c>
      <c r="BF705" s="193">
        <f>IF(N705="snížená",J705,0)</f>
        <v>0</v>
      </c>
      <c r="BG705" s="193">
        <f>IF(N705="zákl. přenesená",J705,0)</f>
        <v>0</v>
      </c>
      <c r="BH705" s="193">
        <f>IF(N705="sníž. přenesená",J705,0)</f>
        <v>0</v>
      </c>
      <c r="BI705" s="193">
        <f>IF(N705="nulová",J705,0)</f>
        <v>0</v>
      </c>
      <c r="BJ705" s="19" t="s">
        <v>81</v>
      </c>
      <c r="BK705" s="193">
        <f>ROUND(I705*H705,2)</f>
        <v>0</v>
      </c>
      <c r="BL705" s="19" t="s">
        <v>298</v>
      </c>
      <c r="BM705" s="192" t="s">
        <v>1288</v>
      </c>
    </row>
    <row r="706" spans="2:51" s="13" customFormat="1" ht="12">
      <c r="B706" s="194"/>
      <c r="C706" s="195"/>
      <c r="D706" s="196" t="s">
        <v>217</v>
      </c>
      <c r="E706" s="197" t="s">
        <v>21</v>
      </c>
      <c r="F706" s="198" t="s">
        <v>1282</v>
      </c>
      <c r="G706" s="195"/>
      <c r="H706" s="199">
        <v>30</v>
      </c>
      <c r="I706" s="200"/>
      <c r="J706" s="195"/>
      <c r="K706" s="195"/>
      <c r="L706" s="201"/>
      <c r="M706" s="202"/>
      <c r="N706" s="203"/>
      <c r="O706" s="203"/>
      <c r="P706" s="203"/>
      <c r="Q706" s="203"/>
      <c r="R706" s="203"/>
      <c r="S706" s="203"/>
      <c r="T706" s="204"/>
      <c r="AT706" s="205" t="s">
        <v>217</v>
      </c>
      <c r="AU706" s="205" t="s">
        <v>83</v>
      </c>
      <c r="AV706" s="13" t="s">
        <v>83</v>
      </c>
      <c r="AW706" s="13" t="s">
        <v>35</v>
      </c>
      <c r="AX706" s="13" t="s">
        <v>81</v>
      </c>
      <c r="AY706" s="205" t="s">
        <v>209</v>
      </c>
    </row>
    <row r="707" spans="1:65" s="2" customFormat="1" ht="37.9" customHeight="1">
      <c r="A707" s="36"/>
      <c r="B707" s="37"/>
      <c r="C707" s="238" t="s">
        <v>1289</v>
      </c>
      <c r="D707" s="238" t="s">
        <v>299</v>
      </c>
      <c r="E707" s="239" t="s">
        <v>1267</v>
      </c>
      <c r="F707" s="240" t="s">
        <v>1268</v>
      </c>
      <c r="G707" s="241" t="s">
        <v>331</v>
      </c>
      <c r="H707" s="242">
        <v>36</v>
      </c>
      <c r="I707" s="243"/>
      <c r="J707" s="244">
        <f>ROUND(I707*H707,2)</f>
        <v>0</v>
      </c>
      <c r="K707" s="240" t="s">
        <v>234</v>
      </c>
      <c r="L707" s="245"/>
      <c r="M707" s="246" t="s">
        <v>21</v>
      </c>
      <c r="N707" s="247" t="s">
        <v>45</v>
      </c>
      <c r="O707" s="66"/>
      <c r="P707" s="190">
        <f>O707*H707</f>
        <v>0</v>
      </c>
      <c r="Q707" s="190">
        <v>0.0054</v>
      </c>
      <c r="R707" s="190">
        <f>Q707*H707</f>
        <v>0.19440000000000002</v>
      </c>
      <c r="S707" s="190">
        <v>0</v>
      </c>
      <c r="T707" s="191">
        <f>S707*H707</f>
        <v>0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192" t="s">
        <v>395</v>
      </c>
      <c r="AT707" s="192" t="s">
        <v>299</v>
      </c>
      <c r="AU707" s="192" t="s">
        <v>83</v>
      </c>
      <c r="AY707" s="19" t="s">
        <v>209</v>
      </c>
      <c r="BE707" s="193">
        <f>IF(N707="základní",J707,0)</f>
        <v>0</v>
      </c>
      <c r="BF707" s="193">
        <f>IF(N707="snížená",J707,0)</f>
        <v>0</v>
      </c>
      <c r="BG707" s="193">
        <f>IF(N707="zákl. přenesená",J707,0)</f>
        <v>0</v>
      </c>
      <c r="BH707" s="193">
        <f>IF(N707="sníž. přenesená",J707,0)</f>
        <v>0</v>
      </c>
      <c r="BI707" s="193">
        <f>IF(N707="nulová",J707,0)</f>
        <v>0</v>
      </c>
      <c r="BJ707" s="19" t="s">
        <v>81</v>
      </c>
      <c r="BK707" s="193">
        <f>ROUND(I707*H707,2)</f>
        <v>0</v>
      </c>
      <c r="BL707" s="19" t="s">
        <v>298</v>
      </c>
      <c r="BM707" s="192" t="s">
        <v>1290</v>
      </c>
    </row>
    <row r="708" spans="2:51" s="13" customFormat="1" ht="12">
      <c r="B708" s="194"/>
      <c r="C708" s="195"/>
      <c r="D708" s="196" t="s">
        <v>217</v>
      </c>
      <c r="E708" s="195"/>
      <c r="F708" s="198" t="s">
        <v>1291</v>
      </c>
      <c r="G708" s="195"/>
      <c r="H708" s="199">
        <v>36</v>
      </c>
      <c r="I708" s="200"/>
      <c r="J708" s="195"/>
      <c r="K708" s="195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217</v>
      </c>
      <c r="AU708" s="205" t="s">
        <v>83</v>
      </c>
      <c r="AV708" s="13" t="s">
        <v>83</v>
      </c>
      <c r="AW708" s="13" t="s">
        <v>4</v>
      </c>
      <c r="AX708" s="13" t="s">
        <v>81</v>
      </c>
      <c r="AY708" s="205" t="s">
        <v>209</v>
      </c>
    </row>
    <row r="709" spans="1:65" s="2" customFormat="1" ht="49.15" customHeight="1">
      <c r="A709" s="36"/>
      <c r="B709" s="37"/>
      <c r="C709" s="181" t="s">
        <v>1292</v>
      </c>
      <c r="D709" s="181" t="s">
        <v>211</v>
      </c>
      <c r="E709" s="182" t="s">
        <v>1293</v>
      </c>
      <c r="F709" s="183" t="s">
        <v>1294</v>
      </c>
      <c r="G709" s="184" t="s">
        <v>331</v>
      </c>
      <c r="H709" s="185">
        <v>25</v>
      </c>
      <c r="I709" s="186"/>
      <c r="J709" s="187">
        <f>ROUND(I709*H709,2)</f>
        <v>0</v>
      </c>
      <c r="K709" s="183" t="s">
        <v>234</v>
      </c>
      <c r="L709" s="41"/>
      <c r="M709" s="188" t="s">
        <v>21</v>
      </c>
      <c r="N709" s="189" t="s">
        <v>45</v>
      </c>
      <c r="O709" s="66"/>
      <c r="P709" s="190">
        <f>O709*H709</f>
        <v>0</v>
      </c>
      <c r="Q709" s="190">
        <v>0.00035</v>
      </c>
      <c r="R709" s="190">
        <f>Q709*H709</f>
        <v>0.008749999999999999</v>
      </c>
      <c r="S709" s="190">
        <v>0</v>
      </c>
      <c r="T709" s="191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92" t="s">
        <v>298</v>
      </c>
      <c r="AT709" s="192" t="s">
        <v>211</v>
      </c>
      <c r="AU709" s="192" t="s">
        <v>83</v>
      </c>
      <c r="AY709" s="19" t="s">
        <v>209</v>
      </c>
      <c r="BE709" s="193">
        <f>IF(N709="základní",J709,0)</f>
        <v>0</v>
      </c>
      <c r="BF709" s="193">
        <f>IF(N709="snížená",J709,0)</f>
        <v>0</v>
      </c>
      <c r="BG709" s="193">
        <f>IF(N709="zákl. přenesená",J709,0)</f>
        <v>0</v>
      </c>
      <c r="BH709" s="193">
        <f>IF(N709="sníž. přenesená",J709,0)</f>
        <v>0</v>
      </c>
      <c r="BI709" s="193">
        <f>IF(N709="nulová",J709,0)</f>
        <v>0</v>
      </c>
      <c r="BJ709" s="19" t="s">
        <v>81</v>
      </c>
      <c r="BK709" s="193">
        <f>ROUND(I709*H709,2)</f>
        <v>0</v>
      </c>
      <c r="BL709" s="19" t="s">
        <v>298</v>
      </c>
      <c r="BM709" s="192" t="s">
        <v>1295</v>
      </c>
    </row>
    <row r="710" spans="2:51" s="13" customFormat="1" ht="12">
      <c r="B710" s="194"/>
      <c r="C710" s="195"/>
      <c r="D710" s="196" t="s">
        <v>217</v>
      </c>
      <c r="E710" s="197" t="s">
        <v>21</v>
      </c>
      <c r="F710" s="198" t="s">
        <v>1296</v>
      </c>
      <c r="G710" s="195"/>
      <c r="H710" s="199">
        <v>25</v>
      </c>
      <c r="I710" s="200"/>
      <c r="J710" s="195"/>
      <c r="K710" s="195"/>
      <c r="L710" s="201"/>
      <c r="M710" s="202"/>
      <c r="N710" s="203"/>
      <c r="O710" s="203"/>
      <c r="P710" s="203"/>
      <c r="Q710" s="203"/>
      <c r="R710" s="203"/>
      <c r="S710" s="203"/>
      <c r="T710" s="204"/>
      <c r="AT710" s="205" t="s">
        <v>217</v>
      </c>
      <c r="AU710" s="205" t="s">
        <v>83</v>
      </c>
      <c r="AV710" s="13" t="s">
        <v>83</v>
      </c>
      <c r="AW710" s="13" t="s">
        <v>35</v>
      </c>
      <c r="AX710" s="13" t="s">
        <v>81</v>
      </c>
      <c r="AY710" s="205" t="s">
        <v>209</v>
      </c>
    </row>
    <row r="711" spans="1:65" s="2" customFormat="1" ht="37.9" customHeight="1">
      <c r="A711" s="36"/>
      <c r="B711" s="37"/>
      <c r="C711" s="181" t="s">
        <v>1297</v>
      </c>
      <c r="D711" s="181" t="s">
        <v>211</v>
      </c>
      <c r="E711" s="182" t="s">
        <v>1298</v>
      </c>
      <c r="F711" s="183" t="s">
        <v>1299</v>
      </c>
      <c r="G711" s="184" t="s">
        <v>331</v>
      </c>
      <c r="H711" s="185">
        <v>194.193</v>
      </c>
      <c r="I711" s="186"/>
      <c r="J711" s="187">
        <f>ROUND(I711*H711,2)</f>
        <v>0</v>
      </c>
      <c r="K711" s="183" t="s">
        <v>21</v>
      </c>
      <c r="L711" s="41"/>
      <c r="M711" s="188" t="s">
        <v>21</v>
      </c>
      <c r="N711" s="189" t="s">
        <v>45</v>
      </c>
      <c r="O711" s="66"/>
      <c r="P711" s="190">
        <f>O711*H711</f>
        <v>0</v>
      </c>
      <c r="Q711" s="190">
        <v>0.00068</v>
      </c>
      <c r="R711" s="190">
        <f>Q711*H711</f>
        <v>0.13205124000000001</v>
      </c>
      <c r="S711" s="190">
        <v>0</v>
      </c>
      <c r="T711" s="191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192" t="s">
        <v>298</v>
      </c>
      <c r="AT711" s="192" t="s">
        <v>211</v>
      </c>
      <c r="AU711" s="192" t="s">
        <v>83</v>
      </c>
      <c r="AY711" s="19" t="s">
        <v>209</v>
      </c>
      <c r="BE711" s="193">
        <f>IF(N711="základní",J711,0)</f>
        <v>0</v>
      </c>
      <c r="BF711" s="193">
        <f>IF(N711="snížená",J711,0)</f>
        <v>0</v>
      </c>
      <c r="BG711" s="193">
        <f>IF(N711="zákl. přenesená",J711,0)</f>
        <v>0</v>
      </c>
      <c r="BH711" s="193">
        <f>IF(N711="sníž. přenesená",J711,0)</f>
        <v>0</v>
      </c>
      <c r="BI711" s="193">
        <f>IF(N711="nulová",J711,0)</f>
        <v>0</v>
      </c>
      <c r="BJ711" s="19" t="s">
        <v>81</v>
      </c>
      <c r="BK711" s="193">
        <f>ROUND(I711*H711,2)</f>
        <v>0</v>
      </c>
      <c r="BL711" s="19" t="s">
        <v>298</v>
      </c>
      <c r="BM711" s="192" t="s">
        <v>1300</v>
      </c>
    </row>
    <row r="712" spans="2:51" s="13" customFormat="1" ht="12">
      <c r="B712" s="194"/>
      <c r="C712" s="195"/>
      <c r="D712" s="196" t="s">
        <v>217</v>
      </c>
      <c r="E712" s="197" t="s">
        <v>21</v>
      </c>
      <c r="F712" s="198" t="s">
        <v>1301</v>
      </c>
      <c r="G712" s="195"/>
      <c r="H712" s="199">
        <v>155.5</v>
      </c>
      <c r="I712" s="200"/>
      <c r="J712" s="195"/>
      <c r="K712" s="195"/>
      <c r="L712" s="201"/>
      <c r="M712" s="202"/>
      <c r="N712" s="203"/>
      <c r="O712" s="203"/>
      <c r="P712" s="203"/>
      <c r="Q712" s="203"/>
      <c r="R712" s="203"/>
      <c r="S712" s="203"/>
      <c r="T712" s="204"/>
      <c r="AT712" s="205" t="s">
        <v>217</v>
      </c>
      <c r="AU712" s="205" t="s">
        <v>83</v>
      </c>
      <c r="AV712" s="13" t="s">
        <v>83</v>
      </c>
      <c r="AW712" s="13" t="s">
        <v>35</v>
      </c>
      <c r="AX712" s="13" t="s">
        <v>74</v>
      </c>
      <c r="AY712" s="205" t="s">
        <v>209</v>
      </c>
    </row>
    <row r="713" spans="2:51" s="13" customFormat="1" ht="12">
      <c r="B713" s="194"/>
      <c r="C713" s="195"/>
      <c r="D713" s="196" t="s">
        <v>217</v>
      </c>
      <c r="E713" s="197" t="s">
        <v>21</v>
      </c>
      <c r="F713" s="198" t="s">
        <v>1302</v>
      </c>
      <c r="G713" s="195"/>
      <c r="H713" s="199">
        <v>38.693</v>
      </c>
      <c r="I713" s="200"/>
      <c r="J713" s="195"/>
      <c r="K713" s="195"/>
      <c r="L713" s="201"/>
      <c r="M713" s="202"/>
      <c r="N713" s="203"/>
      <c r="O713" s="203"/>
      <c r="P713" s="203"/>
      <c r="Q713" s="203"/>
      <c r="R713" s="203"/>
      <c r="S713" s="203"/>
      <c r="T713" s="204"/>
      <c r="AT713" s="205" t="s">
        <v>217</v>
      </c>
      <c r="AU713" s="205" t="s">
        <v>83</v>
      </c>
      <c r="AV713" s="13" t="s">
        <v>83</v>
      </c>
      <c r="AW713" s="13" t="s">
        <v>35</v>
      </c>
      <c r="AX713" s="13" t="s">
        <v>74</v>
      </c>
      <c r="AY713" s="205" t="s">
        <v>209</v>
      </c>
    </row>
    <row r="714" spans="2:51" s="14" customFormat="1" ht="12">
      <c r="B714" s="206"/>
      <c r="C714" s="207"/>
      <c r="D714" s="196" t="s">
        <v>217</v>
      </c>
      <c r="E714" s="208" t="s">
        <v>21</v>
      </c>
      <c r="F714" s="209" t="s">
        <v>223</v>
      </c>
      <c r="G714" s="207"/>
      <c r="H714" s="210">
        <v>194.193</v>
      </c>
      <c r="I714" s="211"/>
      <c r="J714" s="207"/>
      <c r="K714" s="207"/>
      <c r="L714" s="212"/>
      <c r="M714" s="213"/>
      <c r="N714" s="214"/>
      <c r="O714" s="214"/>
      <c r="P714" s="214"/>
      <c r="Q714" s="214"/>
      <c r="R714" s="214"/>
      <c r="S714" s="214"/>
      <c r="T714" s="215"/>
      <c r="AT714" s="216" t="s">
        <v>217</v>
      </c>
      <c r="AU714" s="216" t="s">
        <v>83</v>
      </c>
      <c r="AV714" s="14" t="s">
        <v>224</v>
      </c>
      <c r="AW714" s="14" t="s">
        <v>35</v>
      </c>
      <c r="AX714" s="14" t="s">
        <v>81</v>
      </c>
      <c r="AY714" s="216" t="s">
        <v>209</v>
      </c>
    </row>
    <row r="715" spans="1:65" s="2" customFormat="1" ht="24.2" customHeight="1">
      <c r="A715" s="36"/>
      <c r="B715" s="37"/>
      <c r="C715" s="181" t="s">
        <v>1303</v>
      </c>
      <c r="D715" s="181" t="s">
        <v>211</v>
      </c>
      <c r="E715" s="182" t="s">
        <v>1304</v>
      </c>
      <c r="F715" s="183" t="s">
        <v>1305</v>
      </c>
      <c r="G715" s="184" t="s">
        <v>322</v>
      </c>
      <c r="H715" s="185">
        <v>20.595</v>
      </c>
      <c r="I715" s="186"/>
      <c r="J715" s="187">
        <f>ROUND(I715*H715,2)</f>
        <v>0</v>
      </c>
      <c r="K715" s="183" t="s">
        <v>21</v>
      </c>
      <c r="L715" s="41"/>
      <c r="M715" s="188" t="s">
        <v>21</v>
      </c>
      <c r="N715" s="189" t="s">
        <v>45</v>
      </c>
      <c r="O715" s="66"/>
      <c r="P715" s="190">
        <f>O715*H715</f>
        <v>0</v>
      </c>
      <c r="Q715" s="190">
        <v>0</v>
      </c>
      <c r="R715" s="190">
        <f>Q715*H715</f>
        <v>0</v>
      </c>
      <c r="S715" s="190">
        <v>0</v>
      </c>
      <c r="T715" s="191">
        <f>S715*H715</f>
        <v>0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192" t="s">
        <v>298</v>
      </c>
      <c r="AT715" s="192" t="s">
        <v>211</v>
      </c>
      <c r="AU715" s="192" t="s">
        <v>83</v>
      </c>
      <c r="AY715" s="19" t="s">
        <v>209</v>
      </c>
      <c r="BE715" s="193">
        <f>IF(N715="základní",J715,0)</f>
        <v>0</v>
      </c>
      <c r="BF715" s="193">
        <f>IF(N715="snížená",J715,0)</f>
        <v>0</v>
      </c>
      <c r="BG715" s="193">
        <f>IF(N715="zákl. přenesená",J715,0)</f>
        <v>0</v>
      </c>
      <c r="BH715" s="193">
        <f>IF(N715="sníž. přenesená",J715,0)</f>
        <v>0</v>
      </c>
      <c r="BI715" s="193">
        <f>IF(N715="nulová",J715,0)</f>
        <v>0</v>
      </c>
      <c r="BJ715" s="19" t="s">
        <v>81</v>
      </c>
      <c r="BK715" s="193">
        <f>ROUND(I715*H715,2)</f>
        <v>0</v>
      </c>
      <c r="BL715" s="19" t="s">
        <v>298</v>
      </c>
      <c r="BM715" s="192" t="s">
        <v>1306</v>
      </c>
    </row>
    <row r="716" spans="2:51" s="13" customFormat="1" ht="12">
      <c r="B716" s="194"/>
      <c r="C716" s="195"/>
      <c r="D716" s="196" t="s">
        <v>217</v>
      </c>
      <c r="E716" s="197" t="s">
        <v>21</v>
      </c>
      <c r="F716" s="198" t="s">
        <v>1307</v>
      </c>
      <c r="G716" s="195"/>
      <c r="H716" s="199">
        <v>20.595</v>
      </c>
      <c r="I716" s="200"/>
      <c r="J716" s="195"/>
      <c r="K716" s="195"/>
      <c r="L716" s="201"/>
      <c r="M716" s="202"/>
      <c r="N716" s="203"/>
      <c r="O716" s="203"/>
      <c r="P716" s="203"/>
      <c r="Q716" s="203"/>
      <c r="R716" s="203"/>
      <c r="S716" s="203"/>
      <c r="T716" s="204"/>
      <c r="AT716" s="205" t="s">
        <v>217</v>
      </c>
      <c r="AU716" s="205" t="s">
        <v>83</v>
      </c>
      <c r="AV716" s="13" t="s">
        <v>83</v>
      </c>
      <c r="AW716" s="13" t="s">
        <v>35</v>
      </c>
      <c r="AX716" s="13" t="s">
        <v>81</v>
      </c>
      <c r="AY716" s="205" t="s">
        <v>209</v>
      </c>
    </row>
    <row r="717" spans="1:65" s="2" customFormat="1" ht="24.2" customHeight="1">
      <c r="A717" s="36"/>
      <c r="B717" s="37"/>
      <c r="C717" s="181" t="s">
        <v>1308</v>
      </c>
      <c r="D717" s="181" t="s">
        <v>211</v>
      </c>
      <c r="E717" s="182" t="s">
        <v>1309</v>
      </c>
      <c r="F717" s="183" t="s">
        <v>1310</v>
      </c>
      <c r="G717" s="184" t="s">
        <v>322</v>
      </c>
      <c r="H717" s="185">
        <v>213.595</v>
      </c>
      <c r="I717" s="186"/>
      <c r="J717" s="187">
        <f>ROUND(I717*H717,2)</f>
        <v>0</v>
      </c>
      <c r="K717" s="183" t="s">
        <v>234</v>
      </c>
      <c r="L717" s="41"/>
      <c r="M717" s="188" t="s">
        <v>21</v>
      </c>
      <c r="N717" s="189" t="s">
        <v>45</v>
      </c>
      <c r="O717" s="66"/>
      <c r="P717" s="190">
        <f>O717*H717</f>
        <v>0</v>
      </c>
      <c r="Q717" s="190">
        <v>0.00016</v>
      </c>
      <c r="R717" s="190">
        <f>Q717*H717</f>
        <v>0.0341752</v>
      </c>
      <c r="S717" s="190">
        <v>0</v>
      </c>
      <c r="T717" s="191">
        <f>S717*H717</f>
        <v>0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192" t="s">
        <v>298</v>
      </c>
      <c r="AT717" s="192" t="s">
        <v>211</v>
      </c>
      <c r="AU717" s="192" t="s">
        <v>83</v>
      </c>
      <c r="AY717" s="19" t="s">
        <v>209</v>
      </c>
      <c r="BE717" s="193">
        <f>IF(N717="základní",J717,0)</f>
        <v>0</v>
      </c>
      <c r="BF717" s="193">
        <f>IF(N717="snížená",J717,0)</f>
        <v>0</v>
      </c>
      <c r="BG717" s="193">
        <f>IF(N717="zákl. přenesená",J717,0)</f>
        <v>0</v>
      </c>
      <c r="BH717" s="193">
        <f>IF(N717="sníž. přenesená",J717,0)</f>
        <v>0</v>
      </c>
      <c r="BI717" s="193">
        <f>IF(N717="nulová",J717,0)</f>
        <v>0</v>
      </c>
      <c r="BJ717" s="19" t="s">
        <v>81</v>
      </c>
      <c r="BK717" s="193">
        <f>ROUND(I717*H717,2)</f>
        <v>0</v>
      </c>
      <c r="BL717" s="19" t="s">
        <v>298</v>
      </c>
      <c r="BM717" s="192" t="s">
        <v>1311</v>
      </c>
    </row>
    <row r="718" spans="2:51" s="13" customFormat="1" ht="12">
      <c r="B718" s="194"/>
      <c r="C718" s="195"/>
      <c r="D718" s="196" t="s">
        <v>217</v>
      </c>
      <c r="E718" s="197" t="s">
        <v>21</v>
      </c>
      <c r="F718" s="198" t="s">
        <v>1312</v>
      </c>
      <c r="G718" s="195"/>
      <c r="H718" s="199">
        <v>143</v>
      </c>
      <c r="I718" s="200"/>
      <c r="J718" s="195"/>
      <c r="K718" s="195"/>
      <c r="L718" s="201"/>
      <c r="M718" s="202"/>
      <c r="N718" s="203"/>
      <c r="O718" s="203"/>
      <c r="P718" s="203"/>
      <c r="Q718" s="203"/>
      <c r="R718" s="203"/>
      <c r="S718" s="203"/>
      <c r="T718" s="204"/>
      <c r="AT718" s="205" t="s">
        <v>217</v>
      </c>
      <c r="AU718" s="205" t="s">
        <v>83</v>
      </c>
      <c r="AV718" s="13" t="s">
        <v>83</v>
      </c>
      <c r="AW718" s="13" t="s">
        <v>35</v>
      </c>
      <c r="AX718" s="13" t="s">
        <v>74</v>
      </c>
      <c r="AY718" s="205" t="s">
        <v>209</v>
      </c>
    </row>
    <row r="719" spans="2:51" s="13" customFormat="1" ht="12">
      <c r="B719" s="194"/>
      <c r="C719" s="195"/>
      <c r="D719" s="196" t="s">
        <v>217</v>
      </c>
      <c r="E719" s="197" t="s">
        <v>21</v>
      </c>
      <c r="F719" s="198" t="s">
        <v>1307</v>
      </c>
      <c r="G719" s="195"/>
      <c r="H719" s="199">
        <v>20.595</v>
      </c>
      <c r="I719" s="200"/>
      <c r="J719" s="195"/>
      <c r="K719" s="195"/>
      <c r="L719" s="201"/>
      <c r="M719" s="202"/>
      <c r="N719" s="203"/>
      <c r="O719" s="203"/>
      <c r="P719" s="203"/>
      <c r="Q719" s="203"/>
      <c r="R719" s="203"/>
      <c r="S719" s="203"/>
      <c r="T719" s="204"/>
      <c r="AT719" s="205" t="s">
        <v>217</v>
      </c>
      <c r="AU719" s="205" t="s">
        <v>83</v>
      </c>
      <c r="AV719" s="13" t="s">
        <v>83</v>
      </c>
      <c r="AW719" s="13" t="s">
        <v>35</v>
      </c>
      <c r="AX719" s="13" t="s">
        <v>74</v>
      </c>
      <c r="AY719" s="205" t="s">
        <v>209</v>
      </c>
    </row>
    <row r="720" spans="2:51" s="14" customFormat="1" ht="12">
      <c r="B720" s="206"/>
      <c r="C720" s="207"/>
      <c r="D720" s="196" t="s">
        <v>217</v>
      </c>
      <c r="E720" s="208" t="s">
        <v>21</v>
      </c>
      <c r="F720" s="209" t="s">
        <v>223</v>
      </c>
      <c r="G720" s="207"/>
      <c r="H720" s="210">
        <v>163.595</v>
      </c>
      <c r="I720" s="211"/>
      <c r="J720" s="207"/>
      <c r="K720" s="207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217</v>
      </c>
      <c r="AU720" s="216" t="s">
        <v>83</v>
      </c>
      <c r="AV720" s="14" t="s">
        <v>224</v>
      </c>
      <c r="AW720" s="14" t="s">
        <v>35</v>
      </c>
      <c r="AX720" s="14" t="s">
        <v>74</v>
      </c>
      <c r="AY720" s="216" t="s">
        <v>209</v>
      </c>
    </row>
    <row r="721" spans="2:51" s="13" customFormat="1" ht="12">
      <c r="B721" s="194"/>
      <c r="C721" s="195"/>
      <c r="D721" s="196" t="s">
        <v>217</v>
      </c>
      <c r="E721" s="197" t="s">
        <v>21</v>
      </c>
      <c r="F721" s="198" t="s">
        <v>1313</v>
      </c>
      <c r="G721" s="195"/>
      <c r="H721" s="199">
        <v>50</v>
      </c>
      <c r="I721" s="200"/>
      <c r="J721" s="195"/>
      <c r="K721" s="195"/>
      <c r="L721" s="201"/>
      <c r="M721" s="202"/>
      <c r="N721" s="203"/>
      <c r="O721" s="203"/>
      <c r="P721" s="203"/>
      <c r="Q721" s="203"/>
      <c r="R721" s="203"/>
      <c r="S721" s="203"/>
      <c r="T721" s="204"/>
      <c r="AT721" s="205" t="s">
        <v>217</v>
      </c>
      <c r="AU721" s="205" t="s">
        <v>83</v>
      </c>
      <c r="AV721" s="13" t="s">
        <v>83</v>
      </c>
      <c r="AW721" s="13" t="s">
        <v>35</v>
      </c>
      <c r="AX721" s="13" t="s">
        <v>74</v>
      </c>
      <c r="AY721" s="205" t="s">
        <v>209</v>
      </c>
    </row>
    <row r="722" spans="2:51" s="16" customFormat="1" ht="12">
      <c r="B722" s="227"/>
      <c r="C722" s="228"/>
      <c r="D722" s="196" t="s">
        <v>217</v>
      </c>
      <c r="E722" s="229" t="s">
        <v>21</v>
      </c>
      <c r="F722" s="230" t="s">
        <v>257</v>
      </c>
      <c r="G722" s="228"/>
      <c r="H722" s="231">
        <v>213.595</v>
      </c>
      <c r="I722" s="232"/>
      <c r="J722" s="228"/>
      <c r="K722" s="228"/>
      <c r="L722" s="233"/>
      <c r="M722" s="234"/>
      <c r="N722" s="235"/>
      <c r="O722" s="235"/>
      <c r="P722" s="235"/>
      <c r="Q722" s="235"/>
      <c r="R722" s="235"/>
      <c r="S722" s="235"/>
      <c r="T722" s="236"/>
      <c r="AT722" s="237" t="s">
        <v>217</v>
      </c>
      <c r="AU722" s="237" t="s">
        <v>83</v>
      </c>
      <c r="AV722" s="16" t="s">
        <v>215</v>
      </c>
      <c r="AW722" s="16" t="s">
        <v>35</v>
      </c>
      <c r="AX722" s="16" t="s">
        <v>81</v>
      </c>
      <c r="AY722" s="237" t="s">
        <v>209</v>
      </c>
    </row>
    <row r="723" spans="1:65" s="2" customFormat="1" ht="14.45" customHeight="1">
      <c r="A723" s="36"/>
      <c r="B723" s="37"/>
      <c r="C723" s="181" t="s">
        <v>1314</v>
      </c>
      <c r="D723" s="181" t="s">
        <v>211</v>
      </c>
      <c r="E723" s="182" t="s">
        <v>1315</v>
      </c>
      <c r="F723" s="183" t="s">
        <v>1316</v>
      </c>
      <c r="G723" s="184" t="s">
        <v>322</v>
      </c>
      <c r="H723" s="185">
        <v>9.5</v>
      </c>
      <c r="I723" s="186"/>
      <c r="J723" s="187">
        <f>ROUND(I723*H723,2)</f>
        <v>0</v>
      </c>
      <c r="K723" s="183" t="s">
        <v>21</v>
      </c>
      <c r="L723" s="41"/>
      <c r="M723" s="188" t="s">
        <v>21</v>
      </c>
      <c r="N723" s="189" t="s">
        <v>45</v>
      </c>
      <c r="O723" s="66"/>
      <c r="P723" s="190">
        <f>O723*H723</f>
        <v>0</v>
      </c>
      <c r="Q723" s="190">
        <v>0</v>
      </c>
      <c r="R723" s="190">
        <f>Q723*H723</f>
        <v>0</v>
      </c>
      <c r="S723" s="190">
        <v>0</v>
      </c>
      <c r="T723" s="191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92" t="s">
        <v>298</v>
      </c>
      <c r="AT723" s="192" t="s">
        <v>211</v>
      </c>
      <c r="AU723" s="192" t="s">
        <v>83</v>
      </c>
      <c r="AY723" s="19" t="s">
        <v>209</v>
      </c>
      <c r="BE723" s="193">
        <f>IF(N723="základní",J723,0)</f>
        <v>0</v>
      </c>
      <c r="BF723" s="193">
        <f>IF(N723="snížená",J723,0)</f>
        <v>0</v>
      </c>
      <c r="BG723" s="193">
        <f>IF(N723="zákl. přenesená",J723,0)</f>
        <v>0</v>
      </c>
      <c r="BH723" s="193">
        <f>IF(N723="sníž. přenesená",J723,0)</f>
        <v>0</v>
      </c>
      <c r="BI723" s="193">
        <f>IF(N723="nulová",J723,0)</f>
        <v>0</v>
      </c>
      <c r="BJ723" s="19" t="s">
        <v>81</v>
      </c>
      <c r="BK723" s="193">
        <f>ROUND(I723*H723,2)</f>
        <v>0</v>
      </c>
      <c r="BL723" s="19" t="s">
        <v>298</v>
      </c>
      <c r="BM723" s="192" t="s">
        <v>1317</v>
      </c>
    </row>
    <row r="724" spans="2:51" s="13" customFormat="1" ht="12">
      <c r="B724" s="194"/>
      <c r="C724" s="195"/>
      <c r="D724" s="196" t="s">
        <v>217</v>
      </c>
      <c r="E724" s="197" t="s">
        <v>21</v>
      </c>
      <c r="F724" s="198" t="s">
        <v>1318</v>
      </c>
      <c r="G724" s="195"/>
      <c r="H724" s="199">
        <v>9.5</v>
      </c>
      <c r="I724" s="200"/>
      <c r="J724" s="195"/>
      <c r="K724" s="195"/>
      <c r="L724" s="201"/>
      <c r="M724" s="202"/>
      <c r="N724" s="203"/>
      <c r="O724" s="203"/>
      <c r="P724" s="203"/>
      <c r="Q724" s="203"/>
      <c r="R724" s="203"/>
      <c r="S724" s="203"/>
      <c r="T724" s="204"/>
      <c r="AT724" s="205" t="s">
        <v>217</v>
      </c>
      <c r="AU724" s="205" t="s">
        <v>83</v>
      </c>
      <c r="AV724" s="13" t="s">
        <v>83</v>
      </c>
      <c r="AW724" s="13" t="s">
        <v>35</v>
      </c>
      <c r="AX724" s="13" t="s">
        <v>74</v>
      </c>
      <c r="AY724" s="205" t="s">
        <v>209</v>
      </c>
    </row>
    <row r="725" spans="2:51" s="16" customFormat="1" ht="12">
      <c r="B725" s="227"/>
      <c r="C725" s="228"/>
      <c r="D725" s="196" t="s">
        <v>217</v>
      </c>
      <c r="E725" s="229" t="s">
        <v>21</v>
      </c>
      <c r="F725" s="230" t="s">
        <v>257</v>
      </c>
      <c r="G725" s="228"/>
      <c r="H725" s="231">
        <v>9.5</v>
      </c>
      <c r="I725" s="232"/>
      <c r="J725" s="228"/>
      <c r="K725" s="228"/>
      <c r="L725" s="233"/>
      <c r="M725" s="234"/>
      <c r="N725" s="235"/>
      <c r="O725" s="235"/>
      <c r="P725" s="235"/>
      <c r="Q725" s="235"/>
      <c r="R725" s="235"/>
      <c r="S725" s="235"/>
      <c r="T725" s="236"/>
      <c r="AT725" s="237" t="s">
        <v>217</v>
      </c>
      <c r="AU725" s="237" t="s">
        <v>83</v>
      </c>
      <c r="AV725" s="16" t="s">
        <v>215</v>
      </c>
      <c r="AW725" s="16" t="s">
        <v>35</v>
      </c>
      <c r="AX725" s="16" t="s">
        <v>81</v>
      </c>
      <c r="AY725" s="237" t="s">
        <v>209</v>
      </c>
    </row>
    <row r="726" spans="1:65" s="2" customFormat="1" ht="24.2" customHeight="1">
      <c r="A726" s="36"/>
      <c r="B726" s="37"/>
      <c r="C726" s="181" t="s">
        <v>1319</v>
      </c>
      <c r="D726" s="181" t="s">
        <v>211</v>
      </c>
      <c r="E726" s="182" t="s">
        <v>1320</v>
      </c>
      <c r="F726" s="183" t="s">
        <v>1321</v>
      </c>
      <c r="G726" s="184" t="s">
        <v>331</v>
      </c>
      <c r="H726" s="185">
        <v>26.053</v>
      </c>
      <c r="I726" s="186"/>
      <c r="J726" s="187">
        <f>ROUND(I726*H726,2)</f>
        <v>0</v>
      </c>
      <c r="K726" s="183" t="s">
        <v>234</v>
      </c>
      <c r="L726" s="41"/>
      <c r="M726" s="188" t="s">
        <v>21</v>
      </c>
      <c r="N726" s="189" t="s">
        <v>45</v>
      </c>
      <c r="O726" s="66"/>
      <c r="P726" s="190">
        <f>O726*H726</f>
        <v>0</v>
      </c>
      <c r="Q726" s="190">
        <v>0.0035</v>
      </c>
      <c r="R726" s="190">
        <f>Q726*H726</f>
        <v>0.0911855</v>
      </c>
      <c r="S726" s="190">
        <v>0</v>
      </c>
      <c r="T726" s="191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192" t="s">
        <v>298</v>
      </c>
      <c r="AT726" s="192" t="s">
        <v>211</v>
      </c>
      <c r="AU726" s="192" t="s">
        <v>83</v>
      </c>
      <c r="AY726" s="19" t="s">
        <v>209</v>
      </c>
      <c r="BE726" s="193">
        <f>IF(N726="základní",J726,0)</f>
        <v>0</v>
      </c>
      <c r="BF726" s="193">
        <f>IF(N726="snížená",J726,0)</f>
        <v>0</v>
      </c>
      <c r="BG726" s="193">
        <f>IF(N726="zákl. přenesená",J726,0)</f>
        <v>0</v>
      </c>
      <c r="BH726" s="193">
        <f>IF(N726="sníž. přenesená",J726,0)</f>
        <v>0</v>
      </c>
      <c r="BI726" s="193">
        <f>IF(N726="nulová",J726,0)</f>
        <v>0</v>
      </c>
      <c r="BJ726" s="19" t="s">
        <v>81</v>
      </c>
      <c r="BK726" s="193">
        <f>ROUND(I726*H726,2)</f>
        <v>0</v>
      </c>
      <c r="BL726" s="19" t="s">
        <v>298</v>
      </c>
      <c r="BM726" s="192" t="s">
        <v>1322</v>
      </c>
    </row>
    <row r="727" spans="2:51" s="13" customFormat="1" ht="12">
      <c r="B727" s="194"/>
      <c r="C727" s="195"/>
      <c r="D727" s="196" t="s">
        <v>217</v>
      </c>
      <c r="E727" s="197" t="s">
        <v>21</v>
      </c>
      <c r="F727" s="198" t="s">
        <v>1323</v>
      </c>
      <c r="G727" s="195"/>
      <c r="H727" s="199">
        <v>7.99</v>
      </c>
      <c r="I727" s="200"/>
      <c r="J727" s="195"/>
      <c r="K727" s="195"/>
      <c r="L727" s="201"/>
      <c r="M727" s="202"/>
      <c r="N727" s="203"/>
      <c r="O727" s="203"/>
      <c r="P727" s="203"/>
      <c r="Q727" s="203"/>
      <c r="R727" s="203"/>
      <c r="S727" s="203"/>
      <c r="T727" s="204"/>
      <c r="AT727" s="205" t="s">
        <v>217</v>
      </c>
      <c r="AU727" s="205" t="s">
        <v>83</v>
      </c>
      <c r="AV727" s="13" t="s">
        <v>83</v>
      </c>
      <c r="AW727" s="13" t="s">
        <v>35</v>
      </c>
      <c r="AX727" s="13" t="s">
        <v>74</v>
      </c>
      <c r="AY727" s="205" t="s">
        <v>209</v>
      </c>
    </row>
    <row r="728" spans="2:51" s="14" customFormat="1" ht="12">
      <c r="B728" s="206"/>
      <c r="C728" s="207"/>
      <c r="D728" s="196" t="s">
        <v>217</v>
      </c>
      <c r="E728" s="208" t="s">
        <v>21</v>
      </c>
      <c r="F728" s="209" t="s">
        <v>223</v>
      </c>
      <c r="G728" s="207"/>
      <c r="H728" s="210">
        <v>7.99</v>
      </c>
      <c r="I728" s="211"/>
      <c r="J728" s="207"/>
      <c r="K728" s="207"/>
      <c r="L728" s="212"/>
      <c r="M728" s="213"/>
      <c r="N728" s="214"/>
      <c r="O728" s="214"/>
      <c r="P728" s="214"/>
      <c r="Q728" s="214"/>
      <c r="R728" s="214"/>
      <c r="S728" s="214"/>
      <c r="T728" s="215"/>
      <c r="AT728" s="216" t="s">
        <v>217</v>
      </c>
      <c r="AU728" s="216" t="s">
        <v>83</v>
      </c>
      <c r="AV728" s="14" t="s">
        <v>224</v>
      </c>
      <c r="AW728" s="14" t="s">
        <v>35</v>
      </c>
      <c r="AX728" s="14" t="s">
        <v>74</v>
      </c>
      <c r="AY728" s="216" t="s">
        <v>209</v>
      </c>
    </row>
    <row r="729" spans="2:51" s="13" customFormat="1" ht="12">
      <c r="B729" s="194"/>
      <c r="C729" s="195"/>
      <c r="D729" s="196" t="s">
        <v>217</v>
      </c>
      <c r="E729" s="197" t="s">
        <v>21</v>
      </c>
      <c r="F729" s="198" t="s">
        <v>1324</v>
      </c>
      <c r="G729" s="195"/>
      <c r="H729" s="199">
        <v>9.31</v>
      </c>
      <c r="I729" s="200"/>
      <c r="J729" s="195"/>
      <c r="K729" s="195"/>
      <c r="L729" s="201"/>
      <c r="M729" s="202"/>
      <c r="N729" s="203"/>
      <c r="O729" s="203"/>
      <c r="P729" s="203"/>
      <c r="Q729" s="203"/>
      <c r="R729" s="203"/>
      <c r="S729" s="203"/>
      <c r="T729" s="204"/>
      <c r="AT729" s="205" t="s">
        <v>217</v>
      </c>
      <c r="AU729" s="205" t="s">
        <v>83</v>
      </c>
      <c r="AV729" s="13" t="s">
        <v>83</v>
      </c>
      <c r="AW729" s="13" t="s">
        <v>35</v>
      </c>
      <c r="AX729" s="13" t="s">
        <v>74</v>
      </c>
      <c r="AY729" s="205" t="s">
        <v>209</v>
      </c>
    </row>
    <row r="730" spans="2:51" s="13" customFormat="1" ht="12">
      <c r="B730" s="194"/>
      <c r="C730" s="195"/>
      <c r="D730" s="196" t="s">
        <v>217</v>
      </c>
      <c r="E730" s="197" t="s">
        <v>21</v>
      </c>
      <c r="F730" s="198" t="s">
        <v>1325</v>
      </c>
      <c r="G730" s="195"/>
      <c r="H730" s="199">
        <v>3.353</v>
      </c>
      <c r="I730" s="200"/>
      <c r="J730" s="195"/>
      <c r="K730" s="195"/>
      <c r="L730" s="201"/>
      <c r="M730" s="202"/>
      <c r="N730" s="203"/>
      <c r="O730" s="203"/>
      <c r="P730" s="203"/>
      <c r="Q730" s="203"/>
      <c r="R730" s="203"/>
      <c r="S730" s="203"/>
      <c r="T730" s="204"/>
      <c r="AT730" s="205" t="s">
        <v>217</v>
      </c>
      <c r="AU730" s="205" t="s">
        <v>83</v>
      </c>
      <c r="AV730" s="13" t="s">
        <v>83</v>
      </c>
      <c r="AW730" s="13" t="s">
        <v>35</v>
      </c>
      <c r="AX730" s="13" t="s">
        <v>74</v>
      </c>
      <c r="AY730" s="205" t="s">
        <v>209</v>
      </c>
    </row>
    <row r="731" spans="2:51" s="13" customFormat="1" ht="12">
      <c r="B731" s="194"/>
      <c r="C731" s="195"/>
      <c r="D731" s="196" t="s">
        <v>217</v>
      </c>
      <c r="E731" s="197" t="s">
        <v>21</v>
      </c>
      <c r="F731" s="198" t="s">
        <v>1326</v>
      </c>
      <c r="G731" s="195"/>
      <c r="H731" s="199">
        <v>5.4</v>
      </c>
      <c r="I731" s="200"/>
      <c r="J731" s="195"/>
      <c r="K731" s="195"/>
      <c r="L731" s="201"/>
      <c r="M731" s="202"/>
      <c r="N731" s="203"/>
      <c r="O731" s="203"/>
      <c r="P731" s="203"/>
      <c r="Q731" s="203"/>
      <c r="R731" s="203"/>
      <c r="S731" s="203"/>
      <c r="T731" s="204"/>
      <c r="AT731" s="205" t="s">
        <v>217</v>
      </c>
      <c r="AU731" s="205" t="s">
        <v>83</v>
      </c>
      <c r="AV731" s="13" t="s">
        <v>83</v>
      </c>
      <c r="AW731" s="13" t="s">
        <v>35</v>
      </c>
      <c r="AX731" s="13" t="s">
        <v>74</v>
      </c>
      <c r="AY731" s="205" t="s">
        <v>209</v>
      </c>
    </row>
    <row r="732" spans="2:51" s="14" customFormat="1" ht="12">
      <c r="B732" s="206"/>
      <c r="C732" s="207"/>
      <c r="D732" s="196" t="s">
        <v>217</v>
      </c>
      <c r="E732" s="208" t="s">
        <v>21</v>
      </c>
      <c r="F732" s="209" t="s">
        <v>223</v>
      </c>
      <c r="G732" s="207"/>
      <c r="H732" s="210">
        <v>18.063</v>
      </c>
      <c r="I732" s="211"/>
      <c r="J732" s="207"/>
      <c r="K732" s="207"/>
      <c r="L732" s="212"/>
      <c r="M732" s="213"/>
      <c r="N732" s="214"/>
      <c r="O732" s="214"/>
      <c r="P732" s="214"/>
      <c r="Q732" s="214"/>
      <c r="R732" s="214"/>
      <c r="S732" s="214"/>
      <c r="T732" s="215"/>
      <c r="AT732" s="216" t="s">
        <v>217</v>
      </c>
      <c r="AU732" s="216" t="s">
        <v>83</v>
      </c>
      <c r="AV732" s="14" t="s">
        <v>224</v>
      </c>
      <c r="AW732" s="14" t="s">
        <v>35</v>
      </c>
      <c r="AX732" s="14" t="s">
        <v>74</v>
      </c>
      <c r="AY732" s="216" t="s">
        <v>209</v>
      </c>
    </row>
    <row r="733" spans="2:51" s="16" customFormat="1" ht="12">
      <c r="B733" s="227"/>
      <c r="C733" s="228"/>
      <c r="D733" s="196" t="s">
        <v>217</v>
      </c>
      <c r="E733" s="229" t="s">
        <v>21</v>
      </c>
      <c r="F733" s="230" t="s">
        <v>257</v>
      </c>
      <c r="G733" s="228"/>
      <c r="H733" s="231">
        <v>26.053</v>
      </c>
      <c r="I733" s="232"/>
      <c r="J733" s="228"/>
      <c r="K733" s="228"/>
      <c r="L733" s="233"/>
      <c r="M733" s="234"/>
      <c r="N733" s="235"/>
      <c r="O733" s="235"/>
      <c r="P733" s="235"/>
      <c r="Q733" s="235"/>
      <c r="R733" s="235"/>
      <c r="S733" s="235"/>
      <c r="T733" s="236"/>
      <c r="AT733" s="237" t="s">
        <v>217</v>
      </c>
      <c r="AU733" s="237" t="s">
        <v>83</v>
      </c>
      <c r="AV733" s="16" t="s">
        <v>215</v>
      </c>
      <c r="AW733" s="16" t="s">
        <v>35</v>
      </c>
      <c r="AX733" s="16" t="s">
        <v>81</v>
      </c>
      <c r="AY733" s="237" t="s">
        <v>209</v>
      </c>
    </row>
    <row r="734" spans="1:65" s="2" customFormat="1" ht="24.2" customHeight="1">
      <c r="A734" s="36"/>
      <c r="B734" s="37"/>
      <c r="C734" s="181" t="s">
        <v>1327</v>
      </c>
      <c r="D734" s="181" t="s">
        <v>211</v>
      </c>
      <c r="E734" s="182" t="s">
        <v>1328</v>
      </c>
      <c r="F734" s="183" t="s">
        <v>1329</v>
      </c>
      <c r="G734" s="184" t="s">
        <v>331</v>
      </c>
      <c r="H734" s="185">
        <v>2.91</v>
      </c>
      <c r="I734" s="186"/>
      <c r="J734" s="187">
        <f>ROUND(I734*H734,2)</f>
        <v>0</v>
      </c>
      <c r="K734" s="183" t="s">
        <v>234</v>
      </c>
      <c r="L734" s="41"/>
      <c r="M734" s="188" t="s">
        <v>21</v>
      </c>
      <c r="N734" s="189" t="s">
        <v>45</v>
      </c>
      <c r="O734" s="66"/>
      <c r="P734" s="190">
        <f>O734*H734</f>
        <v>0</v>
      </c>
      <c r="Q734" s="190">
        <v>0.0035</v>
      </c>
      <c r="R734" s="190">
        <f>Q734*H734</f>
        <v>0.010185000000000001</v>
      </c>
      <c r="S734" s="190">
        <v>0</v>
      </c>
      <c r="T734" s="191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192" t="s">
        <v>298</v>
      </c>
      <c r="AT734" s="192" t="s">
        <v>211</v>
      </c>
      <c r="AU734" s="192" t="s">
        <v>83</v>
      </c>
      <c r="AY734" s="19" t="s">
        <v>209</v>
      </c>
      <c r="BE734" s="193">
        <f>IF(N734="základní",J734,0)</f>
        <v>0</v>
      </c>
      <c r="BF734" s="193">
        <f>IF(N734="snížená",J734,0)</f>
        <v>0</v>
      </c>
      <c r="BG734" s="193">
        <f>IF(N734="zákl. přenesená",J734,0)</f>
        <v>0</v>
      </c>
      <c r="BH734" s="193">
        <f>IF(N734="sníž. přenesená",J734,0)</f>
        <v>0</v>
      </c>
      <c r="BI734" s="193">
        <f>IF(N734="nulová",J734,0)</f>
        <v>0</v>
      </c>
      <c r="BJ734" s="19" t="s">
        <v>81</v>
      </c>
      <c r="BK734" s="193">
        <f>ROUND(I734*H734,2)</f>
        <v>0</v>
      </c>
      <c r="BL734" s="19" t="s">
        <v>298</v>
      </c>
      <c r="BM734" s="192" t="s">
        <v>1330</v>
      </c>
    </row>
    <row r="735" spans="2:51" s="13" customFormat="1" ht="12">
      <c r="B735" s="194"/>
      <c r="C735" s="195"/>
      <c r="D735" s="196" t="s">
        <v>217</v>
      </c>
      <c r="E735" s="197" t="s">
        <v>21</v>
      </c>
      <c r="F735" s="198" t="s">
        <v>1331</v>
      </c>
      <c r="G735" s="195"/>
      <c r="H735" s="199">
        <v>2.91</v>
      </c>
      <c r="I735" s="200"/>
      <c r="J735" s="195"/>
      <c r="K735" s="195"/>
      <c r="L735" s="201"/>
      <c r="M735" s="202"/>
      <c r="N735" s="203"/>
      <c r="O735" s="203"/>
      <c r="P735" s="203"/>
      <c r="Q735" s="203"/>
      <c r="R735" s="203"/>
      <c r="S735" s="203"/>
      <c r="T735" s="204"/>
      <c r="AT735" s="205" t="s">
        <v>217</v>
      </c>
      <c r="AU735" s="205" t="s">
        <v>83</v>
      </c>
      <c r="AV735" s="13" t="s">
        <v>83</v>
      </c>
      <c r="AW735" s="13" t="s">
        <v>35</v>
      </c>
      <c r="AX735" s="13" t="s">
        <v>81</v>
      </c>
      <c r="AY735" s="205" t="s">
        <v>209</v>
      </c>
    </row>
    <row r="736" spans="1:65" s="2" customFormat="1" ht="14.45" customHeight="1">
      <c r="A736" s="36"/>
      <c r="B736" s="37"/>
      <c r="C736" s="181" t="s">
        <v>1332</v>
      </c>
      <c r="D736" s="181" t="s">
        <v>211</v>
      </c>
      <c r="E736" s="182" t="s">
        <v>1333</v>
      </c>
      <c r="F736" s="183" t="s">
        <v>1334</v>
      </c>
      <c r="G736" s="184" t="s">
        <v>322</v>
      </c>
      <c r="H736" s="185">
        <v>16.15</v>
      </c>
      <c r="I736" s="186"/>
      <c r="J736" s="187">
        <f>ROUND(I736*H736,2)</f>
        <v>0</v>
      </c>
      <c r="K736" s="183" t="s">
        <v>21</v>
      </c>
      <c r="L736" s="41"/>
      <c r="M736" s="188" t="s">
        <v>21</v>
      </c>
      <c r="N736" s="189" t="s">
        <v>45</v>
      </c>
      <c r="O736" s="66"/>
      <c r="P736" s="190">
        <f>O736*H736</f>
        <v>0</v>
      </c>
      <c r="Q736" s="190">
        <v>0</v>
      </c>
      <c r="R736" s="190">
        <f>Q736*H736</f>
        <v>0</v>
      </c>
      <c r="S736" s="190">
        <v>0</v>
      </c>
      <c r="T736" s="191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92" t="s">
        <v>298</v>
      </c>
      <c r="AT736" s="192" t="s">
        <v>211</v>
      </c>
      <c r="AU736" s="192" t="s">
        <v>83</v>
      </c>
      <c r="AY736" s="19" t="s">
        <v>209</v>
      </c>
      <c r="BE736" s="193">
        <f>IF(N736="základní",J736,0)</f>
        <v>0</v>
      </c>
      <c r="BF736" s="193">
        <f>IF(N736="snížená",J736,0)</f>
        <v>0</v>
      </c>
      <c r="BG736" s="193">
        <f>IF(N736="zákl. přenesená",J736,0)</f>
        <v>0</v>
      </c>
      <c r="BH736" s="193">
        <f>IF(N736="sníž. přenesená",J736,0)</f>
        <v>0</v>
      </c>
      <c r="BI736" s="193">
        <f>IF(N736="nulová",J736,0)</f>
        <v>0</v>
      </c>
      <c r="BJ736" s="19" t="s">
        <v>81</v>
      </c>
      <c r="BK736" s="193">
        <f>ROUND(I736*H736,2)</f>
        <v>0</v>
      </c>
      <c r="BL736" s="19" t="s">
        <v>298</v>
      </c>
      <c r="BM736" s="192" t="s">
        <v>1335</v>
      </c>
    </row>
    <row r="737" spans="2:51" s="13" customFormat="1" ht="12">
      <c r="B737" s="194"/>
      <c r="C737" s="195"/>
      <c r="D737" s="196" t="s">
        <v>217</v>
      </c>
      <c r="E737" s="197" t="s">
        <v>21</v>
      </c>
      <c r="F737" s="198" t="s">
        <v>1336</v>
      </c>
      <c r="G737" s="195"/>
      <c r="H737" s="199">
        <v>16.15</v>
      </c>
      <c r="I737" s="200"/>
      <c r="J737" s="195"/>
      <c r="K737" s="195"/>
      <c r="L737" s="201"/>
      <c r="M737" s="202"/>
      <c r="N737" s="203"/>
      <c r="O737" s="203"/>
      <c r="P737" s="203"/>
      <c r="Q737" s="203"/>
      <c r="R737" s="203"/>
      <c r="S737" s="203"/>
      <c r="T737" s="204"/>
      <c r="AT737" s="205" t="s">
        <v>217</v>
      </c>
      <c r="AU737" s="205" t="s">
        <v>83</v>
      </c>
      <c r="AV737" s="13" t="s">
        <v>83</v>
      </c>
      <c r="AW737" s="13" t="s">
        <v>35</v>
      </c>
      <c r="AX737" s="13" t="s">
        <v>81</v>
      </c>
      <c r="AY737" s="205" t="s">
        <v>209</v>
      </c>
    </row>
    <row r="738" spans="1:65" s="2" customFormat="1" ht="24.2" customHeight="1">
      <c r="A738" s="36"/>
      <c r="B738" s="37"/>
      <c r="C738" s="181" t="s">
        <v>1337</v>
      </c>
      <c r="D738" s="181" t="s">
        <v>211</v>
      </c>
      <c r="E738" s="182" t="s">
        <v>1338</v>
      </c>
      <c r="F738" s="183" t="s">
        <v>1339</v>
      </c>
      <c r="G738" s="184" t="s">
        <v>322</v>
      </c>
      <c r="H738" s="185">
        <v>23</v>
      </c>
      <c r="I738" s="186"/>
      <c r="J738" s="187">
        <f>ROUND(I738*H738,2)</f>
        <v>0</v>
      </c>
      <c r="K738" s="183" t="s">
        <v>234</v>
      </c>
      <c r="L738" s="41"/>
      <c r="M738" s="188" t="s">
        <v>21</v>
      </c>
      <c r="N738" s="189" t="s">
        <v>45</v>
      </c>
      <c r="O738" s="66"/>
      <c r="P738" s="190">
        <f>O738*H738</f>
        <v>0</v>
      </c>
      <c r="Q738" s="190">
        <v>0.0002</v>
      </c>
      <c r="R738" s="190">
        <f>Q738*H738</f>
        <v>0.0046</v>
      </c>
      <c r="S738" s="190">
        <v>0</v>
      </c>
      <c r="T738" s="191">
        <f>S738*H738</f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192" t="s">
        <v>298</v>
      </c>
      <c r="AT738" s="192" t="s">
        <v>211</v>
      </c>
      <c r="AU738" s="192" t="s">
        <v>83</v>
      </c>
      <c r="AY738" s="19" t="s">
        <v>209</v>
      </c>
      <c r="BE738" s="193">
        <f>IF(N738="základní",J738,0)</f>
        <v>0</v>
      </c>
      <c r="BF738" s="193">
        <f>IF(N738="snížená",J738,0)</f>
        <v>0</v>
      </c>
      <c r="BG738" s="193">
        <f>IF(N738="zákl. přenesená",J738,0)</f>
        <v>0</v>
      </c>
      <c r="BH738" s="193">
        <f>IF(N738="sníž. přenesená",J738,0)</f>
        <v>0</v>
      </c>
      <c r="BI738" s="193">
        <f>IF(N738="nulová",J738,0)</f>
        <v>0</v>
      </c>
      <c r="BJ738" s="19" t="s">
        <v>81</v>
      </c>
      <c r="BK738" s="193">
        <f>ROUND(I738*H738,2)</f>
        <v>0</v>
      </c>
      <c r="BL738" s="19" t="s">
        <v>298</v>
      </c>
      <c r="BM738" s="192" t="s">
        <v>1340</v>
      </c>
    </row>
    <row r="739" spans="2:51" s="13" customFormat="1" ht="12">
      <c r="B739" s="194"/>
      <c r="C739" s="195"/>
      <c r="D739" s="196" t="s">
        <v>217</v>
      </c>
      <c r="E739" s="197" t="s">
        <v>21</v>
      </c>
      <c r="F739" s="198" t="s">
        <v>1341</v>
      </c>
      <c r="G739" s="195"/>
      <c r="H739" s="199">
        <v>23</v>
      </c>
      <c r="I739" s="200"/>
      <c r="J739" s="195"/>
      <c r="K739" s="195"/>
      <c r="L739" s="201"/>
      <c r="M739" s="202"/>
      <c r="N739" s="203"/>
      <c r="O739" s="203"/>
      <c r="P739" s="203"/>
      <c r="Q739" s="203"/>
      <c r="R739" s="203"/>
      <c r="S739" s="203"/>
      <c r="T739" s="204"/>
      <c r="AT739" s="205" t="s">
        <v>217</v>
      </c>
      <c r="AU739" s="205" t="s">
        <v>83</v>
      </c>
      <c r="AV739" s="13" t="s">
        <v>83</v>
      </c>
      <c r="AW739" s="13" t="s">
        <v>35</v>
      </c>
      <c r="AX739" s="13" t="s">
        <v>81</v>
      </c>
      <c r="AY739" s="205" t="s">
        <v>209</v>
      </c>
    </row>
    <row r="740" spans="1:65" s="2" customFormat="1" ht="37.9" customHeight="1">
      <c r="A740" s="36"/>
      <c r="B740" s="37"/>
      <c r="C740" s="238" t="s">
        <v>1342</v>
      </c>
      <c r="D740" s="238" t="s">
        <v>299</v>
      </c>
      <c r="E740" s="239" t="s">
        <v>1267</v>
      </c>
      <c r="F740" s="240" t="s">
        <v>1268</v>
      </c>
      <c r="G740" s="241" t="s">
        <v>331</v>
      </c>
      <c r="H740" s="242">
        <v>16.56</v>
      </c>
      <c r="I740" s="243"/>
      <c r="J740" s="244">
        <f>ROUND(I740*H740,2)</f>
        <v>0</v>
      </c>
      <c r="K740" s="240" t="s">
        <v>234</v>
      </c>
      <c r="L740" s="245"/>
      <c r="M740" s="246" t="s">
        <v>21</v>
      </c>
      <c r="N740" s="247" t="s">
        <v>45</v>
      </c>
      <c r="O740" s="66"/>
      <c r="P740" s="190">
        <f>O740*H740</f>
        <v>0</v>
      </c>
      <c r="Q740" s="190">
        <v>0.0054</v>
      </c>
      <c r="R740" s="190">
        <f>Q740*H740</f>
        <v>0.089424</v>
      </c>
      <c r="S740" s="190">
        <v>0</v>
      </c>
      <c r="T740" s="191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92" t="s">
        <v>395</v>
      </c>
      <c r="AT740" s="192" t="s">
        <v>299</v>
      </c>
      <c r="AU740" s="192" t="s">
        <v>83</v>
      </c>
      <c r="AY740" s="19" t="s">
        <v>209</v>
      </c>
      <c r="BE740" s="193">
        <f>IF(N740="základní",J740,0)</f>
        <v>0</v>
      </c>
      <c r="BF740" s="193">
        <f>IF(N740="snížená",J740,0)</f>
        <v>0</v>
      </c>
      <c r="BG740" s="193">
        <f>IF(N740="zákl. přenesená",J740,0)</f>
        <v>0</v>
      </c>
      <c r="BH740" s="193">
        <f>IF(N740="sníž. přenesená",J740,0)</f>
        <v>0</v>
      </c>
      <c r="BI740" s="193">
        <f>IF(N740="nulová",J740,0)</f>
        <v>0</v>
      </c>
      <c r="BJ740" s="19" t="s">
        <v>81</v>
      </c>
      <c r="BK740" s="193">
        <f>ROUND(I740*H740,2)</f>
        <v>0</v>
      </c>
      <c r="BL740" s="19" t="s">
        <v>298</v>
      </c>
      <c r="BM740" s="192" t="s">
        <v>1343</v>
      </c>
    </row>
    <row r="741" spans="2:51" s="13" customFormat="1" ht="12">
      <c r="B741" s="194"/>
      <c r="C741" s="195"/>
      <c r="D741" s="196" t="s">
        <v>217</v>
      </c>
      <c r="E741" s="197" t="s">
        <v>21</v>
      </c>
      <c r="F741" s="198" t="s">
        <v>1344</v>
      </c>
      <c r="G741" s="195"/>
      <c r="H741" s="199">
        <v>13.8</v>
      </c>
      <c r="I741" s="200"/>
      <c r="J741" s="195"/>
      <c r="K741" s="195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217</v>
      </c>
      <c r="AU741" s="205" t="s">
        <v>83</v>
      </c>
      <c r="AV741" s="13" t="s">
        <v>83</v>
      </c>
      <c r="AW741" s="13" t="s">
        <v>35</v>
      </c>
      <c r="AX741" s="13" t="s">
        <v>81</v>
      </c>
      <c r="AY741" s="205" t="s">
        <v>209</v>
      </c>
    </row>
    <row r="742" spans="2:51" s="13" customFormat="1" ht="12">
      <c r="B742" s="194"/>
      <c r="C742" s="195"/>
      <c r="D742" s="196" t="s">
        <v>217</v>
      </c>
      <c r="E742" s="195"/>
      <c r="F742" s="198" t="s">
        <v>1345</v>
      </c>
      <c r="G742" s="195"/>
      <c r="H742" s="199">
        <v>16.56</v>
      </c>
      <c r="I742" s="200"/>
      <c r="J742" s="195"/>
      <c r="K742" s="195"/>
      <c r="L742" s="201"/>
      <c r="M742" s="202"/>
      <c r="N742" s="203"/>
      <c r="O742" s="203"/>
      <c r="P742" s="203"/>
      <c r="Q742" s="203"/>
      <c r="R742" s="203"/>
      <c r="S742" s="203"/>
      <c r="T742" s="204"/>
      <c r="AT742" s="205" t="s">
        <v>217</v>
      </c>
      <c r="AU742" s="205" t="s">
        <v>83</v>
      </c>
      <c r="AV742" s="13" t="s">
        <v>83</v>
      </c>
      <c r="AW742" s="13" t="s">
        <v>4</v>
      </c>
      <c r="AX742" s="13" t="s">
        <v>81</v>
      </c>
      <c r="AY742" s="205" t="s">
        <v>209</v>
      </c>
    </row>
    <row r="743" spans="1:65" s="2" customFormat="1" ht="37.9" customHeight="1">
      <c r="A743" s="36"/>
      <c r="B743" s="37"/>
      <c r="C743" s="181" t="s">
        <v>1346</v>
      </c>
      <c r="D743" s="181" t="s">
        <v>211</v>
      </c>
      <c r="E743" s="182" t="s">
        <v>1347</v>
      </c>
      <c r="F743" s="183" t="s">
        <v>1348</v>
      </c>
      <c r="G743" s="184" t="s">
        <v>354</v>
      </c>
      <c r="H743" s="185">
        <v>19</v>
      </c>
      <c r="I743" s="186"/>
      <c r="J743" s="187">
        <f>ROUND(I743*H743,2)</f>
        <v>0</v>
      </c>
      <c r="K743" s="183" t="s">
        <v>234</v>
      </c>
      <c r="L743" s="41"/>
      <c r="M743" s="188" t="s">
        <v>21</v>
      </c>
      <c r="N743" s="189" t="s">
        <v>45</v>
      </c>
      <c r="O743" s="66"/>
      <c r="P743" s="190">
        <f>O743*H743</f>
        <v>0</v>
      </c>
      <c r="Q743" s="190">
        <v>0.0003</v>
      </c>
      <c r="R743" s="190">
        <f>Q743*H743</f>
        <v>0.005699999999999999</v>
      </c>
      <c r="S743" s="190">
        <v>0</v>
      </c>
      <c r="T743" s="191">
        <f>S743*H743</f>
        <v>0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192" t="s">
        <v>298</v>
      </c>
      <c r="AT743" s="192" t="s">
        <v>211</v>
      </c>
      <c r="AU743" s="192" t="s">
        <v>83</v>
      </c>
      <c r="AY743" s="19" t="s">
        <v>209</v>
      </c>
      <c r="BE743" s="193">
        <f>IF(N743="základní",J743,0)</f>
        <v>0</v>
      </c>
      <c r="BF743" s="193">
        <f>IF(N743="snížená",J743,0)</f>
        <v>0</v>
      </c>
      <c r="BG743" s="193">
        <f>IF(N743="zákl. přenesená",J743,0)</f>
        <v>0</v>
      </c>
      <c r="BH743" s="193">
        <f>IF(N743="sníž. přenesená",J743,0)</f>
        <v>0</v>
      </c>
      <c r="BI743" s="193">
        <f>IF(N743="nulová",J743,0)</f>
        <v>0</v>
      </c>
      <c r="BJ743" s="19" t="s">
        <v>81</v>
      </c>
      <c r="BK743" s="193">
        <f>ROUND(I743*H743,2)</f>
        <v>0</v>
      </c>
      <c r="BL743" s="19" t="s">
        <v>298</v>
      </c>
      <c r="BM743" s="192" t="s">
        <v>1349</v>
      </c>
    </row>
    <row r="744" spans="2:51" s="13" customFormat="1" ht="12">
      <c r="B744" s="194"/>
      <c r="C744" s="195"/>
      <c r="D744" s="196" t="s">
        <v>217</v>
      </c>
      <c r="E744" s="197" t="s">
        <v>21</v>
      </c>
      <c r="F744" s="198" t="s">
        <v>1350</v>
      </c>
      <c r="G744" s="195"/>
      <c r="H744" s="199">
        <v>17</v>
      </c>
      <c r="I744" s="200"/>
      <c r="J744" s="195"/>
      <c r="K744" s="195"/>
      <c r="L744" s="201"/>
      <c r="M744" s="202"/>
      <c r="N744" s="203"/>
      <c r="O744" s="203"/>
      <c r="P744" s="203"/>
      <c r="Q744" s="203"/>
      <c r="R744" s="203"/>
      <c r="S744" s="203"/>
      <c r="T744" s="204"/>
      <c r="AT744" s="205" t="s">
        <v>217</v>
      </c>
      <c r="AU744" s="205" t="s">
        <v>83</v>
      </c>
      <c r="AV744" s="13" t="s">
        <v>83</v>
      </c>
      <c r="AW744" s="13" t="s">
        <v>35</v>
      </c>
      <c r="AX744" s="13" t="s">
        <v>74</v>
      </c>
      <c r="AY744" s="205" t="s">
        <v>209</v>
      </c>
    </row>
    <row r="745" spans="2:51" s="13" customFormat="1" ht="12">
      <c r="B745" s="194"/>
      <c r="C745" s="195"/>
      <c r="D745" s="196" t="s">
        <v>217</v>
      </c>
      <c r="E745" s="197" t="s">
        <v>21</v>
      </c>
      <c r="F745" s="198" t="s">
        <v>1351</v>
      </c>
      <c r="G745" s="195"/>
      <c r="H745" s="199">
        <v>2</v>
      </c>
      <c r="I745" s="200"/>
      <c r="J745" s="195"/>
      <c r="K745" s="195"/>
      <c r="L745" s="201"/>
      <c r="M745" s="202"/>
      <c r="N745" s="203"/>
      <c r="O745" s="203"/>
      <c r="P745" s="203"/>
      <c r="Q745" s="203"/>
      <c r="R745" s="203"/>
      <c r="S745" s="203"/>
      <c r="T745" s="204"/>
      <c r="AT745" s="205" t="s">
        <v>217</v>
      </c>
      <c r="AU745" s="205" t="s">
        <v>83</v>
      </c>
      <c r="AV745" s="13" t="s">
        <v>83</v>
      </c>
      <c r="AW745" s="13" t="s">
        <v>35</v>
      </c>
      <c r="AX745" s="13" t="s">
        <v>74</v>
      </c>
      <c r="AY745" s="205" t="s">
        <v>209</v>
      </c>
    </row>
    <row r="746" spans="2:51" s="14" customFormat="1" ht="12">
      <c r="B746" s="206"/>
      <c r="C746" s="207"/>
      <c r="D746" s="196" t="s">
        <v>217</v>
      </c>
      <c r="E746" s="208" t="s">
        <v>21</v>
      </c>
      <c r="F746" s="209" t="s">
        <v>223</v>
      </c>
      <c r="G746" s="207"/>
      <c r="H746" s="210">
        <v>19</v>
      </c>
      <c r="I746" s="211"/>
      <c r="J746" s="207"/>
      <c r="K746" s="207"/>
      <c r="L746" s="212"/>
      <c r="M746" s="213"/>
      <c r="N746" s="214"/>
      <c r="O746" s="214"/>
      <c r="P746" s="214"/>
      <c r="Q746" s="214"/>
      <c r="R746" s="214"/>
      <c r="S746" s="214"/>
      <c r="T746" s="215"/>
      <c r="AT746" s="216" t="s">
        <v>217</v>
      </c>
      <c r="AU746" s="216" t="s">
        <v>83</v>
      </c>
      <c r="AV746" s="14" t="s">
        <v>224</v>
      </c>
      <c r="AW746" s="14" t="s">
        <v>35</v>
      </c>
      <c r="AX746" s="14" t="s">
        <v>81</v>
      </c>
      <c r="AY746" s="216" t="s">
        <v>209</v>
      </c>
    </row>
    <row r="747" spans="1:65" s="2" customFormat="1" ht="49.15" customHeight="1">
      <c r="A747" s="36"/>
      <c r="B747" s="37"/>
      <c r="C747" s="181" t="s">
        <v>1352</v>
      </c>
      <c r="D747" s="181" t="s">
        <v>211</v>
      </c>
      <c r="E747" s="182" t="s">
        <v>1353</v>
      </c>
      <c r="F747" s="183" t="s">
        <v>1354</v>
      </c>
      <c r="G747" s="184" t="s">
        <v>302</v>
      </c>
      <c r="H747" s="185">
        <v>4.528</v>
      </c>
      <c r="I747" s="186"/>
      <c r="J747" s="187">
        <f>ROUND(I747*H747,2)</f>
        <v>0</v>
      </c>
      <c r="K747" s="183" t="s">
        <v>234</v>
      </c>
      <c r="L747" s="41"/>
      <c r="M747" s="188" t="s">
        <v>21</v>
      </c>
      <c r="N747" s="189" t="s">
        <v>45</v>
      </c>
      <c r="O747" s="66"/>
      <c r="P747" s="190">
        <f>O747*H747</f>
        <v>0</v>
      </c>
      <c r="Q747" s="190">
        <v>0</v>
      </c>
      <c r="R747" s="190">
        <f>Q747*H747</f>
        <v>0</v>
      </c>
      <c r="S747" s="190">
        <v>0</v>
      </c>
      <c r="T747" s="191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92" t="s">
        <v>298</v>
      </c>
      <c r="AT747" s="192" t="s">
        <v>211</v>
      </c>
      <c r="AU747" s="192" t="s">
        <v>83</v>
      </c>
      <c r="AY747" s="19" t="s">
        <v>209</v>
      </c>
      <c r="BE747" s="193">
        <f>IF(N747="základní",J747,0)</f>
        <v>0</v>
      </c>
      <c r="BF747" s="193">
        <f>IF(N747="snížená",J747,0)</f>
        <v>0</v>
      </c>
      <c r="BG747" s="193">
        <f>IF(N747="zákl. přenesená",J747,0)</f>
        <v>0</v>
      </c>
      <c r="BH747" s="193">
        <f>IF(N747="sníž. přenesená",J747,0)</f>
        <v>0</v>
      </c>
      <c r="BI747" s="193">
        <f>IF(N747="nulová",J747,0)</f>
        <v>0</v>
      </c>
      <c r="BJ747" s="19" t="s">
        <v>81</v>
      </c>
      <c r="BK747" s="193">
        <f>ROUND(I747*H747,2)</f>
        <v>0</v>
      </c>
      <c r="BL747" s="19" t="s">
        <v>298</v>
      </c>
      <c r="BM747" s="192" t="s">
        <v>1355</v>
      </c>
    </row>
    <row r="748" spans="1:65" s="2" customFormat="1" ht="37.9" customHeight="1">
      <c r="A748" s="36"/>
      <c r="B748" s="37"/>
      <c r="C748" s="181" t="s">
        <v>1356</v>
      </c>
      <c r="D748" s="181" t="s">
        <v>211</v>
      </c>
      <c r="E748" s="182" t="s">
        <v>1357</v>
      </c>
      <c r="F748" s="183" t="s">
        <v>1358</v>
      </c>
      <c r="G748" s="184" t="s">
        <v>302</v>
      </c>
      <c r="H748" s="185">
        <v>4.528</v>
      </c>
      <c r="I748" s="186"/>
      <c r="J748" s="187">
        <f>ROUND(I748*H748,2)</f>
        <v>0</v>
      </c>
      <c r="K748" s="183" t="s">
        <v>21</v>
      </c>
      <c r="L748" s="41"/>
      <c r="M748" s="188" t="s">
        <v>21</v>
      </c>
      <c r="N748" s="189" t="s">
        <v>45</v>
      </c>
      <c r="O748" s="66"/>
      <c r="P748" s="190">
        <f>O748*H748</f>
        <v>0</v>
      </c>
      <c r="Q748" s="190">
        <v>0</v>
      </c>
      <c r="R748" s="190">
        <f>Q748*H748</f>
        <v>0</v>
      </c>
      <c r="S748" s="190">
        <v>0</v>
      </c>
      <c r="T748" s="191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192" t="s">
        <v>298</v>
      </c>
      <c r="AT748" s="192" t="s">
        <v>211</v>
      </c>
      <c r="AU748" s="192" t="s">
        <v>83</v>
      </c>
      <c r="AY748" s="19" t="s">
        <v>209</v>
      </c>
      <c r="BE748" s="193">
        <f>IF(N748="základní",J748,0)</f>
        <v>0</v>
      </c>
      <c r="BF748" s="193">
        <f>IF(N748="snížená",J748,0)</f>
        <v>0</v>
      </c>
      <c r="BG748" s="193">
        <f>IF(N748="zákl. přenesená",J748,0)</f>
        <v>0</v>
      </c>
      <c r="BH748" s="193">
        <f>IF(N748="sníž. přenesená",J748,0)</f>
        <v>0</v>
      </c>
      <c r="BI748" s="193">
        <f>IF(N748="nulová",J748,0)</f>
        <v>0</v>
      </c>
      <c r="BJ748" s="19" t="s">
        <v>81</v>
      </c>
      <c r="BK748" s="193">
        <f>ROUND(I748*H748,2)</f>
        <v>0</v>
      </c>
      <c r="BL748" s="19" t="s">
        <v>298</v>
      </c>
      <c r="BM748" s="192" t="s">
        <v>1359</v>
      </c>
    </row>
    <row r="749" spans="2:63" s="12" customFormat="1" ht="22.9" customHeight="1">
      <c r="B749" s="165"/>
      <c r="C749" s="166"/>
      <c r="D749" s="167" t="s">
        <v>73</v>
      </c>
      <c r="E749" s="179" t="s">
        <v>1360</v>
      </c>
      <c r="F749" s="179" t="s">
        <v>1361</v>
      </c>
      <c r="G749" s="166"/>
      <c r="H749" s="166"/>
      <c r="I749" s="169"/>
      <c r="J749" s="180">
        <f>BK749</f>
        <v>0</v>
      </c>
      <c r="K749" s="166"/>
      <c r="L749" s="171"/>
      <c r="M749" s="172"/>
      <c r="N749" s="173"/>
      <c r="O749" s="173"/>
      <c r="P749" s="174">
        <f>SUM(P750:P823)</f>
        <v>0</v>
      </c>
      <c r="Q749" s="173"/>
      <c r="R749" s="174">
        <f>SUM(R750:R823)</f>
        <v>27.85718824</v>
      </c>
      <c r="S749" s="173"/>
      <c r="T749" s="175">
        <f>SUM(T750:T823)</f>
        <v>0</v>
      </c>
      <c r="AR749" s="176" t="s">
        <v>83</v>
      </c>
      <c r="AT749" s="177" t="s">
        <v>73</v>
      </c>
      <c r="AU749" s="177" t="s">
        <v>81</v>
      </c>
      <c r="AY749" s="176" t="s">
        <v>209</v>
      </c>
      <c r="BK749" s="178">
        <f>SUM(BK750:BK823)</f>
        <v>0</v>
      </c>
    </row>
    <row r="750" spans="1:65" s="2" customFormat="1" ht="37.9" customHeight="1">
      <c r="A750" s="36"/>
      <c r="B750" s="37"/>
      <c r="C750" s="181" t="s">
        <v>1362</v>
      </c>
      <c r="D750" s="181" t="s">
        <v>211</v>
      </c>
      <c r="E750" s="182" t="s">
        <v>1363</v>
      </c>
      <c r="F750" s="183" t="s">
        <v>1364</v>
      </c>
      <c r="G750" s="184" t="s">
        <v>331</v>
      </c>
      <c r="H750" s="185">
        <v>368.15</v>
      </c>
      <c r="I750" s="186"/>
      <c r="J750" s="187">
        <f>ROUND(I750*H750,2)</f>
        <v>0</v>
      </c>
      <c r="K750" s="183" t="s">
        <v>234</v>
      </c>
      <c r="L750" s="41"/>
      <c r="M750" s="188" t="s">
        <v>21</v>
      </c>
      <c r="N750" s="189" t="s">
        <v>45</v>
      </c>
      <c r="O750" s="66"/>
      <c r="P750" s="190">
        <f>O750*H750</f>
        <v>0</v>
      </c>
      <c r="Q750" s="190">
        <v>0</v>
      </c>
      <c r="R750" s="190">
        <f>Q750*H750</f>
        <v>0</v>
      </c>
      <c r="S750" s="190">
        <v>0</v>
      </c>
      <c r="T750" s="191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192" t="s">
        <v>298</v>
      </c>
      <c r="AT750" s="192" t="s">
        <v>211</v>
      </c>
      <c r="AU750" s="192" t="s">
        <v>83</v>
      </c>
      <c r="AY750" s="19" t="s">
        <v>209</v>
      </c>
      <c r="BE750" s="193">
        <f>IF(N750="základní",J750,0)</f>
        <v>0</v>
      </c>
      <c r="BF750" s="193">
        <f>IF(N750="snížená",J750,0)</f>
        <v>0</v>
      </c>
      <c r="BG750" s="193">
        <f>IF(N750="zákl. přenesená",J750,0)</f>
        <v>0</v>
      </c>
      <c r="BH750" s="193">
        <f>IF(N750="sníž. přenesená",J750,0)</f>
        <v>0</v>
      </c>
      <c r="BI750" s="193">
        <f>IF(N750="nulová",J750,0)</f>
        <v>0</v>
      </c>
      <c r="BJ750" s="19" t="s">
        <v>81</v>
      </c>
      <c r="BK750" s="193">
        <f>ROUND(I750*H750,2)</f>
        <v>0</v>
      </c>
      <c r="BL750" s="19" t="s">
        <v>298</v>
      </c>
      <c r="BM750" s="192" t="s">
        <v>1365</v>
      </c>
    </row>
    <row r="751" spans="1:65" s="2" customFormat="1" ht="14.45" customHeight="1">
      <c r="A751" s="36"/>
      <c r="B751" s="37"/>
      <c r="C751" s="238" t="s">
        <v>1366</v>
      </c>
      <c r="D751" s="238" t="s">
        <v>299</v>
      </c>
      <c r="E751" s="239" t="s">
        <v>1251</v>
      </c>
      <c r="F751" s="240" t="s">
        <v>1252</v>
      </c>
      <c r="G751" s="241" t="s">
        <v>302</v>
      </c>
      <c r="H751" s="242">
        <v>0.129</v>
      </c>
      <c r="I751" s="243"/>
      <c r="J751" s="244">
        <f>ROUND(I751*H751,2)</f>
        <v>0</v>
      </c>
      <c r="K751" s="240" t="s">
        <v>234</v>
      </c>
      <c r="L751" s="245"/>
      <c r="M751" s="246" t="s">
        <v>21</v>
      </c>
      <c r="N751" s="247" t="s">
        <v>45</v>
      </c>
      <c r="O751" s="66"/>
      <c r="P751" s="190">
        <f>O751*H751</f>
        <v>0</v>
      </c>
      <c r="Q751" s="190">
        <v>1</v>
      </c>
      <c r="R751" s="190">
        <f>Q751*H751</f>
        <v>0.129</v>
      </c>
      <c r="S751" s="190">
        <v>0</v>
      </c>
      <c r="T751" s="191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92" t="s">
        <v>395</v>
      </c>
      <c r="AT751" s="192" t="s">
        <v>299</v>
      </c>
      <c r="AU751" s="192" t="s">
        <v>83</v>
      </c>
      <c r="AY751" s="19" t="s">
        <v>209</v>
      </c>
      <c r="BE751" s="193">
        <f>IF(N751="základní",J751,0)</f>
        <v>0</v>
      </c>
      <c r="BF751" s="193">
        <f>IF(N751="snížená",J751,0)</f>
        <v>0</v>
      </c>
      <c r="BG751" s="193">
        <f>IF(N751="zákl. přenesená",J751,0)</f>
        <v>0</v>
      </c>
      <c r="BH751" s="193">
        <f>IF(N751="sníž. přenesená",J751,0)</f>
        <v>0</v>
      </c>
      <c r="BI751" s="193">
        <f>IF(N751="nulová",J751,0)</f>
        <v>0</v>
      </c>
      <c r="BJ751" s="19" t="s">
        <v>81</v>
      </c>
      <c r="BK751" s="193">
        <f>ROUND(I751*H751,2)</f>
        <v>0</v>
      </c>
      <c r="BL751" s="19" t="s">
        <v>298</v>
      </c>
      <c r="BM751" s="192" t="s">
        <v>1367</v>
      </c>
    </row>
    <row r="752" spans="2:51" s="13" customFormat="1" ht="12">
      <c r="B752" s="194"/>
      <c r="C752" s="195"/>
      <c r="D752" s="196" t="s">
        <v>217</v>
      </c>
      <c r="E752" s="195"/>
      <c r="F752" s="198" t="s">
        <v>1368</v>
      </c>
      <c r="G752" s="195"/>
      <c r="H752" s="199">
        <v>0.129</v>
      </c>
      <c r="I752" s="200"/>
      <c r="J752" s="195"/>
      <c r="K752" s="195"/>
      <c r="L752" s="201"/>
      <c r="M752" s="202"/>
      <c r="N752" s="203"/>
      <c r="O752" s="203"/>
      <c r="P752" s="203"/>
      <c r="Q752" s="203"/>
      <c r="R752" s="203"/>
      <c r="S752" s="203"/>
      <c r="T752" s="204"/>
      <c r="AT752" s="205" t="s">
        <v>217</v>
      </c>
      <c r="AU752" s="205" t="s">
        <v>83</v>
      </c>
      <c r="AV752" s="13" t="s">
        <v>83</v>
      </c>
      <c r="AW752" s="13" t="s">
        <v>4</v>
      </c>
      <c r="AX752" s="13" t="s">
        <v>81</v>
      </c>
      <c r="AY752" s="205" t="s">
        <v>209</v>
      </c>
    </row>
    <row r="753" spans="1:65" s="2" customFormat="1" ht="24.2" customHeight="1">
      <c r="A753" s="36"/>
      <c r="B753" s="37"/>
      <c r="C753" s="181" t="s">
        <v>1369</v>
      </c>
      <c r="D753" s="181" t="s">
        <v>211</v>
      </c>
      <c r="E753" s="182" t="s">
        <v>1370</v>
      </c>
      <c r="F753" s="183" t="s">
        <v>1371</v>
      </c>
      <c r="G753" s="184" t="s">
        <v>331</v>
      </c>
      <c r="H753" s="185">
        <v>351.342</v>
      </c>
      <c r="I753" s="186"/>
      <c r="J753" s="187">
        <f>ROUND(I753*H753,2)</f>
        <v>0</v>
      </c>
      <c r="K753" s="183" t="s">
        <v>234</v>
      </c>
      <c r="L753" s="41"/>
      <c r="M753" s="188" t="s">
        <v>21</v>
      </c>
      <c r="N753" s="189" t="s">
        <v>45</v>
      </c>
      <c r="O753" s="66"/>
      <c r="P753" s="190">
        <f>O753*H753</f>
        <v>0</v>
      </c>
      <c r="Q753" s="190">
        <v>0</v>
      </c>
      <c r="R753" s="190">
        <f>Q753*H753</f>
        <v>0</v>
      </c>
      <c r="S753" s="190">
        <v>0</v>
      </c>
      <c r="T753" s="191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192" t="s">
        <v>298</v>
      </c>
      <c r="AT753" s="192" t="s">
        <v>211</v>
      </c>
      <c r="AU753" s="192" t="s">
        <v>83</v>
      </c>
      <c r="AY753" s="19" t="s">
        <v>209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19" t="s">
        <v>81</v>
      </c>
      <c r="BK753" s="193">
        <f>ROUND(I753*H753,2)</f>
        <v>0</v>
      </c>
      <c r="BL753" s="19" t="s">
        <v>298</v>
      </c>
      <c r="BM753" s="192" t="s">
        <v>1372</v>
      </c>
    </row>
    <row r="754" spans="2:51" s="15" customFormat="1" ht="12">
      <c r="B754" s="217"/>
      <c r="C754" s="218"/>
      <c r="D754" s="196" t="s">
        <v>217</v>
      </c>
      <c r="E754" s="219" t="s">
        <v>21</v>
      </c>
      <c r="F754" s="220" t="s">
        <v>1373</v>
      </c>
      <c r="G754" s="218"/>
      <c r="H754" s="219" t="s">
        <v>21</v>
      </c>
      <c r="I754" s="221"/>
      <c r="J754" s="218"/>
      <c r="K754" s="218"/>
      <c r="L754" s="222"/>
      <c r="M754" s="223"/>
      <c r="N754" s="224"/>
      <c r="O754" s="224"/>
      <c r="P754" s="224"/>
      <c r="Q754" s="224"/>
      <c r="R754" s="224"/>
      <c r="S754" s="224"/>
      <c r="T754" s="225"/>
      <c r="AT754" s="226" t="s">
        <v>217</v>
      </c>
      <c r="AU754" s="226" t="s">
        <v>83</v>
      </c>
      <c r="AV754" s="15" t="s">
        <v>81</v>
      </c>
      <c r="AW754" s="15" t="s">
        <v>35</v>
      </c>
      <c r="AX754" s="15" t="s">
        <v>74</v>
      </c>
      <c r="AY754" s="226" t="s">
        <v>209</v>
      </c>
    </row>
    <row r="755" spans="2:51" s="13" customFormat="1" ht="12">
      <c r="B755" s="194"/>
      <c r="C755" s="195"/>
      <c r="D755" s="196" t="s">
        <v>217</v>
      </c>
      <c r="E755" s="197" t="s">
        <v>21</v>
      </c>
      <c r="F755" s="198" t="s">
        <v>1374</v>
      </c>
      <c r="G755" s="195"/>
      <c r="H755" s="199">
        <v>31</v>
      </c>
      <c r="I755" s="200"/>
      <c r="J755" s="195"/>
      <c r="K755" s="195"/>
      <c r="L755" s="201"/>
      <c r="M755" s="202"/>
      <c r="N755" s="203"/>
      <c r="O755" s="203"/>
      <c r="P755" s="203"/>
      <c r="Q755" s="203"/>
      <c r="R755" s="203"/>
      <c r="S755" s="203"/>
      <c r="T755" s="204"/>
      <c r="AT755" s="205" t="s">
        <v>217</v>
      </c>
      <c r="AU755" s="205" t="s">
        <v>83</v>
      </c>
      <c r="AV755" s="13" t="s">
        <v>83</v>
      </c>
      <c r="AW755" s="13" t="s">
        <v>35</v>
      </c>
      <c r="AX755" s="13" t="s">
        <v>74</v>
      </c>
      <c r="AY755" s="205" t="s">
        <v>209</v>
      </c>
    </row>
    <row r="756" spans="2:51" s="13" customFormat="1" ht="12">
      <c r="B756" s="194"/>
      <c r="C756" s="195"/>
      <c r="D756" s="196" t="s">
        <v>217</v>
      </c>
      <c r="E756" s="197" t="s">
        <v>21</v>
      </c>
      <c r="F756" s="198" t="s">
        <v>1375</v>
      </c>
      <c r="G756" s="195"/>
      <c r="H756" s="199">
        <v>3.122</v>
      </c>
      <c r="I756" s="200"/>
      <c r="J756" s="195"/>
      <c r="K756" s="195"/>
      <c r="L756" s="201"/>
      <c r="M756" s="202"/>
      <c r="N756" s="203"/>
      <c r="O756" s="203"/>
      <c r="P756" s="203"/>
      <c r="Q756" s="203"/>
      <c r="R756" s="203"/>
      <c r="S756" s="203"/>
      <c r="T756" s="204"/>
      <c r="AT756" s="205" t="s">
        <v>217</v>
      </c>
      <c r="AU756" s="205" t="s">
        <v>83</v>
      </c>
      <c r="AV756" s="13" t="s">
        <v>83</v>
      </c>
      <c r="AW756" s="13" t="s">
        <v>35</v>
      </c>
      <c r="AX756" s="13" t="s">
        <v>74</v>
      </c>
      <c r="AY756" s="205" t="s">
        <v>209</v>
      </c>
    </row>
    <row r="757" spans="2:51" s="14" customFormat="1" ht="12">
      <c r="B757" s="206"/>
      <c r="C757" s="207"/>
      <c r="D757" s="196" t="s">
        <v>217</v>
      </c>
      <c r="E757" s="208" t="s">
        <v>21</v>
      </c>
      <c r="F757" s="209" t="s">
        <v>223</v>
      </c>
      <c r="G757" s="207"/>
      <c r="H757" s="210">
        <v>34.122</v>
      </c>
      <c r="I757" s="211"/>
      <c r="J757" s="207"/>
      <c r="K757" s="207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217</v>
      </c>
      <c r="AU757" s="216" t="s">
        <v>83</v>
      </c>
      <c r="AV757" s="14" t="s">
        <v>224</v>
      </c>
      <c r="AW757" s="14" t="s">
        <v>35</v>
      </c>
      <c r="AX757" s="14" t="s">
        <v>74</v>
      </c>
      <c r="AY757" s="216" t="s">
        <v>209</v>
      </c>
    </row>
    <row r="758" spans="2:51" s="15" customFormat="1" ht="12">
      <c r="B758" s="217"/>
      <c r="C758" s="218"/>
      <c r="D758" s="196" t="s">
        <v>217</v>
      </c>
      <c r="E758" s="219" t="s">
        <v>21</v>
      </c>
      <c r="F758" s="220" t="s">
        <v>1376</v>
      </c>
      <c r="G758" s="218"/>
      <c r="H758" s="219" t="s">
        <v>21</v>
      </c>
      <c r="I758" s="221"/>
      <c r="J758" s="218"/>
      <c r="K758" s="218"/>
      <c r="L758" s="222"/>
      <c r="M758" s="223"/>
      <c r="N758" s="224"/>
      <c r="O758" s="224"/>
      <c r="P758" s="224"/>
      <c r="Q758" s="224"/>
      <c r="R758" s="224"/>
      <c r="S758" s="224"/>
      <c r="T758" s="225"/>
      <c r="AT758" s="226" t="s">
        <v>217</v>
      </c>
      <c r="AU758" s="226" t="s">
        <v>83</v>
      </c>
      <c r="AV758" s="15" t="s">
        <v>81</v>
      </c>
      <c r="AW758" s="15" t="s">
        <v>35</v>
      </c>
      <c r="AX758" s="15" t="s">
        <v>74</v>
      </c>
      <c r="AY758" s="226" t="s">
        <v>209</v>
      </c>
    </row>
    <row r="759" spans="2:51" s="13" customFormat="1" ht="12">
      <c r="B759" s="194"/>
      <c r="C759" s="195"/>
      <c r="D759" s="196" t="s">
        <v>217</v>
      </c>
      <c r="E759" s="197" t="s">
        <v>21</v>
      </c>
      <c r="F759" s="198" t="s">
        <v>1377</v>
      </c>
      <c r="G759" s="195"/>
      <c r="H759" s="199">
        <v>284.28</v>
      </c>
      <c r="I759" s="200"/>
      <c r="J759" s="195"/>
      <c r="K759" s="195"/>
      <c r="L759" s="201"/>
      <c r="M759" s="202"/>
      <c r="N759" s="203"/>
      <c r="O759" s="203"/>
      <c r="P759" s="203"/>
      <c r="Q759" s="203"/>
      <c r="R759" s="203"/>
      <c r="S759" s="203"/>
      <c r="T759" s="204"/>
      <c r="AT759" s="205" t="s">
        <v>217</v>
      </c>
      <c r="AU759" s="205" t="s">
        <v>83</v>
      </c>
      <c r="AV759" s="13" t="s">
        <v>83</v>
      </c>
      <c r="AW759" s="13" t="s">
        <v>35</v>
      </c>
      <c r="AX759" s="13" t="s">
        <v>74</v>
      </c>
      <c r="AY759" s="205" t="s">
        <v>209</v>
      </c>
    </row>
    <row r="760" spans="2:51" s="13" customFormat="1" ht="12">
      <c r="B760" s="194"/>
      <c r="C760" s="195"/>
      <c r="D760" s="196" t="s">
        <v>217</v>
      </c>
      <c r="E760" s="197" t="s">
        <v>21</v>
      </c>
      <c r="F760" s="198" t="s">
        <v>1378</v>
      </c>
      <c r="G760" s="195"/>
      <c r="H760" s="199">
        <v>32.94</v>
      </c>
      <c r="I760" s="200"/>
      <c r="J760" s="195"/>
      <c r="K760" s="195"/>
      <c r="L760" s="201"/>
      <c r="M760" s="202"/>
      <c r="N760" s="203"/>
      <c r="O760" s="203"/>
      <c r="P760" s="203"/>
      <c r="Q760" s="203"/>
      <c r="R760" s="203"/>
      <c r="S760" s="203"/>
      <c r="T760" s="204"/>
      <c r="AT760" s="205" t="s">
        <v>217</v>
      </c>
      <c r="AU760" s="205" t="s">
        <v>83</v>
      </c>
      <c r="AV760" s="13" t="s">
        <v>83</v>
      </c>
      <c r="AW760" s="13" t="s">
        <v>35</v>
      </c>
      <c r="AX760" s="13" t="s">
        <v>74</v>
      </c>
      <c r="AY760" s="205" t="s">
        <v>209</v>
      </c>
    </row>
    <row r="761" spans="2:51" s="14" customFormat="1" ht="12">
      <c r="B761" s="206"/>
      <c r="C761" s="207"/>
      <c r="D761" s="196" t="s">
        <v>217</v>
      </c>
      <c r="E761" s="208" t="s">
        <v>21</v>
      </c>
      <c r="F761" s="209" t="s">
        <v>223</v>
      </c>
      <c r="G761" s="207"/>
      <c r="H761" s="210">
        <v>317.22</v>
      </c>
      <c r="I761" s="211"/>
      <c r="J761" s="207"/>
      <c r="K761" s="207"/>
      <c r="L761" s="212"/>
      <c r="M761" s="213"/>
      <c r="N761" s="214"/>
      <c r="O761" s="214"/>
      <c r="P761" s="214"/>
      <c r="Q761" s="214"/>
      <c r="R761" s="214"/>
      <c r="S761" s="214"/>
      <c r="T761" s="215"/>
      <c r="AT761" s="216" t="s">
        <v>217</v>
      </c>
      <c r="AU761" s="216" t="s">
        <v>83</v>
      </c>
      <c r="AV761" s="14" t="s">
        <v>224</v>
      </c>
      <c r="AW761" s="14" t="s">
        <v>35</v>
      </c>
      <c r="AX761" s="14" t="s">
        <v>74</v>
      </c>
      <c r="AY761" s="216" t="s">
        <v>209</v>
      </c>
    </row>
    <row r="762" spans="2:51" s="16" customFormat="1" ht="12">
      <c r="B762" s="227"/>
      <c r="C762" s="228"/>
      <c r="D762" s="196" t="s">
        <v>217</v>
      </c>
      <c r="E762" s="229" t="s">
        <v>21</v>
      </c>
      <c r="F762" s="230" t="s">
        <v>257</v>
      </c>
      <c r="G762" s="228"/>
      <c r="H762" s="231">
        <v>351.342</v>
      </c>
      <c r="I762" s="232"/>
      <c r="J762" s="228"/>
      <c r="K762" s="228"/>
      <c r="L762" s="233"/>
      <c r="M762" s="234"/>
      <c r="N762" s="235"/>
      <c r="O762" s="235"/>
      <c r="P762" s="235"/>
      <c r="Q762" s="235"/>
      <c r="R762" s="235"/>
      <c r="S762" s="235"/>
      <c r="T762" s="236"/>
      <c r="AT762" s="237" t="s">
        <v>217</v>
      </c>
      <c r="AU762" s="237" t="s">
        <v>83</v>
      </c>
      <c r="AV762" s="16" t="s">
        <v>215</v>
      </c>
      <c r="AW762" s="16" t="s">
        <v>35</v>
      </c>
      <c r="AX762" s="16" t="s">
        <v>81</v>
      </c>
      <c r="AY762" s="237" t="s">
        <v>209</v>
      </c>
    </row>
    <row r="763" spans="1:65" s="2" customFormat="1" ht="49.15" customHeight="1">
      <c r="A763" s="36"/>
      <c r="B763" s="37"/>
      <c r="C763" s="238" t="s">
        <v>1379</v>
      </c>
      <c r="D763" s="238" t="s">
        <v>299</v>
      </c>
      <c r="E763" s="239" t="s">
        <v>1380</v>
      </c>
      <c r="F763" s="240" t="s">
        <v>1381</v>
      </c>
      <c r="G763" s="241" t="s">
        <v>331</v>
      </c>
      <c r="H763" s="242">
        <v>40.946</v>
      </c>
      <c r="I763" s="243"/>
      <c r="J763" s="244">
        <f>ROUND(I763*H763,2)</f>
        <v>0</v>
      </c>
      <c r="K763" s="240" t="s">
        <v>234</v>
      </c>
      <c r="L763" s="245"/>
      <c r="M763" s="246" t="s">
        <v>21</v>
      </c>
      <c r="N763" s="247" t="s">
        <v>45</v>
      </c>
      <c r="O763" s="66"/>
      <c r="P763" s="190">
        <f>O763*H763</f>
        <v>0</v>
      </c>
      <c r="Q763" s="190">
        <v>0.004</v>
      </c>
      <c r="R763" s="190">
        <f>Q763*H763</f>
        <v>0.16378399999999999</v>
      </c>
      <c r="S763" s="190">
        <v>0</v>
      </c>
      <c r="T763" s="191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92" t="s">
        <v>395</v>
      </c>
      <c r="AT763" s="192" t="s">
        <v>299</v>
      </c>
      <c r="AU763" s="192" t="s">
        <v>83</v>
      </c>
      <c r="AY763" s="19" t="s">
        <v>209</v>
      </c>
      <c r="BE763" s="193">
        <f>IF(N763="základní",J763,0)</f>
        <v>0</v>
      </c>
      <c r="BF763" s="193">
        <f>IF(N763="snížená",J763,0)</f>
        <v>0</v>
      </c>
      <c r="BG763" s="193">
        <f>IF(N763="zákl. přenesená",J763,0)</f>
        <v>0</v>
      </c>
      <c r="BH763" s="193">
        <f>IF(N763="sníž. přenesená",J763,0)</f>
        <v>0</v>
      </c>
      <c r="BI763" s="193">
        <f>IF(N763="nulová",J763,0)</f>
        <v>0</v>
      </c>
      <c r="BJ763" s="19" t="s">
        <v>81</v>
      </c>
      <c r="BK763" s="193">
        <f>ROUND(I763*H763,2)</f>
        <v>0</v>
      </c>
      <c r="BL763" s="19" t="s">
        <v>298</v>
      </c>
      <c r="BM763" s="192" t="s">
        <v>1382</v>
      </c>
    </row>
    <row r="764" spans="2:51" s="13" customFormat="1" ht="12">
      <c r="B764" s="194"/>
      <c r="C764" s="195"/>
      <c r="D764" s="196" t="s">
        <v>217</v>
      </c>
      <c r="E764" s="195"/>
      <c r="F764" s="198" t="s">
        <v>1383</v>
      </c>
      <c r="G764" s="195"/>
      <c r="H764" s="199">
        <v>40.946</v>
      </c>
      <c r="I764" s="200"/>
      <c r="J764" s="195"/>
      <c r="K764" s="195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217</v>
      </c>
      <c r="AU764" s="205" t="s">
        <v>83</v>
      </c>
      <c r="AV764" s="13" t="s">
        <v>83</v>
      </c>
      <c r="AW764" s="13" t="s">
        <v>4</v>
      </c>
      <c r="AX764" s="13" t="s">
        <v>81</v>
      </c>
      <c r="AY764" s="205" t="s">
        <v>209</v>
      </c>
    </row>
    <row r="765" spans="1:65" s="2" customFormat="1" ht="49.15" customHeight="1">
      <c r="A765" s="36"/>
      <c r="B765" s="37"/>
      <c r="C765" s="238" t="s">
        <v>1384</v>
      </c>
      <c r="D765" s="238" t="s">
        <v>299</v>
      </c>
      <c r="E765" s="239" t="s">
        <v>1385</v>
      </c>
      <c r="F765" s="240" t="s">
        <v>1386</v>
      </c>
      <c r="G765" s="241" t="s">
        <v>331</v>
      </c>
      <c r="H765" s="242">
        <v>380.664</v>
      </c>
      <c r="I765" s="243"/>
      <c r="J765" s="244">
        <f>ROUND(I765*H765,2)</f>
        <v>0</v>
      </c>
      <c r="K765" s="240" t="s">
        <v>234</v>
      </c>
      <c r="L765" s="245"/>
      <c r="M765" s="246" t="s">
        <v>21</v>
      </c>
      <c r="N765" s="247" t="s">
        <v>45</v>
      </c>
      <c r="O765" s="66"/>
      <c r="P765" s="190">
        <f>O765*H765</f>
        <v>0</v>
      </c>
      <c r="Q765" s="190">
        <v>0.0023</v>
      </c>
      <c r="R765" s="190">
        <f>Q765*H765</f>
        <v>0.8755272</v>
      </c>
      <c r="S765" s="190">
        <v>0</v>
      </c>
      <c r="T765" s="191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92" t="s">
        <v>395</v>
      </c>
      <c r="AT765" s="192" t="s">
        <v>299</v>
      </c>
      <c r="AU765" s="192" t="s">
        <v>83</v>
      </c>
      <c r="AY765" s="19" t="s">
        <v>209</v>
      </c>
      <c r="BE765" s="193">
        <f>IF(N765="základní",J765,0)</f>
        <v>0</v>
      </c>
      <c r="BF765" s="193">
        <f>IF(N765="snížená",J765,0)</f>
        <v>0</v>
      </c>
      <c r="BG765" s="193">
        <f>IF(N765="zákl. přenesená",J765,0)</f>
        <v>0</v>
      </c>
      <c r="BH765" s="193">
        <f>IF(N765="sníž. přenesená",J765,0)</f>
        <v>0</v>
      </c>
      <c r="BI765" s="193">
        <f>IF(N765="nulová",J765,0)</f>
        <v>0</v>
      </c>
      <c r="BJ765" s="19" t="s">
        <v>81</v>
      </c>
      <c r="BK765" s="193">
        <f>ROUND(I765*H765,2)</f>
        <v>0</v>
      </c>
      <c r="BL765" s="19" t="s">
        <v>298</v>
      </c>
      <c r="BM765" s="192" t="s">
        <v>1387</v>
      </c>
    </row>
    <row r="766" spans="2:51" s="13" customFormat="1" ht="12">
      <c r="B766" s="194"/>
      <c r="C766" s="195"/>
      <c r="D766" s="196" t="s">
        <v>217</v>
      </c>
      <c r="E766" s="195"/>
      <c r="F766" s="198" t="s">
        <v>1388</v>
      </c>
      <c r="G766" s="195"/>
      <c r="H766" s="199">
        <v>380.664</v>
      </c>
      <c r="I766" s="200"/>
      <c r="J766" s="195"/>
      <c r="K766" s="195"/>
      <c r="L766" s="201"/>
      <c r="M766" s="202"/>
      <c r="N766" s="203"/>
      <c r="O766" s="203"/>
      <c r="P766" s="203"/>
      <c r="Q766" s="203"/>
      <c r="R766" s="203"/>
      <c r="S766" s="203"/>
      <c r="T766" s="204"/>
      <c r="AT766" s="205" t="s">
        <v>217</v>
      </c>
      <c r="AU766" s="205" t="s">
        <v>83</v>
      </c>
      <c r="AV766" s="13" t="s">
        <v>83</v>
      </c>
      <c r="AW766" s="13" t="s">
        <v>4</v>
      </c>
      <c r="AX766" s="13" t="s">
        <v>81</v>
      </c>
      <c r="AY766" s="205" t="s">
        <v>209</v>
      </c>
    </row>
    <row r="767" spans="1:65" s="2" customFormat="1" ht="24.2" customHeight="1">
      <c r="A767" s="36"/>
      <c r="B767" s="37"/>
      <c r="C767" s="181" t="s">
        <v>1389</v>
      </c>
      <c r="D767" s="181" t="s">
        <v>211</v>
      </c>
      <c r="E767" s="182" t="s">
        <v>1390</v>
      </c>
      <c r="F767" s="183" t="s">
        <v>1391</v>
      </c>
      <c r="G767" s="184" t="s">
        <v>331</v>
      </c>
      <c r="H767" s="185">
        <v>389.82</v>
      </c>
      <c r="I767" s="186"/>
      <c r="J767" s="187">
        <f>ROUND(I767*H767,2)</f>
        <v>0</v>
      </c>
      <c r="K767" s="183" t="s">
        <v>234</v>
      </c>
      <c r="L767" s="41"/>
      <c r="M767" s="188" t="s">
        <v>21</v>
      </c>
      <c r="N767" s="189" t="s">
        <v>45</v>
      </c>
      <c r="O767" s="66"/>
      <c r="P767" s="190">
        <f>O767*H767</f>
        <v>0</v>
      </c>
      <c r="Q767" s="190">
        <v>0.00088</v>
      </c>
      <c r="R767" s="190">
        <f>Q767*H767</f>
        <v>0.3430416</v>
      </c>
      <c r="S767" s="190">
        <v>0</v>
      </c>
      <c r="T767" s="191">
        <f>S767*H767</f>
        <v>0</v>
      </c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R767" s="192" t="s">
        <v>298</v>
      </c>
      <c r="AT767" s="192" t="s">
        <v>211</v>
      </c>
      <c r="AU767" s="192" t="s">
        <v>83</v>
      </c>
      <c r="AY767" s="19" t="s">
        <v>209</v>
      </c>
      <c r="BE767" s="193">
        <f>IF(N767="základní",J767,0)</f>
        <v>0</v>
      </c>
      <c r="BF767" s="193">
        <f>IF(N767="snížená",J767,0)</f>
        <v>0</v>
      </c>
      <c r="BG767" s="193">
        <f>IF(N767="zákl. přenesená",J767,0)</f>
        <v>0</v>
      </c>
      <c r="BH767" s="193">
        <f>IF(N767="sníž. přenesená",J767,0)</f>
        <v>0</v>
      </c>
      <c r="BI767" s="193">
        <f>IF(N767="nulová",J767,0)</f>
        <v>0</v>
      </c>
      <c r="BJ767" s="19" t="s">
        <v>81</v>
      </c>
      <c r="BK767" s="193">
        <f>ROUND(I767*H767,2)</f>
        <v>0</v>
      </c>
      <c r="BL767" s="19" t="s">
        <v>298</v>
      </c>
      <c r="BM767" s="192" t="s">
        <v>1392</v>
      </c>
    </row>
    <row r="768" spans="2:51" s="13" customFormat="1" ht="12">
      <c r="B768" s="194"/>
      <c r="C768" s="195"/>
      <c r="D768" s="196" t="s">
        <v>217</v>
      </c>
      <c r="E768" s="197" t="s">
        <v>21</v>
      </c>
      <c r="F768" s="198" t="s">
        <v>1393</v>
      </c>
      <c r="G768" s="195"/>
      <c r="H768" s="199">
        <v>284.28</v>
      </c>
      <c r="I768" s="200"/>
      <c r="J768" s="195"/>
      <c r="K768" s="195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217</v>
      </c>
      <c r="AU768" s="205" t="s">
        <v>83</v>
      </c>
      <c r="AV768" s="13" t="s">
        <v>83</v>
      </c>
      <c r="AW768" s="13" t="s">
        <v>35</v>
      </c>
      <c r="AX768" s="13" t="s">
        <v>74</v>
      </c>
      <c r="AY768" s="205" t="s">
        <v>209</v>
      </c>
    </row>
    <row r="769" spans="2:51" s="13" customFormat="1" ht="12">
      <c r="B769" s="194"/>
      <c r="C769" s="195"/>
      <c r="D769" s="196" t="s">
        <v>217</v>
      </c>
      <c r="E769" s="197" t="s">
        <v>21</v>
      </c>
      <c r="F769" s="198" t="s">
        <v>1394</v>
      </c>
      <c r="G769" s="195"/>
      <c r="H769" s="199">
        <v>32.94</v>
      </c>
      <c r="I769" s="200"/>
      <c r="J769" s="195"/>
      <c r="K769" s="195"/>
      <c r="L769" s="201"/>
      <c r="M769" s="202"/>
      <c r="N769" s="203"/>
      <c r="O769" s="203"/>
      <c r="P769" s="203"/>
      <c r="Q769" s="203"/>
      <c r="R769" s="203"/>
      <c r="S769" s="203"/>
      <c r="T769" s="204"/>
      <c r="AT769" s="205" t="s">
        <v>217</v>
      </c>
      <c r="AU769" s="205" t="s">
        <v>83</v>
      </c>
      <c r="AV769" s="13" t="s">
        <v>83</v>
      </c>
      <c r="AW769" s="13" t="s">
        <v>35</v>
      </c>
      <c r="AX769" s="13" t="s">
        <v>74</v>
      </c>
      <c r="AY769" s="205" t="s">
        <v>209</v>
      </c>
    </row>
    <row r="770" spans="2:51" s="13" customFormat="1" ht="12">
      <c r="B770" s="194"/>
      <c r="C770" s="195"/>
      <c r="D770" s="196" t="s">
        <v>217</v>
      </c>
      <c r="E770" s="197" t="s">
        <v>21</v>
      </c>
      <c r="F770" s="198" t="s">
        <v>1395</v>
      </c>
      <c r="G770" s="195"/>
      <c r="H770" s="199">
        <v>31</v>
      </c>
      <c r="I770" s="200"/>
      <c r="J770" s="195"/>
      <c r="K770" s="195"/>
      <c r="L770" s="201"/>
      <c r="M770" s="202"/>
      <c r="N770" s="203"/>
      <c r="O770" s="203"/>
      <c r="P770" s="203"/>
      <c r="Q770" s="203"/>
      <c r="R770" s="203"/>
      <c r="S770" s="203"/>
      <c r="T770" s="204"/>
      <c r="AT770" s="205" t="s">
        <v>217</v>
      </c>
      <c r="AU770" s="205" t="s">
        <v>83</v>
      </c>
      <c r="AV770" s="13" t="s">
        <v>83</v>
      </c>
      <c r="AW770" s="13" t="s">
        <v>35</v>
      </c>
      <c r="AX770" s="13" t="s">
        <v>74</v>
      </c>
      <c r="AY770" s="205" t="s">
        <v>209</v>
      </c>
    </row>
    <row r="771" spans="2:51" s="14" customFormat="1" ht="12">
      <c r="B771" s="206"/>
      <c r="C771" s="207"/>
      <c r="D771" s="196" t="s">
        <v>217</v>
      </c>
      <c r="E771" s="208" t="s">
        <v>21</v>
      </c>
      <c r="F771" s="209" t="s">
        <v>223</v>
      </c>
      <c r="G771" s="207"/>
      <c r="H771" s="210">
        <v>348.22</v>
      </c>
      <c r="I771" s="211"/>
      <c r="J771" s="207"/>
      <c r="K771" s="207"/>
      <c r="L771" s="212"/>
      <c r="M771" s="213"/>
      <c r="N771" s="214"/>
      <c r="O771" s="214"/>
      <c r="P771" s="214"/>
      <c r="Q771" s="214"/>
      <c r="R771" s="214"/>
      <c r="S771" s="214"/>
      <c r="T771" s="215"/>
      <c r="AT771" s="216" t="s">
        <v>217</v>
      </c>
      <c r="AU771" s="216" t="s">
        <v>83</v>
      </c>
      <c r="AV771" s="14" t="s">
        <v>224</v>
      </c>
      <c r="AW771" s="14" t="s">
        <v>35</v>
      </c>
      <c r="AX771" s="14" t="s">
        <v>74</v>
      </c>
      <c r="AY771" s="216" t="s">
        <v>209</v>
      </c>
    </row>
    <row r="772" spans="2:51" s="13" customFormat="1" ht="12">
      <c r="B772" s="194"/>
      <c r="C772" s="195"/>
      <c r="D772" s="196" t="s">
        <v>217</v>
      </c>
      <c r="E772" s="197" t="s">
        <v>21</v>
      </c>
      <c r="F772" s="198" t="s">
        <v>1396</v>
      </c>
      <c r="G772" s="195"/>
      <c r="H772" s="199">
        <v>41.6</v>
      </c>
      <c r="I772" s="200"/>
      <c r="J772" s="195"/>
      <c r="K772" s="195"/>
      <c r="L772" s="201"/>
      <c r="M772" s="202"/>
      <c r="N772" s="203"/>
      <c r="O772" s="203"/>
      <c r="P772" s="203"/>
      <c r="Q772" s="203"/>
      <c r="R772" s="203"/>
      <c r="S772" s="203"/>
      <c r="T772" s="204"/>
      <c r="AT772" s="205" t="s">
        <v>217</v>
      </c>
      <c r="AU772" s="205" t="s">
        <v>83</v>
      </c>
      <c r="AV772" s="13" t="s">
        <v>83</v>
      </c>
      <c r="AW772" s="13" t="s">
        <v>35</v>
      </c>
      <c r="AX772" s="13" t="s">
        <v>74</v>
      </c>
      <c r="AY772" s="205" t="s">
        <v>209</v>
      </c>
    </row>
    <row r="773" spans="2:51" s="14" customFormat="1" ht="12">
      <c r="B773" s="206"/>
      <c r="C773" s="207"/>
      <c r="D773" s="196" t="s">
        <v>217</v>
      </c>
      <c r="E773" s="208" t="s">
        <v>21</v>
      </c>
      <c r="F773" s="209" t="s">
        <v>223</v>
      </c>
      <c r="G773" s="207"/>
      <c r="H773" s="210">
        <v>41.6</v>
      </c>
      <c r="I773" s="211"/>
      <c r="J773" s="207"/>
      <c r="K773" s="207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217</v>
      </c>
      <c r="AU773" s="216" t="s">
        <v>83</v>
      </c>
      <c r="AV773" s="14" t="s">
        <v>224</v>
      </c>
      <c r="AW773" s="14" t="s">
        <v>35</v>
      </c>
      <c r="AX773" s="14" t="s">
        <v>74</v>
      </c>
      <c r="AY773" s="216" t="s">
        <v>209</v>
      </c>
    </row>
    <row r="774" spans="2:51" s="16" customFormat="1" ht="12">
      <c r="B774" s="227"/>
      <c r="C774" s="228"/>
      <c r="D774" s="196" t="s">
        <v>217</v>
      </c>
      <c r="E774" s="229" t="s">
        <v>21</v>
      </c>
      <c r="F774" s="230" t="s">
        <v>257</v>
      </c>
      <c r="G774" s="228"/>
      <c r="H774" s="231">
        <v>389.82</v>
      </c>
      <c r="I774" s="232"/>
      <c r="J774" s="228"/>
      <c r="K774" s="228"/>
      <c r="L774" s="233"/>
      <c r="M774" s="234"/>
      <c r="N774" s="235"/>
      <c r="O774" s="235"/>
      <c r="P774" s="235"/>
      <c r="Q774" s="235"/>
      <c r="R774" s="235"/>
      <c r="S774" s="235"/>
      <c r="T774" s="236"/>
      <c r="AT774" s="237" t="s">
        <v>217</v>
      </c>
      <c r="AU774" s="237" t="s">
        <v>83</v>
      </c>
      <c r="AV774" s="16" t="s">
        <v>215</v>
      </c>
      <c r="AW774" s="16" t="s">
        <v>35</v>
      </c>
      <c r="AX774" s="16" t="s">
        <v>81</v>
      </c>
      <c r="AY774" s="237" t="s">
        <v>209</v>
      </c>
    </row>
    <row r="775" spans="1:65" s="2" customFormat="1" ht="37.9" customHeight="1">
      <c r="A775" s="36"/>
      <c r="B775" s="37"/>
      <c r="C775" s="238" t="s">
        <v>1397</v>
      </c>
      <c r="D775" s="238" t="s">
        <v>299</v>
      </c>
      <c r="E775" s="239" t="s">
        <v>1398</v>
      </c>
      <c r="F775" s="240" t="s">
        <v>1399</v>
      </c>
      <c r="G775" s="241" t="s">
        <v>331</v>
      </c>
      <c r="H775" s="242">
        <v>417.864</v>
      </c>
      <c r="I775" s="243"/>
      <c r="J775" s="244">
        <f>ROUND(I775*H775,2)</f>
        <v>0</v>
      </c>
      <c r="K775" s="240" t="s">
        <v>234</v>
      </c>
      <c r="L775" s="245"/>
      <c r="M775" s="246" t="s">
        <v>21</v>
      </c>
      <c r="N775" s="247" t="s">
        <v>45</v>
      </c>
      <c r="O775" s="66"/>
      <c r="P775" s="190">
        <f>O775*H775</f>
        <v>0</v>
      </c>
      <c r="Q775" s="190">
        <v>0.00486</v>
      </c>
      <c r="R775" s="190">
        <f>Q775*H775</f>
        <v>2.03081904</v>
      </c>
      <c r="S775" s="190">
        <v>0</v>
      </c>
      <c r="T775" s="191">
        <f>S775*H775</f>
        <v>0</v>
      </c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R775" s="192" t="s">
        <v>395</v>
      </c>
      <c r="AT775" s="192" t="s">
        <v>299</v>
      </c>
      <c r="AU775" s="192" t="s">
        <v>83</v>
      </c>
      <c r="AY775" s="19" t="s">
        <v>209</v>
      </c>
      <c r="BE775" s="193">
        <f>IF(N775="základní",J775,0)</f>
        <v>0</v>
      </c>
      <c r="BF775" s="193">
        <f>IF(N775="snížená",J775,0)</f>
        <v>0</v>
      </c>
      <c r="BG775" s="193">
        <f>IF(N775="zákl. přenesená",J775,0)</f>
        <v>0</v>
      </c>
      <c r="BH775" s="193">
        <f>IF(N775="sníž. přenesená",J775,0)</f>
        <v>0</v>
      </c>
      <c r="BI775" s="193">
        <f>IF(N775="nulová",J775,0)</f>
        <v>0</v>
      </c>
      <c r="BJ775" s="19" t="s">
        <v>81</v>
      </c>
      <c r="BK775" s="193">
        <f>ROUND(I775*H775,2)</f>
        <v>0</v>
      </c>
      <c r="BL775" s="19" t="s">
        <v>298</v>
      </c>
      <c r="BM775" s="192" t="s">
        <v>1400</v>
      </c>
    </row>
    <row r="776" spans="2:51" s="13" customFormat="1" ht="12">
      <c r="B776" s="194"/>
      <c r="C776" s="195"/>
      <c r="D776" s="196" t="s">
        <v>217</v>
      </c>
      <c r="E776" s="195"/>
      <c r="F776" s="198" t="s">
        <v>1401</v>
      </c>
      <c r="G776" s="195"/>
      <c r="H776" s="199">
        <v>417.864</v>
      </c>
      <c r="I776" s="200"/>
      <c r="J776" s="195"/>
      <c r="K776" s="195"/>
      <c r="L776" s="201"/>
      <c r="M776" s="202"/>
      <c r="N776" s="203"/>
      <c r="O776" s="203"/>
      <c r="P776" s="203"/>
      <c r="Q776" s="203"/>
      <c r="R776" s="203"/>
      <c r="S776" s="203"/>
      <c r="T776" s="204"/>
      <c r="AT776" s="205" t="s">
        <v>217</v>
      </c>
      <c r="AU776" s="205" t="s">
        <v>83</v>
      </c>
      <c r="AV776" s="13" t="s">
        <v>83</v>
      </c>
      <c r="AW776" s="13" t="s">
        <v>4</v>
      </c>
      <c r="AX776" s="13" t="s">
        <v>81</v>
      </c>
      <c r="AY776" s="205" t="s">
        <v>209</v>
      </c>
    </row>
    <row r="777" spans="1:65" s="2" customFormat="1" ht="24.2" customHeight="1">
      <c r="A777" s="36"/>
      <c r="B777" s="37"/>
      <c r="C777" s="238" t="s">
        <v>1402</v>
      </c>
      <c r="D777" s="238" t="s">
        <v>299</v>
      </c>
      <c r="E777" s="239" t="s">
        <v>1403</v>
      </c>
      <c r="F777" s="240" t="s">
        <v>1404</v>
      </c>
      <c r="G777" s="241" t="s">
        <v>331</v>
      </c>
      <c r="H777" s="242">
        <v>46.08</v>
      </c>
      <c r="I777" s="243"/>
      <c r="J777" s="244">
        <f>ROUND(I777*H777,2)</f>
        <v>0</v>
      </c>
      <c r="K777" s="240" t="s">
        <v>21</v>
      </c>
      <c r="L777" s="245"/>
      <c r="M777" s="246" t="s">
        <v>21</v>
      </c>
      <c r="N777" s="247" t="s">
        <v>45</v>
      </c>
      <c r="O777" s="66"/>
      <c r="P777" s="190">
        <f>O777*H777</f>
        <v>0</v>
      </c>
      <c r="Q777" s="190">
        <v>0</v>
      </c>
      <c r="R777" s="190">
        <f>Q777*H777</f>
        <v>0</v>
      </c>
      <c r="S777" s="190">
        <v>0</v>
      </c>
      <c r="T777" s="191">
        <f>S777*H777</f>
        <v>0</v>
      </c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R777" s="192" t="s">
        <v>395</v>
      </c>
      <c r="AT777" s="192" t="s">
        <v>299</v>
      </c>
      <c r="AU777" s="192" t="s">
        <v>83</v>
      </c>
      <c r="AY777" s="19" t="s">
        <v>209</v>
      </c>
      <c r="BE777" s="193">
        <f>IF(N777="základní",J777,0)</f>
        <v>0</v>
      </c>
      <c r="BF777" s="193">
        <f>IF(N777="snížená",J777,0)</f>
        <v>0</v>
      </c>
      <c r="BG777" s="193">
        <f>IF(N777="zákl. přenesená",J777,0)</f>
        <v>0</v>
      </c>
      <c r="BH777" s="193">
        <f>IF(N777="sníž. přenesená",J777,0)</f>
        <v>0</v>
      </c>
      <c r="BI777" s="193">
        <f>IF(N777="nulová",J777,0)</f>
        <v>0</v>
      </c>
      <c r="BJ777" s="19" t="s">
        <v>81</v>
      </c>
      <c r="BK777" s="193">
        <f>ROUND(I777*H777,2)</f>
        <v>0</v>
      </c>
      <c r="BL777" s="19" t="s">
        <v>298</v>
      </c>
      <c r="BM777" s="192" t="s">
        <v>1405</v>
      </c>
    </row>
    <row r="778" spans="2:51" s="13" customFormat="1" ht="12">
      <c r="B778" s="194"/>
      <c r="C778" s="195"/>
      <c r="D778" s="196" t="s">
        <v>217</v>
      </c>
      <c r="E778" s="195"/>
      <c r="F778" s="198" t="s">
        <v>1406</v>
      </c>
      <c r="G778" s="195"/>
      <c r="H778" s="199">
        <v>46.08</v>
      </c>
      <c r="I778" s="200"/>
      <c r="J778" s="195"/>
      <c r="K778" s="195"/>
      <c r="L778" s="201"/>
      <c r="M778" s="202"/>
      <c r="N778" s="203"/>
      <c r="O778" s="203"/>
      <c r="P778" s="203"/>
      <c r="Q778" s="203"/>
      <c r="R778" s="203"/>
      <c r="S778" s="203"/>
      <c r="T778" s="204"/>
      <c r="AT778" s="205" t="s">
        <v>217</v>
      </c>
      <c r="AU778" s="205" t="s">
        <v>83</v>
      </c>
      <c r="AV778" s="13" t="s">
        <v>83</v>
      </c>
      <c r="AW778" s="13" t="s">
        <v>4</v>
      </c>
      <c r="AX778" s="13" t="s">
        <v>81</v>
      </c>
      <c r="AY778" s="205" t="s">
        <v>209</v>
      </c>
    </row>
    <row r="779" spans="1:65" s="2" customFormat="1" ht="24.2" customHeight="1">
      <c r="A779" s="36"/>
      <c r="B779" s="37"/>
      <c r="C779" s="181" t="s">
        <v>1407</v>
      </c>
      <c r="D779" s="181" t="s">
        <v>211</v>
      </c>
      <c r="E779" s="182" t="s">
        <v>1390</v>
      </c>
      <c r="F779" s="183" t="s">
        <v>1391</v>
      </c>
      <c r="G779" s="184" t="s">
        <v>331</v>
      </c>
      <c r="H779" s="185">
        <v>368.15</v>
      </c>
      <c r="I779" s="186"/>
      <c r="J779" s="187">
        <f>ROUND(I779*H779,2)</f>
        <v>0</v>
      </c>
      <c r="K779" s="183" t="s">
        <v>234</v>
      </c>
      <c r="L779" s="41"/>
      <c r="M779" s="188" t="s">
        <v>21</v>
      </c>
      <c r="N779" s="189" t="s">
        <v>45</v>
      </c>
      <c r="O779" s="66"/>
      <c r="P779" s="190">
        <f>O779*H779</f>
        <v>0</v>
      </c>
      <c r="Q779" s="190">
        <v>0.00088</v>
      </c>
      <c r="R779" s="190">
        <f>Q779*H779</f>
        <v>0.323972</v>
      </c>
      <c r="S779" s="190">
        <v>0</v>
      </c>
      <c r="T779" s="191">
        <f>S779*H779</f>
        <v>0</v>
      </c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R779" s="192" t="s">
        <v>298</v>
      </c>
      <c r="AT779" s="192" t="s">
        <v>211</v>
      </c>
      <c r="AU779" s="192" t="s">
        <v>83</v>
      </c>
      <c r="AY779" s="19" t="s">
        <v>209</v>
      </c>
      <c r="BE779" s="193">
        <f>IF(N779="základní",J779,0)</f>
        <v>0</v>
      </c>
      <c r="BF779" s="193">
        <f>IF(N779="snížená",J779,0)</f>
        <v>0</v>
      </c>
      <c r="BG779" s="193">
        <f>IF(N779="zákl. přenesená",J779,0)</f>
        <v>0</v>
      </c>
      <c r="BH779" s="193">
        <f>IF(N779="sníž. přenesená",J779,0)</f>
        <v>0</v>
      </c>
      <c r="BI779" s="193">
        <f>IF(N779="nulová",J779,0)</f>
        <v>0</v>
      </c>
      <c r="BJ779" s="19" t="s">
        <v>81</v>
      </c>
      <c r="BK779" s="193">
        <f>ROUND(I779*H779,2)</f>
        <v>0</v>
      </c>
      <c r="BL779" s="19" t="s">
        <v>298</v>
      </c>
      <c r="BM779" s="192" t="s">
        <v>1408</v>
      </c>
    </row>
    <row r="780" spans="2:51" s="15" customFormat="1" ht="12">
      <c r="B780" s="217"/>
      <c r="C780" s="218"/>
      <c r="D780" s="196" t="s">
        <v>217</v>
      </c>
      <c r="E780" s="219" t="s">
        <v>21</v>
      </c>
      <c r="F780" s="220" t="s">
        <v>1373</v>
      </c>
      <c r="G780" s="218"/>
      <c r="H780" s="219" t="s">
        <v>21</v>
      </c>
      <c r="I780" s="221"/>
      <c r="J780" s="218"/>
      <c r="K780" s="218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217</v>
      </c>
      <c r="AU780" s="226" t="s">
        <v>83</v>
      </c>
      <c r="AV780" s="15" t="s">
        <v>81</v>
      </c>
      <c r="AW780" s="15" t="s">
        <v>35</v>
      </c>
      <c r="AX780" s="15" t="s">
        <v>74</v>
      </c>
      <c r="AY780" s="226" t="s">
        <v>209</v>
      </c>
    </row>
    <row r="781" spans="2:51" s="13" customFormat="1" ht="12">
      <c r="B781" s="194"/>
      <c r="C781" s="195"/>
      <c r="D781" s="196" t="s">
        <v>217</v>
      </c>
      <c r="E781" s="197" t="s">
        <v>21</v>
      </c>
      <c r="F781" s="198" t="s">
        <v>1409</v>
      </c>
      <c r="G781" s="195"/>
      <c r="H781" s="199">
        <v>292.85</v>
      </c>
      <c r="I781" s="200"/>
      <c r="J781" s="195"/>
      <c r="K781" s="195"/>
      <c r="L781" s="201"/>
      <c r="M781" s="202"/>
      <c r="N781" s="203"/>
      <c r="O781" s="203"/>
      <c r="P781" s="203"/>
      <c r="Q781" s="203"/>
      <c r="R781" s="203"/>
      <c r="S781" s="203"/>
      <c r="T781" s="204"/>
      <c r="AT781" s="205" t="s">
        <v>217</v>
      </c>
      <c r="AU781" s="205" t="s">
        <v>83</v>
      </c>
      <c r="AV781" s="13" t="s">
        <v>83</v>
      </c>
      <c r="AW781" s="13" t="s">
        <v>35</v>
      </c>
      <c r="AX781" s="13" t="s">
        <v>74</v>
      </c>
      <c r="AY781" s="205" t="s">
        <v>209</v>
      </c>
    </row>
    <row r="782" spans="2:51" s="13" customFormat="1" ht="12">
      <c r="B782" s="194"/>
      <c r="C782" s="195"/>
      <c r="D782" s="196" t="s">
        <v>217</v>
      </c>
      <c r="E782" s="197" t="s">
        <v>21</v>
      </c>
      <c r="F782" s="198" t="s">
        <v>1410</v>
      </c>
      <c r="G782" s="195"/>
      <c r="H782" s="199">
        <v>35.3</v>
      </c>
      <c r="I782" s="200"/>
      <c r="J782" s="195"/>
      <c r="K782" s="195"/>
      <c r="L782" s="201"/>
      <c r="M782" s="202"/>
      <c r="N782" s="203"/>
      <c r="O782" s="203"/>
      <c r="P782" s="203"/>
      <c r="Q782" s="203"/>
      <c r="R782" s="203"/>
      <c r="S782" s="203"/>
      <c r="T782" s="204"/>
      <c r="AT782" s="205" t="s">
        <v>217</v>
      </c>
      <c r="AU782" s="205" t="s">
        <v>83</v>
      </c>
      <c r="AV782" s="13" t="s">
        <v>83</v>
      </c>
      <c r="AW782" s="13" t="s">
        <v>35</v>
      </c>
      <c r="AX782" s="13" t="s">
        <v>74</v>
      </c>
      <c r="AY782" s="205" t="s">
        <v>209</v>
      </c>
    </row>
    <row r="783" spans="2:51" s="14" customFormat="1" ht="12">
      <c r="B783" s="206"/>
      <c r="C783" s="207"/>
      <c r="D783" s="196" t="s">
        <v>217</v>
      </c>
      <c r="E783" s="208" t="s">
        <v>21</v>
      </c>
      <c r="F783" s="209" t="s">
        <v>223</v>
      </c>
      <c r="G783" s="207"/>
      <c r="H783" s="210">
        <v>328.15</v>
      </c>
      <c r="I783" s="211"/>
      <c r="J783" s="207"/>
      <c r="K783" s="207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217</v>
      </c>
      <c r="AU783" s="216" t="s">
        <v>83</v>
      </c>
      <c r="AV783" s="14" t="s">
        <v>224</v>
      </c>
      <c r="AW783" s="14" t="s">
        <v>35</v>
      </c>
      <c r="AX783" s="14" t="s">
        <v>74</v>
      </c>
      <c r="AY783" s="216" t="s">
        <v>209</v>
      </c>
    </row>
    <row r="784" spans="2:51" s="13" customFormat="1" ht="12">
      <c r="B784" s="194"/>
      <c r="C784" s="195"/>
      <c r="D784" s="196" t="s">
        <v>217</v>
      </c>
      <c r="E784" s="197" t="s">
        <v>21</v>
      </c>
      <c r="F784" s="198" t="s">
        <v>1411</v>
      </c>
      <c r="G784" s="195"/>
      <c r="H784" s="199">
        <v>40</v>
      </c>
      <c r="I784" s="200"/>
      <c r="J784" s="195"/>
      <c r="K784" s="195"/>
      <c r="L784" s="201"/>
      <c r="M784" s="202"/>
      <c r="N784" s="203"/>
      <c r="O784" s="203"/>
      <c r="P784" s="203"/>
      <c r="Q784" s="203"/>
      <c r="R784" s="203"/>
      <c r="S784" s="203"/>
      <c r="T784" s="204"/>
      <c r="AT784" s="205" t="s">
        <v>217</v>
      </c>
      <c r="AU784" s="205" t="s">
        <v>83</v>
      </c>
      <c r="AV784" s="13" t="s">
        <v>83</v>
      </c>
      <c r="AW784" s="13" t="s">
        <v>35</v>
      </c>
      <c r="AX784" s="13" t="s">
        <v>74</v>
      </c>
      <c r="AY784" s="205" t="s">
        <v>209</v>
      </c>
    </row>
    <row r="785" spans="2:51" s="14" customFormat="1" ht="12">
      <c r="B785" s="206"/>
      <c r="C785" s="207"/>
      <c r="D785" s="196" t="s">
        <v>217</v>
      </c>
      <c r="E785" s="208" t="s">
        <v>21</v>
      </c>
      <c r="F785" s="209" t="s">
        <v>223</v>
      </c>
      <c r="G785" s="207"/>
      <c r="H785" s="210">
        <v>40</v>
      </c>
      <c r="I785" s="211"/>
      <c r="J785" s="207"/>
      <c r="K785" s="207"/>
      <c r="L785" s="212"/>
      <c r="M785" s="213"/>
      <c r="N785" s="214"/>
      <c r="O785" s="214"/>
      <c r="P785" s="214"/>
      <c r="Q785" s="214"/>
      <c r="R785" s="214"/>
      <c r="S785" s="214"/>
      <c r="T785" s="215"/>
      <c r="AT785" s="216" t="s">
        <v>217</v>
      </c>
      <c r="AU785" s="216" t="s">
        <v>83</v>
      </c>
      <c r="AV785" s="14" t="s">
        <v>224</v>
      </c>
      <c r="AW785" s="14" t="s">
        <v>35</v>
      </c>
      <c r="AX785" s="14" t="s">
        <v>74</v>
      </c>
      <c r="AY785" s="216" t="s">
        <v>209</v>
      </c>
    </row>
    <row r="786" spans="2:51" s="16" customFormat="1" ht="12">
      <c r="B786" s="227"/>
      <c r="C786" s="228"/>
      <c r="D786" s="196" t="s">
        <v>217</v>
      </c>
      <c r="E786" s="229" t="s">
        <v>21</v>
      </c>
      <c r="F786" s="230" t="s">
        <v>257</v>
      </c>
      <c r="G786" s="228"/>
      <c r="H786" s="231">
        <v>368.15</v>
      </c>
      <c r="I786" s="232"/>
      <c r="J786" s="228"/>
      <c r="K786" s="228"/>
      <c r="L786" s="233"/>
      <c r="M786" s="234"/>
      <c r="N786" s="235"/>
      <c r="O786" s="235"/>
      <c r="P786" s="235"/>
      <c r="Q786" s="235"/>
      <c r="R786" s="235"/>
      <c r="S786" s="235"/>
      <c r="T786" s="236"/>
      <c r="AT786" s="237" t="s">
        <v>217</v>
      </c>
      <c r="AU786" s="237" t="s">
        <v>83</v>
      </c>
      <c r="AV786" s="16" t="s">
        <v>215</v>
      </c>
      <c r="AW786" s="16" t="s">
        <v>35</v>
      </c>
      <c r="AX786" s="16" t="s">
        <v>81</v>
      </c>
      <c r="AY786" s="237" t="s">
        <v>209</v>
      </c>
    </row>
    <row r="787" spans="1:65" s="2" customFormat="1" ht="37.9" customHeight="1">
      <c r="A787" s="36"/>
      <c r="B787" s="37"/>
      <c r="C787" s="238" t="s">
        <v>1412</v>
      </c>
      <c r="D787" s="238" t="s">
        <v>299</v>
      </c>
      <c r="E787" s="239" t="s">
        <v>1267</v>
      </c>
      <c r="F787" s="240" t="s">
        <v>1268</v>
      </c>
      <c r="G787" s="241" t="s">
        <v>331</v>
      </c>
      <c r="H787" s="242">
        <v>48</v>
      </c>
      <c r="I787" s="243"/>
      <c r="J787" s="244">
        <f>ROUND(I787*H787,2)</f>
        <v>0</v>
      </c>
      <c r="K787" s="240" t="s">
        <v>234</v>
      </c>
      <c r="L787" s="245"/>
      <c r="M787" s="246" t="s">
        <v>21</v>
      </c>
      <c r="N787" s="247" t="s">
        <v>45</v>
      </c>
      <c r="O787" s="66"/>
      <c r="P787" s="190">
        <f>O787*H787</f>
        <v>0</v>
      </c>
      <c r="Q787" s="190">
        <v>0.0054</v>
      </c>
      <c r="R787" s="190">
        <f>Q787*H787</f>
        <v>0.2592</v>
      </c>
      <c r="S787" s="190">
        <v>0</v>
      </c>
      <c r="T787" s="191">
        <f>S787*H787</f>
        <v>0</v>
      </c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R787" s="192" t="s">
        <v>395</v>
      </c>
      <c r="AT787" s="192" t="s">
        <v>299</v>
      </c>
      <c r="AU787" s="192" t="s">
        <v>83</v>
      </c>
      <c r="AY787" s="19" t="s">
        <v>209</v>
      </c>
      <c r="BE787" s="193">
        <f>IF(N787="základní",J787,0)</f>
        <v>0</v>
      </c>
      <c r="BF787" s="193">
        <f>IF(N787="snížená",J787,0)</f>
        <v>0</v>
      </c>
      <c r="BG787" s="193">
        <f>IF(N787="zákl. přenesená",J787,0)</f>
        <v>0</v>
      </c>
      <c r="BH787" s="193">
        <f>IF(N787="sníž. přenesená",J787,0)</f>
        <v>0</v>
      </c>
      <c r="BI787" s="193">
        <f>IF(N787="nulová",J787,0)</f>
        <v>0</v>
      </c>
      <c r="BJ787" s="19" t="s">
        <v>81</v>
      </c>
      <c r="BK787" s="193">
        <f>ROUND(I787*H787,2)</f>
        <v>0</v>
      </c>
      <c r="BL787" s="19" t="s">
        <v>298</v>
      </c>
      <c r="BM787" s="192" t="s">
        <v>1413</v>
      </c>
    </row>
    <row r="788" spans="2:51" s="13" customFormat="1" ht="12">
      <c r="B788" s="194"/>
      <c r="C788" s="195"/>
      <c r="D788" s="196" t="s">
        <v>217</v>
      </c>
      <c r="E788" s="195"/>
      <c r="F788" s="198" t="s">
        <v>1414</v>
      </c>
      <c r="G788" s="195"/>
      <c r="H788" s="199">
        <v>48</v>
      </c>
      <c r="I788" s="200"/>
      <c r="J788" s="195"/>
      <c r="K788" s="195"/>
      <c r="L788" s="201"/>
      <c r="M788" s="202"/>
      <c r="N788" s="203"/>
      <c r="O788" s="203"/>
      <c r="P788" s="203"/>
      <c r="Q788" s="203"/>
      <c r="R788" s="203"/>
      <c r="S788" s="203"/>
      <c r="T788" s="204"/>
      <c r="AT788" s="205" t="s">
        <v>217</v>
      </c>
      <c r="AU788" s="205" t="s">
        <v>83</v>
      </c>
      <c r="AV788" s="13" t="s">
        <v>83</v>
      </c>
      <c r="AW788" s="13" t="s">
        <v>4</v>
      </c>
      <c r="AX788" s="13" t="s">
        <v>81</v>
      </c>
      <c r="AY788" s="205" t="s">
        <v>209</v>
      </c>
    </row>
    <row r="789" spans="1:65" s="2" customFormat="1" ht="49.15" customHeight="1">
      <c r="A789" s="36"/>
      <c r="B789" s="37"/>
      <c r="C789" s="238" t="s">
        <v>1415</v>
      </c>
      <c r="D789" s="238" t="s">
        <v>299</v>
      </c>
      <c r="E789" s="239" t="s">
        <v>1385</v>
      </c>
      <c r="F789" s="240" t="s">
        <v>1386</v>
      </c>
      <c r="G789" s="241" t="s">
        <v>331</v>
      </c>
      <c r="H789" s="242">
        <v>393.78</v>
      </c>
      <c r="I789" s="243"/>
      <c r="J789" s="244">
        <f>ROUND(I789*H789,2)</f>
        <v>0</v>
      </c>
      <c r="K789" s="240" t="s">
        <v>234</v>
      </c>
      <c r="L789" s="245"/>
      <c r="M789" s="246" t="s">
        <v>21</v>
      </c>
      <c r="N789" s="247" t="s">
        <v>45</v>
      </c>
      <c r="O789" s="66"/>
      <c r="P789" s="190">
        <f>O789*H789</f>
        <v>0</v>
      </c>
      <c r="Q789" s="190">
        <v>0.0023</v>
      </c>
      <c r="R789" s="190">
        <f>Q789*H789</f>
        <v>0.9056939999999999</v>
      </c>
      <c r="S789" s="190">
        <v>0</v>
      </c>
      <c r="T789" s="191">
        <f>S789*H789</f>
        <v>0</v>
      </c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R789" s="192" t="s">
        <v>395</v>
      </c>
      <c r="AT789" s="192" t="s">
        <v>299</v>
      </c>
      <c r="AU789" s="192" t="s">
        <v>83</v>
      </c>
      <c r="AY789" s="19" t="s">
        <v>209</v>
      </c>
      <c r="BE789" s="193">
        <f>IF(N789="základní",J789,0)</f>
        <v>0</v>
      </c>
      <c r="BF789" s="193">
        <f>IF(N789="snížená",J789,0)</f>
        <v>0</v>
      </c>
      <c r="BG789" s="193">
        <f>IF(N789="zákl. přenesená",J789,0)</f>
        <v>0</v>
      </c>
      <c r="BH789" s="193">
        <f>IF(N789="sníž. přenesená",J789,0)</f>
        <v>0</v>
      </c>
      <c r="BI789" s="193">
        <f>IF(N789="nulová",J789,0)</f>
        <v>0</v>
      </c>
      <c r="BJ789" s="19" t="s">
        <v>81</v>
      </c>
      <c r="BK789" s="193">
        <f>ROUND(I789*H789,2)</f>
        <v>0</v>
      </c>
      <c r="BL789" s="19" t="s">
        <v>298</v>
      </c>
      <c r="BM789" s="192" t="s">
        <v>1416</v>
      </c>
    </row>
    <row r="790" spans="2:51" s="13" customFormat="1" ht="12">
      <c r="B790" s="194"/>
      <c r="C790" s="195"/>
      <c r="D790" s="196" t="s">
        <v>217</v>
      </c>
      <c r="E790" s="195"/>
      <c r="F790" s="198" t="s">
        <v>1417</v>
      </c>
      <c r="G790" s="195"/>
      <c r="H790" s="199">
        <v>393.78</v>
      </c>
      <c r="I790" s="200"/>
      <c r="J790" s="195"/>
      <c r="K790" s="195"/>
      <c r="L790" s="201"/>
      <c r="M790" s="202"/>
      <c r="N790" s="203"/>
      <c r="O790" s="203"/>
      <c r="P790" s="203"/>
      <c r="Q790" s="203"/>
      <c r="R790" s="203"/>
      <c r="S790" s="203"/>
      <c r="T790" s="204"/>
      <c r="AT790" s="205" t="s">
        <v>217</v>
      </c>
      <c r="AU790" s="205" t="s">
        <v>83</v>
      </c>
      <c r="AV790" s="13" t="s">
        <v>83</v>
      </c>
      <c r="AW790" s="13" t="s">
        <v>4</v>
      </c>
      <c r="AX790" s="13" t="s">
        <v>81</v>
      </c>
      <c r="AY790" s="205" t="s">
        <v>209</v>
      </c>
    </row>
    <row r="791" spans="1:65" s="2" customFormat="1" ht="49.15" customHeight="1">
      <c r="A791" s="36"/>
      <c r="B791" s="37"/>
      <c r="C791" s="181" t="s">
        <v>1418</v>
      </c>
      <c r="D791" s="181" t="s">
        <v>211</v>
      </c>
      <c r="E791" s="182" t="s">
        <v>1419</v>
      </c>
      <c r="F791" s="183" t="s">
        <v>1420</v>
      </c>
      <c r="G791" s="184" t="s">
        <v>331</v>
      </c>
      <c r="H791" s="185">
        <v>412.14</v>
      </c>
      <c r="I791" s="186"/>
      <c r="J791" s="187">
        <f>ROUND(I791*H791,2)</f>
        <v>0</v>
      </c>
      <c r="K791" s="183" t="s">
        <v>234</v>
      </c>
      <c r="L791" s="41"/>
      <c r="M791" s="188" t="s">
        <v>21</v>
      </c>
      <c r="N791" s="189" t="s">
        <v>45</v>
      </c>
      <c r="O791" s="66"/>
      <c r="P791" s="190">
        <f>O791*H791</f>
        <v>0</v>
      </c>
      <c r="Q791" s="190">
        <v>0</v>
      </c>
      <c r="R791" s="190">
        <f>Q791*H791</f>
        <v>0</v>
      </c>
      <c r="S791" s="190">
        <v>0</v>
      </c>
      <c r="T791" s="191">
        <f>S791*H791</f>
        <v>0</v>
      </c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R791" s="192" t="s">
        <v>298</v>
      </c>
      <c r="AT791" s="192" t="s">
        <v>211</v>
      </c>
      <c r="AU791" s="192" t="s">
        <v>83</v>
      </c>
      <c r="AY791" s="19" t="s">
        <v>209</v>
      </c>
      <c r="BE791" s="193">
        <f>IF(N791="základní",J791,0)</f>
        <v>0</v>
      </c>
      <c r="BF791" s="193">
        <f>IF(N791="snížená",J791,0)</f>
        <v>0</v>
      </c>
      <c r="BG791" s="193">
        <f>IF(N791="zákl. přenesená",J791,0)</f>
        <v>0</v>
      </c>
      <c r="BH791" s="193">
        <f>IF(N791="sníž. přenesená",J791,0)</f>
        <v>0</v>
      </c>
      <c r="BI791" s="193">
        <f>IF(N791="nulová",J791,0)</f>
        <v>0</v>
      </c>
      <c r="BJ791" s="19" t="s">
        <v>81</v>
      </c>
      <c r="BK791" s="193">
        <f>ROUND(I791*H791,2)</f>
        <v>0</v>
      </c>
      <c r="BL791" s="19" t="s">
        <v>298</v>
      </c>
      <c r="BM791" s="192" t="s">
        <v>1421</v>
      </c>
    </row>
    <row r="792" spans="2:51" s="13" customFormat="1" ht="12">
      <c r="B792" s="194"/>
      <c r="C792" s="195"/>
      <c r="D792" s="196" t="s">
        <v>217</v>
      </c>
      <c r="E792" s="197" t="s">
        <v>21</v>
      </c>
      <c r="F792" s="198" t="s">
        <v>1422</v>
      </c>
      <c r="G792" s="195"/>
      <c r="H792" s="199">
        <v>258.57</v>
      </c>
      <c r="I792" s="200"/>
      <c r="J792" s="195"/>
      <c r="K792" s="195"/>
      <c r="L792" s="201"/>
      <c r="M792" s="202"/>
      <c r="N792" s="203"/>
      <c r="O792" s="203"/>
      <c r="P792" s="203"/>
      <c r="Q792" s="203"/>
      <c r="R792" s="203"/>
      <c r="S792" s="203"/>
      <c r="T792" s="204"/>
      <c r="AT792" s="205" t="s">
        <v>217</v>
      </c>
      <c r="AU792" s="205" t="s">
        <v>83</v>
      </c>
      <c r="AV792" s="13" t="s">
        <v>83</v>
      </c>
      <c r="AW792" s="13" t="s">
        <v>35</v>
      </c>
      <c r="AX792" s="13" t="s">
        <v>74</v>
      </c>
      <c r="AY792" s="205" t="s">
        <v>209</v>
      </c>
    </row>
    <row r="793" spans="2:51" s="13" customFormat="1" ht="12">
      <c r="B793" s="194"/>
      <c r="C793" s="195"/>
      <c r="D793" s="196" t="s">
        <v>217</v>
      </c>
      <c r="E793" s="197" t="s">
        <v>21</v>
      </c>
      <c r="F793" s="198" t="s">
        <v>1411</v>
      </c>
      <c r="G793" s="195"/>
      <c r="H793" s="199">
        <v>40</v>
      </c>
      <c r="I793" s="200"/>
      <c r="J793" s="195"/>
      <c r="K793" s="195"/>
      <c r="L793" s="201"/>
      <c r="M793" s="202"/>
      <c r="N793" s="203"/>
      <c r="O793" s="203"/>
      <c r="P793" s="203"/>
      <c r="Q793" s="203"/>
      <c r="R793" s="203"/>
      <c r="S793" s="203"/>
      <c r="T793" s="204"/>
      <c r="AT793" s="205" t="s">
        <v>217</v>
      </c>
      <c r="AU793" s="205" t="s">
        <v>83</v>
      </c>
      <c r="AV793" s="13" t="s">
        <v>83</v>
      </c>
      <c r="AW793" s="13" t="s">
        <v>35</v>
      </c>
      <c r="AX793" s="13" t="s">
        <v>74</v>
      </c>
      <c r="AY793" s="205" t="s">
        <v>209</v>
      </c>
    </row>
    <row r="794" spans="2:51" s="14" customFormat="1" ht="12">
      <c r="B794" s="206"/>
      <c r="C794" s="207"/>
      <c r="D794" s="196" t="s">
        <v>217</v>
      </c>
      <c r="E794" s="208" t="s">
        <v>21</v>
      </c>
      <c r="F794" s="209" t="s">
        <v>223</v>
      </c>
      <c r="G794" s="207"/>
      <c r="H794" s="210">
        <v>298.57</v>
      </c>
      <c r="I794" s="211"/>
      <c r="J794" s="207"/>
      <c r="K794" s="207"/>
      <c r="L794" s="212"/>
      <c r="M794" s="213"/>
      <c r="N794" s="214"/>
      <c r="O794" s="214"/>
      <c r="P794" s="214"/>
      <c r="Q794" s="214"/>
      <c r="R794" s="214"/>
      <c r="S794" s="214"/>
      <c r="T794" s="215"/>
      <c r="AT794" s="216" t="s">
        <v>217</v>
      </c>
      <c r="AU794" s="216" t="s">
        <v>83</v>
      </c>
      <c r="AV794" s="14" t="s">
        <v>224</v>
      </c>
      <c r="AW794" s="14" t="s">
        <v>35</v>
      </c>
      <c r="AX794" s="14" t="s">
        <v>74</v>
      </c>
      <c r="AY794" s="216" t="s">
        <v>209</v>
      </c>
    </row>
    <row r="795" spans="2:51" s="13" customFormat="1" ht="12">
      <c r="B795" s="194"/>
      <c r="C795" s="195"/>
      <c r="D795" s="196" t="s">
        <v>217</v>
      </c>
      <c r="E795" s="197" t="s">
        <v>21</v>
      </c>
      <c r="F795" s="198" t="s">
        <v>1423</v>
      </c>
      <c r="G795" s="195"/>
      <c r="H795" s="199">
        <v>73.57</v>
      </c>
      <c r="I795" s="200"/>
      <c r="J795" s="195"/>
      <c r="K795" s="195"/>
      <c r="L795" s="201"/>
      <c r="M795" s="202"/>
      <c r="N795" s="203"/>
      <c r="O795" s="203"/>
      <c r="P795" s="203"/>
      <c r="Q795" s="203"/>
      <c r="R795" s="203"/>
      <c r="S795" s="203"/>
      <c r="T795" s="204"/>
      <c r="AT795" s="205" t="s">
        <v>217</v>
      </c>
      <c r="AU795" s="205" t="s">
        <v>83</v>
      </c>
      <c r="AV795" s="13" t="s">
        <v>83</v>
      </c>
      <c r="AW795" s="13" t="s">
        <v>35</v>
      </c>
      <c r="AX795" s="13" t="s">
        <v>74</v>
      </c>
      <c r="AY795" s="205" t="s">
        <v>209</v>
      </c>
    </row>
    <row r="796" spans="2:51" s="13" customFormat="1" ht="12">
      <c r="B796" s="194"/>
      <c r="C796" s="195"/>
      <c r="D796" s="196" t="s">
        <v>217</v>
      </c>
      <c r="E796" s="197" t="s">
        <v>21</v>
      </c>
      <c r="F796" s="198" t="s">
        <v>1411</v>
      </c>
      <c r="G796" s="195"/>
      <c r="H796" s="199">
        <v>40</v>
      </c>
      <c r="I796" s="200"/>
      <c r="J796" s="195"/>
      <c r="K796" s="195"/>
      <c r="L796" s="201"/>
      <c r="M796" s="202"/>
      <c r="N796" s="203"/>
      <c r="O796" s="203"/>
      <c r="P796" s="203"/>
      <c r="Q796" s="203"/>
      <c r="R796" s="203"/>
      <c r="S796" s="203"/>
      <c r="T796" s="204"/>
      <c r="AT796" s="205" t="s">
        <v>217</v>
      </c>
      <c r="AU796" s="205" t="s">
        <v>83</v>
      </c>
      <c r="AV796" s="13" t="s">
        <v>83</v>
      </c>
      <c r="AW796" s="13" t="s">
        <v>35</v>
      </c>
      <c r="AX796" s="13" t="s">
        <v>74</v>
      </c>
      <c r="AY796" s="205" t="s">
        <v>209</v>
      </c>
    </row>
    <row r="797" spans="2:51" s="14" customFormat="1" ht="12">
      <c r="B797" s="206"/>
      <c r="C797" s="207"/>
      <c r="D797" s="196" t="s">
        <v>217</v>
      </c>
      <c r="E797" s="208" t="s">
        <v>21</v>
      </c>
      <c r="F797" s="209" t="s">
        <v>223</v>
      </c>
      <c r="G797" s="207"/>
      <c r="H797" s="210">
        <v>113.57</v>
      </c>
      <c r="I797" s="211"/>
      <c r="J797" s="207"/>
      <c r="K797" s="207"/>
      <c r="L797" s="212"/>
      <c r="M797" s="213"/>
      <c r="N797" s="214"/>
      <c r="O797" s="214"/>
      <c r="P797" s="214"/>
      <c r="Q797" s="214"/>
      <c r="R797" s="214"/>
      <c r="S797" s="214"/>
      <c r="T797" s="215"/>
      <c r="AT797" s="216" t="s">
        <v>217</v>
      </c>
      <c r="AU797" s="216" t="s">
        <v>83</v>
      </c>
      <c r="AV797" s="14" t="s">
        <v>224</v>
      </c>
      <c r="AW797" s="14" t="s">
        <v>35</v>
      </c>
      <c r="AX797" s="14" t="s">
        <v>74</v>
      </c>
      <c r="AY797" s="216" t="s">
        <v>209</v>
      </c>
    </row>
    <row r="798" spans="2:51" s="16" customFormat="1" ht="12">
      <c r="B798" s="227"/>
      <c r="C798" s="228"/>
      <c r="D798" s="196" t="s">
        <v>217</v>
      </c>
      <c r="E798" s="229" t="s">
        <v>21</v>
      </c>
      <c r="F798" s="230" t="s">
        <v>257</v>
      </c>
      <c r="G798" s="228"/>
      <c r="H798" s="231">
        <v>412.14</v>
      </c>
      <c r="I798" s="232"/>
      <c r="J798" s="228"/>
      <c r="K798" s="228"/>
      <c r="L798" s="233"/>
      <c r="M798" s="234"/>
      <c r="N798" s="235"/>
      <c r="O798" s="235"/>
      <c r="P798" s="235"/>
      <c r="Q798" s="235"/>
      <c r="R798" s="235"/>
      <c r="S798" s="235"/>
      <c r="T798" s="236"/>
      <c r="AT798" s="237" t="s">
        <v>217</v>
      </c>
      <c r="AU798" s="237" t="s">
        <v>83</v>
      </c>
      <c r="AV798" s="16" t="s">
        <v>215</v>
      </c>
      <c r="AW798" s="16" t="s">
        <v>35</v>
      </c>
      <c r="AX798" s="16" t="s">
        <v>81</v>
      </c>
      <c r="AY798" s="237" t="s">
        <v>209</v>
      </c>
    </row>
    <row r="799" spans="1:65" s="2" customFormat="1" ht="14.45" customHeight="1">
      <c r="A799" s="36"/>
      <c r="B799" s="37"/>
      <c r="C799" s="238" t="s">
        <v>1424</v>
      </c>
      <c r="D799" s="238" t="s">
        <v>299</v>
      </c>
      <c r="E799" s="239" t="s">
        <v>1425</v>
      </c>
      <c r="F799" s="240" t="s">
        <v>1426</v>
      </c>
      <c r="G799" s="241" t="s">
        <v>331</v>
      </c>
      <c r="H799" s="242">
        <v>494.568</v>
      </c>
      <c r="I799" s="243"/>
      <c r="J799" s="244">
        <f>ROUND(I799*H799,2)</f>
        <v>0</v>
      </c>
      <c r="K799" s="240" t="s">
        <v>234</v>
      </c>
      <c r="L799" s="245"/>
      <c r="M799" s="246" t="s">
        <v>21</v>
      </c>
      <c r="N799" s="247" t="s">
        <v>45</v>
      </c>
      <c r="O799" s="66"/>
      <c r="P799" s="190">
        <f>O799*H799</f>
        <v>0</v>
      </c>
      <c r="Q799" s="190">
        <v>0.0003</v>
      </c>
      <c r="R799" s="190">
        <f>Q799*H799</f>
        <v>0.14837039999999999</v>
      </c>
      <c r="S799" s="190">
        <v>0</v>
      </c>
      <c r="T799" s="191">
        <f>S799*H799</f>
        <v>0</v>
      </c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R799" s="192" t="s">
        <v>395</v>
      </c>
      <c r="AT799" s="192" t="s">
        <v>299</v>
      </c>
      <c r="AU799" s="192" t="s">
        <v>83</v>
      </c>
      <c r="AY799" s="19" t="s">
        <v>209</v>
      </c>
      <c r="BE799" s="193">
        <f>IF(N799="základní",J799,0)</f>
        <v>0</v>
      </c>
      <c r="BF799" s="193">
        <f>IF(N799="snížená",J799,0)</f>
        <v>0</v>
      </c>
      <c r="BG799" s="193">
        <f>IF(N799="zákl. přenesená",J799,0)</f>
        <v>0</v>
      </c>
      <c r="BH799" s="193">
        <f>IF(N799="sníž. přenesená",J799,0)</f>
        <v>0</v>
      </c>
      <c r="BI799" s="193">
        <f>IF(N799="nulová",J799,0)</f>
        <v>0</v>
      </c>
      <c r="BJ799" s="19" t="s">
        <v>81</v>
      </c>
      <c r="BK799" s="193">
        <f>ROUND(I799*H799,2)</f>
        <v>0</v>
      </c>
      <c r="BL799" s="19" t="s">
        <v>298</v>
      </c>
      <c r="BM799" s="192" t="s">
        <v>1427</v>
      </c>
    </row>
    <row r="800" spans="2:51" s="13" customFormat="1" ht="12">
      <c r="B800" s="194"/>
      <c r="C800" s="195"/>
      <c r="D800" s="196" t="s">
        <v>217</v>
      </c>
      <c r="E800" s="195"/>
      <c r="F800" s="198" t="s">
        <v>1428</v>
      </c>
      <c r="G800" s="195"/>
      <c r="H800" s="199">
        <v>494.568</v>
      </c>
      <c r="I800" s="200"/>
      <c r="J800" s="195"/>
      <c r="K800" s="195"/>
      <c r="L800" s="201"/>
      <c r="M800" s="202"/>
      <c r="N800" s="203"/>
      <c r="O800" s="203"/>
      <c r="P800" s="203"/>
      <c r="Q800" s="203"/>
      <c r="R800" s="203"/>
      <c r="S800" s="203"/>
      <c r="T800" s="204"/>
      <c r="AT800" s="205" t="s">
        <v>217</v>
      </c>
      <c r="AU800" s="205" t="s">
        <v>83</v>
      </c>
      <c r="AV800" s="13" t="s">
        <v>83</v>
      </c>
      <c r="AW800" s="13" t="s">
        <v>4</v>
      </c>
      <c r="AX800" s="13" t="s">
        <v>81</v>
      </c>
      <c r="AY800" s="205" t="s">
        <v>209</v>
      </c>
    </row>
    <row r="801" spans="1:65" s="2" customFormat="1" ht="24.2" customHeight="1">
      <c r="A801" s="36"/>
      <c r="B801" s="37"/>
      <c r="C801" s="181" t="s">
        <v>1429</v>
      </c>
      <c r="D801" s="181" t="s">
        <v>211</v>
      </c>
      <c r="E801" s="182" t="s">
        <v>1430</v>
      </c>
      <c r="F801" s="183" t="s">
        <v>1431</v>
      </c>
      <c r="G801" s="184" t="s">
        <v>331</v>
      </c>
      <c r="H801" s="185">
        <v>266</v>
      </c>
      <c r="I801" s="186"/>
      <c r="J801" s="187">
        <f>ROUND(I801*H801,2)</f>
        <v>0</v>
      </c>
      <c r="K801" s="183" t="s">
        <v>234</v>
      </c>
      <c r="L801" s="41"/>
      <c r="M801" s="188" t="s">
        <v>21</v>
      </c>
      <c r="N801" s="189" t="s">
        <v>45</v>
      </c>
      <c r="O801" s="66"/>
      <c r="P801" s="190">
        <f>O801*H801</f>
        <v>0</v>
      </c>
      <c r="Q801" s="190">
        <v>0</v>
      </c>
      <c r="R801" s="190">
        <f>Q801*H801</f>
        <v>0</v>
      </c>
      <c r="S801" s="190">
        <v>0</v>
      </c>
      <c r="T801" s="191">
        <f>S801*H801</f>
        <v>0</v>
      </c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R801" s="192" t="s">
        <v>298</v>
      </c>
      <c r="AT801" s="192" t="s">
        <v>211</v>
      </c>
      <c r="AU801" s="192" t="s">
        <v>83</v>
      </c>
      <c r="AY801" s="19" t="s">
        <v>209</v>
      </c>
      <c r="BE801" s="193">
        <f>IF(N801="základní",J801,0)</f>
        <v>0</v>
      </c>
      <c r="BF801" s="193">
        <f>IF(N801="snížená",J801,0)</f>
        <v>0</v>
      </c>
      <c r="BG801" s="193">
        <f>IF(N801="zákl. přenesená",J801,0)</f>
        <v>0</v>
      </c>
      <c r="BH801" s="193">
        <f>IF(N801="sníž. přenesená",J801,0)</f>
        <v>0</v>
      </c>
      <c r="BI801" s="193">
        <f>IF(N801="nulová",J801,0)</f>
        <v>0</v>
      </c>
      <c r="BJ801" s="19" t="s">
        <v>81</v>
      </c>
      <c r="BK801" s="193">
        <f>ROUND(I801*H801,2)</f>
        <v>0</v>
      </c>
      <c r="BL801" s="19" t="s">
        <v>298</v>
      </c>
      <c r="BM801" s="192" t="s">
        <v>1432</v>
      </c>
    </row>
    <row r="802" spans="1:65" s="2" customFormat="1" ht="14.45" customHeight="1">
      <c r="A802" s="36"/>
      <c r="B802" s="37"/>
      <c r="C802" s="238" t="s">
        <v>1433</v>
      </c>
      <c r="D802" s="238" t="s">
        <v>299</v>
      </c>
      <c r="E802" s="239" t="s">
        <v>1434</v>
      </c>
      <c r="F802" s="240" t="s">
        <v>1435</v>
      </c>
      <c r="G802" s="241" t="s">
        <v>214</v>
      </c>
      <c r="H802" s="242">
        <v>10.96</v>
      </c>
      <c r="I802" s="243"/>
      <c r="J802" s="244">
        <f>ROUND(I802*H802,2)</f>
        <v>0</v>
      </c>
      <c r="K802" s="240" t="s">
        <v>21</v>
      </c>
      <c r="L802" s="245"/>
      <c r="M802" s="246" t="s">
        <v>21</v>
      </c>
      <c r="N802" s="247" t="s">
        <v>45</v>
      </c>
      <c r="O802" s="66"/>
      <c r="P802" s="190">
        <f>O802*H802</f>
        <v>0</v>
      </c>
      <c r="Q802" s="190">
        <v>2</v>
      </c>
      <c r="R802" s="190">
        <f>Q802*H802</f>
        <v>21.92</v>
      </c>
      <c r="S802" s="190">
        <v>0</v>
      </c>
      <c r="T802" s="191">
        <f>S802*H802</f>
        <v>0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192" t="s">
        <v>395</v>
      </c>
      <c r="AT802" s="192" t="s">
        <v>299</v>
      </c>
      <c r="AU802" s="192" t="s">
        <v>83</v>
      </c>
      <c r="AY802" s="19" t="s">
        <v>209</v>
      </c>
      <c r="BE802" s="193">
        <f>IF(N802="základní",J802,0)</f>
        <v>0</v>
      </c>
      <c r="BF802" s="193">
        <f>IF(N802="snížená",J802,0)</f>
        <v>0</v>
      </c>
      <c r="BG802" s="193">
        <f>IF(N802="zákl. přenesená",J802,0)</f>
        <v>0</v>
      </c>
      <c r="BH802" s="193">
        <f>IF(N802="sníž. přenesená",J802,0)</f>
        <v>0</v>
      </c>
      <c r="BI802" s="193">
        <f>IF(N802="nulová",J802,0)</f>
        <v>0</v>
      </c>
      <c r="BJ802" s="19" t="s">
        <v>81</v>
      </c>
      <c r="BK802" s="193">
        <f>ROUND(I802*H802,2)</f>
        <v>0</v>
      </c>
      <c r="BL802" s="19" t="s">
        <v>298</v>
      </c>
      <c r="BM802" s="192" t="s">
        <v>1436</v>
      </c>
    </row>
    <row r="803" spans="2:51" s="13" customFormat="1" ht="12">
      <c r="B803" s="194"/>
      <c r="C803" s="195"/>
      <c r="D803" s="196" t="s">
        <v>217</v>
      </c>
      <c r="E803" s="197" t="s">
        <v>21</v>
      </c>
      <c r="F803" s="198" t="s">
        <v>1437</v>
      </c>
      <c r="G803" s="195"/>
      <c r="H803" s="199">
        <v>10</v>
      </c>
      <c r="I803" s="200"/>
      <c r="J803" s="195"/>
      <c r="K803" s="195"/>
      <c r="L803" s="201"/>
      <c r="M803" s="202"/>
      <c r="N803" s="203"/>
      <c r="O803" s="203"/>
      <c r="P803" s="203"/>
      <c r="Q803" s="203"/>
      <c r="R803" s="203"/>
      <c r="S803" s="203"/>
      <c r="T803" s="204"/>
      <c r="AT803" s="205" t="s">
        <v>217</v>
      </c>
      <c r="AU803" s="205" t="s">
        <v>83</v>
      </c>
      <c r="AV803" s="13" t="s">
        <v>83</v>
      </c>
      <c r="AW803" s="13" t="s">
        <v>35</v>
      </c>
      <c r="AX803" s="13" t="s">
        <v>74</v>
      </c>
      <c r="AY803" s="205" t="s">
        <v>209</v>
      </c>
    </row>
    <row r="804" spans="2:51" s="13" customFormat="1" ht="12">
      <c r="B804" s="194"/>
      <c r="C804" s="195"/>
      <c r="D804" s="196" t="s">
        <v>217</v>
      </c>
      <c r="E804" s="197" t="s">
        <v>21</v>
      </c>
      <c r="F804" s="198" t="s">
        <v>1438</v>
      </c>
      <c r="G804" s="195"/>
      <c r="H804" s="199">
        <v>0.96</v>
      </c>
      <c r="I804" s="200"/>
      <c r="J804" s="195"/>
      <c r="K804" s="195"/>
      <c r="L804" s="201"/>
      <c r="M804" s="202"/>
      <c r="N804" s="203"/>
      <c r="O804" s="203"/>
      <c r="P804" s="203"/>
      <c r="Q804" s="203"/>
      <c r="R804" s="203"/>
      <c r="S804" s="203"/>
      <c r="T804" s="204"/>
      <c r="AT804" s="205" t="s">
        <v>217</v>
      </c>
      <c r="AU804" s="205" t="s">
        <v>83</v>
      </c>
      <c r="AV804" s="13" t="s">
        <v>83</v>
      </c>
      <c r="AW804" s="13" t="s">
        <v>35</v>
      </c>
      <c r="AX804" s="13" t="s">
        <v>74</v>
      </c>
      <c r="AY804" s="205" t="s">
        <v>209</v>
      </c>
    </row>
    <row r="805" spans="2:51" s="16" customFormat="1" ht="12">
      <c r="B805" s="227"/>
      <c r="C805" s="228"/>
      <c r="D805" s="196" t="s">
        <v>217</v>
      </c>
      <c r="E805" s="229" t="s">
        <v>21</v>
      </c>
      <c r="F805" s="230" t="s">
        <v>257</v>
      </c>
      <c r="G805" s="228"/>
      <c r="H805" s="231">
        <v>10.96</v>
      </c>
      <c r="I805" s="232"/>
      <c r="J805" s="228"/>
      <c r="K805" s="228"/>
      <c r="L805" s="233"/>
      <c r="M805" s="234"/>
      <c r="N805" s="235"/>
      <c r="O805" s="235"/>
      <c r="P805" s="235"/>
      <c r="Q805" s="235"/>
      <c r="R805" s="235"/>
      <c r="S805" s="235"/>
      <c r="T805" s="236"/>
      <c r="AT805" s="237" t="s">
        <v>217</v>
      </c>
      <c r="AU805" s="237" t="s">
        <v>83</v>
      </c>
      <c r="AV805" s="16" t="s">
        <v>215</v>
      </c>
      <c r="AW805" s="16" t="s">
        <v>35</v>
      </c>
      <c r="AX805" s="16" t="s">
        <v>81</v>
      </c>
      <c r="AY805" s="237" t="s">
        <v>209</v>
      </c>
    </row>
    <row r="806" spans="1:65" s="2" customFormat="1" ht="37.9" customHeight="1">
      <c r="A806" s="36"/>
      <c r="B806" s="37"/>
      <c r="C806" s="181" t="s">
        <v>1439</v>
      </c>
      <c r="D806" s="181" t="s">
        <v>211</v>
      </c>
      <c r="E806" s="182" t="s">
        <v>1440</v>
      </c>
      <c r="F806" s="183" t="s">
        <v>1441</v>
      </c>
      <c r="G806" s="184" t="s">
        <v>331</v>
      </c>
      <c r="H806" s="185">
        <v>288</v>
      </c>
      <c r="I806" s="186"/>
      <c r="J806" s="187">
        <f>ROUND(I806*H806,2)</f>
        <v>0</v>
      </c>
      <c r="K806" s="183" t="s">
        <v>234</v>
      </c>
      <c r="L806" s="41"/>
      <c r="M806" s="188" t="s">
        <v>21</v>
      </c>
      <c r="N806" s="189" t="s">
        <v>45</v>
      </c>
      <c r="O806" s="66"/>
      <c r="P806" s="190">
        <f>O806*H806</f>
        <v>0</v>
      </c>
      <c r="Q806" s="190">
        <v>0</v>
      </c>
      <c r="R806" s="190">
        <f>Q806*H806</f>
        <v>0</v>
      </c>
      <c r="S806" s="190">
        <v>0</v>
      </c>
      <c r="T806" s="191">
        <f>S806*H806</f>
        <v>0</v>
      </c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R806" s="192" t="s">
        <v>298</v>
      </c>
      <c r="AT806" s="192" t="s">
        <v>211</v>
      </c>
      <c r="AU806" s="192" t="s">
        <v>83</v>
      </c>
      <c r="AY806" s="19" t="s">
        <v>209</v>
      </c>
      <c r="BE806" s="193">
        <f>IF(N806="základní",J806,0)</f>
        <v>0</v>
      </c>
      <c r="BF806" s="193">
        <f>IF(N806="snížená",J806,0)</f>
        <v>0</v>
      </c>
      <c r="BG806" s="193">
        <f>IF(N806="zákl. přenesená",J806,0)</f>
        <v>0</v>
      </c>
      <c r="BH806" s="193">
        <f>IF(N806="sníž. přenesená",J806,0)</f>
        <v>0</v>
      </c>
      <c r="BI806" s="193">
        <f>IF(N806="nulová",J806,0)</f>
        <v>0</v>
      </c>
      <c r="BJ806" s="19" t="s">
        <v>81</v>
      </c>
      <c r="BK806" s="193">
        <f>ROUND(I806*H806,2)</f>
        <v>0</v>
      </c>
      <c r="BL806" s="19" t="s">
        <v>298</v>
      </c>
      <c r="BM806" s="192" t="s">
        <v>1442</v>
      </c>
    </row>
    <row r="807" spans="2:51" s="13" customFormat="1" ht="12">
      <c r="B807" s="194"/>
      <c r="C807" s="195"/>
      <c r="D807" s="196" t="s">
        <v>217</v>
      </c>
      <c r="E807" s="197" t="s">
        <v>21</v>
      </c>
      <c r="F807" s="198" t="s">
        <v>1443</v>
      </c>
      <c r="G807" s="195"/>
      <c r="H807" s="199">
        <v>250</v>
      </c>
      <c r="I807" s="200"/>
      <c r="J807" s="195"/>
      <c r="K807" s="195"/>
      <c r="L807" s="201"/>
      <c r="M807" s="202"/>
      <c r="N807" s="203"/>
      <c r="O807" s="203"/>
      <c r="P807" s="203"/>
      <c r="Q807" s="203"/>
      <c r="R807" s="203"/>
      <c r="S807" s="203"/>
      <c r="T807" s="204"/>
      <c r="AT807" s="205" t="s">
        <v>217</v>
      </c>
      <c r="AU807" s="205" t="s">
        <v>83</v>
      </c>
      <c r="AV807" s="13" t="s">
        <v>83</v>
      </c>
      <c r="AW807" s="13" t="s">
        <v>35</v>
      </c>
      <c r="AX807" s="13" t="s">
        <v>74</v>
      </c>
      <c r="AY807" s="205" t="s">
        <v>209</v>
      </c>
    </row>
    <row r="808" spans="2:51" s="13" customFormat="1" ht="12">
      <c r="B808" s="194"/>
      <c r="C808" s="195"/>
      <c r="D808" s="196" t="s">
        <v>217</v>
      </c>
      <c r="E808" s="197" t="s">
        <v>21</v>
      </c>
      <c r="F808" s="198" t="s">
        <v>1444</v>
      </c>
      <c r="G808" s="195"/>
      <c r="H808" s="199">
        <v>38</v>
      </c>
      <c r="I808" s="200"/>
      <c r="J808" s="195"/>
      <c r="K808" s="195"/>
      <c r="L808" s="201"/>
      <c r="M808" s="202"/>
      <c r="N808" s="203"/>
      <c r="O808" s="203"/>
      <c r="P808" s="203"/>
      <c r="Q808" s="203"/>
      <c r="R808" s="203"/>
      <c r="S808" s="203"/>
      <c r="T808" s="204"/>
      <c r="AT808" s="205" t="s">
        <v>217</v>
      </c>
      <c r="AU808" s="205" t="s">
        <v>83</v>
      </c>
      <c r="AV808" s="13" t="s">
        <v>83</v>
      </c>
      <c r="AW808" s="13" t="s">
        <v>35</v>
      </c>
      <c r="AX808" s="13" t="s">
        <v>74</v>
      </c>
      <c r="AY808" s="205" t="s">
        <v>209</v>
      </c>
    </row>
    <row r="809" spans="2:51" s="14" customFormat="1" ht="12">
      <c r="B809" s="206"/>
      <c r="C809" s="207"/>
      <c r="D809" s="196" t="s">
        <v>217</v>
      </c>
      <c r="E809" s="208" t="s">
        <v>21</v>
      </c>
      <c r="F809" s="209" t="s">
        <v>223</v>
      </c>
      <c r="G809" s="207"/>
      <c r="H809" s="210">
        <v>288</v>
      </c>
      <c r="I809" s="211"/>
      <c r="J809" s="207"/>
      <c r="K809" s="207"/>
      <c r="L809" s="212"/>
      <c r="M809" s="213"/>
      <c r="N809" s="214"/>
      <c r="O809" s="214"/>
      <c r="P809" s="214"/>
      <c r="Q809" s="214"/>
      <c r="R809" s="214"/>
      <c r="S809" s="214"/>
      <c r="T809" s="215"/>
      <c r="AT809" s="216" t="s">
        <v>217</v>
      </c>
      <c r="AU809" s="216" t="s">
        <v>83</v>
      </c>
      <c r="AV809" s="14" t="s">
        <v>224</v>
      </c>
      <c r="AW809" s="14" t="s">
        <v>35</v>
      </c>
      <c r="AX809" s="14" t="s">
        <v>81</v>
      </c>
      <c r="AY809" s="216" t="s">
        <v>209</v>
      </c>
    </row>
    <row r="810" spans="1:65" s="2" customFormat="1" ht="37.9" customHeight="1">
      <c r="A810" s="36"/>
      <c r="B810" s="37"/>
      <c r="C810" s="238" t="s">
        <v>1445</v>
      </c>
      <c r="D810" s="238" t="s">
        <v>299</v>
      </c>
      <c r="E810" s="239" t="s">
        <v>1446</v>
      </c>
      <c r="F810" s="240" t="s">
        <v>1447</v>
      </c>
      <c r="G810" s="241" t="s">
        <v>331</v>
      </c>
      <c r="H810" s="242">
        <v>300</v>
      </c>
      <c r="I810" s="243"/>
      <c r="J810" s="244">
        <f>ROUND(I810*H810,2)</f>
        <v>0</v>
      </c>
      <c r="K810" s="240" t="s">
        <v>234</v>
      </c>
      <c r="L810" s="245"/>
      <c r="M810" s="246" t="s">
        <v>21</v>
      </c>
      <c r="N810" s="247" t="s">
        <v>45</v>
      </c>
      <c r="O810" s="66"/>
      <c r="P810" s="190">
        <f>O810*H810</f>
        <v>0</v>
      </c>
      <c r="Q810" s="190">
        <v>0.0023</v>
      </c>
      <c r="R810" s="190">
        <f>Q810*H810</f>
        <v>0.69</v>
      </c>
      <c r="S810" s="190">
        <v>0</v>
      </c>
      <c r="T810" s="191">
        <f>S810*H810</f>
        <v>0</v>
      </c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R810" s="192" t="s">
        <v>395</v>
      </c>
      <c r="AT810" s="192" t="s">
        <v>299</v>
      </c>
      <c r="AU810" s="192" t="s">
        <v>83</v>
      </c>
      <c r="AY810" s="19" t="s">
        <v>209</v>
      </c>
      <c r="BE810" s="193">
        <f>IF(N810="základní",J810,0)</f>
        <v>0</v>
      </c>
      <c r="BF810" s="193">
        <f>IF(N810="snížená",J810,0)</f>
        <v>0</v>
      </c>
      <c r="BG810" s="193">
        <f>IF(N810="zákl. přenesená",J810,0)</f>
        <v>0</v>
      </c>
      <c r="BH810" s="193">
        <f>IF(N810="sníž. přenesená",J810,0)</f>
        <v>0</v>
      </c>
      <c r="BI810" s="193">
        <f>IF(N810="nulová",J810,0)</f>
        <v>0</v>
      </c>
      <c r="BJ810" s="19" t="s">
        <v>81</v>
      </c>
      <c r="BK810" s="193">
        <f>ROUND(I810*H810,2)</f>
        <v>0</v>
      </c>
      <c r="BL810" s="19" t="s">
        <v>298</v>
      </c>
      <c r="BM810" s="192" t="s">
        <v>1448</v>
      </c>
    </row>
    <row r="811" spans="2:51" s="13" customFormat="1" ht="12">
      <c r="B811" s="194"/>
      <c r="C811" s="195"/>
      <c r="D811" s="196" t="s">
        <v>217</v>
      </c>
      <c r="E811" s="195"/>
      <c r="F811" s="198" t="s">
        <v>1449</v>
      </c>
      <c r="G811" s="195"/>
      <c r="H811" s="199">
        <v>300</v>
      </c>
      <c r="I811" s="200"/>
      <c r="J811" s="195"/>
      <c r="K811" s="195"/>
      <c r="L811" s="201"/>
      <c r="M811" s="202"/>
      <c r="N811" s="203"/>
      <c r="O811" s="203"/>
      <c r="P811" s="203"/>
      <c r="Q811" s="203"/>
      <c r="R811" s="203"/>
      <c r="S811" s="203"/>
      <c r="T811" s="204"/>
      <c r="AT811" s="205" t="s">
        <v>217</v>
      </c>
      <c r="AU811" s="205" t="s">
        <v>83</v>
      </c>
      <c r="AV811" s="13" t="s">
        <v>83</v>
      </c>
      <c r="AW811" s="13" t="s">
        <v>4</v>
      </c>
      <c r="AX811" s="13" t="s">
        <v>81</v>
      </c>
      <c r="AY811" s="205" t="s">
        <v>209</v>
      </c>
    </row>
    <row r="812" spans="1:65" s="2" customFormat="1" ht="37.9" customHeight="1">
      <c r="A812" s="36"/>
      <c r="B812" s="37"/>
      <c r="C812" s="238" t="s">
        <v>1450</v>
      </c>
      <c r="D812" s="238" t="s">
        <v>299</v>
      </c>
      <c r="E812" s="239" t="s">
        <v>1451</v>
      </c>
      <c r="F812" s="240" t="s">
        <v>1452</v>
      </c>
      <c r="G812" s="241" t="s">
        <v>331</v>
      </c>
      <c r="H812" s="242">
        <v>50</v>
      </c>
      <c r="I812" s="243"/>
      <c r="J812" s="244">
        <f>ROUND(I812*H812,2)</f>
        <v>0</v>
      </c>
      <c r="K812" s="240" t="s">
        <v>234</v>
      </c>
      <c r="L812" s="245"/>
      <c r="M812" s="246" t="s">
        <v>21</v>
      </c>
      <c r="N812" s="247" t="s">
        <v>45</v>
      </c>
      <c r="O812" s="66"/>
      <c r="P812" s="190">
        <f>O812*H812</f>
        <v>0</v>
      </c>
      <c r="Q812" s="190">
        <v>0.00135</v>
      </c>
      <c r="R812" s="190">
        <f>Q812*H812</f>
        <v>0.0675</v>
      </c>
      <c r="S812" s="190">
        <v>0</v>
      </c>
      <c r="T812" s="191">
        <f>S812*H812</f>
        <v>0</v>
      </c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R812" s="192" t="s">
        <v>395</v>
      </c>
      <c r="AT812" s="192" t="s">
        <v>299</v>
      </c>
      <c r="AU812" s="192" t="s">
        <v>83</v>
      </c>
      <c r="AY812" s="19" t="s">
        <v>209</v>
      </c>
      <c r="BE812" s="193">
        <f>IF(N812="základní",J812,0)</f>
        <v>0</v>
      </c>
      <c r="BF812" s="193">
        <f>IF(N812="snížená",J812,0)</f>
        <v>0</v>
      </c>
      <c r="BG812" s="193">
        <f>IF(N812="zákl. přenesená",J812,0)</f>
        <v>0</v>
      </c>
      <c r="BH812" s="193">
        <f>IF(N812="sníž. přenesená",J812,0)</f>
        <v>0</v>
      </c>
      <c r="BI812" s="193">
        <f>IF(N812="nulová",J812,0)</f>
        <v>0</v>
      </c>
      <c r="BJ812" s="19" t="s">
        <v>81</v>
      </c>
      <c r="BK812" s="193">
        <f>ROUND(I812*H812,2)</f>
        <v>0</v>
      </c>
      <c r="BL812" s="19" t="s">
        <v>298</v>
      </c>
      <c r="BM812" s="192" t="s">
        <v>1453</v>
      </c>
    </row>
    <row r="813" spans="2:51" s="13" customFormat="1" ht="12">
      <c r="B813" s="194"/>
      <c r="C813" s="195"/>
      <c r="D813" s="196" t="s">
        <v>217</v>
      </c>
      <c r="E813" s="195"/>
      <c r="F813" s="198" t="s">
        <v>1454</v>
      </c>
      <c r="G813" s="195"/>
      <c r="H813" s="199">
        <v>50</v>
      </c>
      <c r="I813" s="200"/>
      <c r="J813" s="195"/>
      <c r="K813" s="195"/>
      <c r="L813" s="201"/>
      <c r="M813" s="202"/>
      <c r="N813" s="203"/>
      <c r="O813" s="203"/>
      <c r="P813" s="203"/>
      <c r="Q813" s="203"/>
      <c r="R813" s="203"/>
      <c r="S813" s="203"/>
      <c r="T813" s="204"/>
      <c r="AT813" s="205" t="s">
        <v>217</v>
      </c>
      <c r="AU813" s="205" t="s">
        <v>83</v>
      </c>
      <c r="AV813" s="13" t="s">
        <v>83</v>
      </c>
      <c r="AW813" s="13" t="s">
        <v>4</v>
      </c>
      <c r="AX813" s="13" t="s">
        <v>81</v>
      </c>
      <c r="AY813" s="205" t="s">
        <v>209</v>
      </c>
    </row>
    <row r="814" spans="1:65" s="2" customFormat="1" ht="24.2" customHeight="1">
      <c r="A814" s="36"/>
      <c r="B814" s="37"/>
      <c r="C814" s="181" t="s">
        <v>1455</v>
      </c>
      <c r="D814" s="181" t="s">
        <v>211</v>
      </c>
      <c r="E814" s="182" t="s">
        <v>1456</v>
      </c>
      <c r="F814" s="183" t="s">
        <v>1457</v>
      </c>
      <c r="G814" s="184" t="s">
        <v>354</v>
      </c>
      <c r="H814" s="185">
        <v>18</v>
      </c>
      <c r="I814" s="186"/>
      <c r="J814" s="187">
        <f>ROUND(I814*H814,2)</f>
        <v>0</v>
      </c>
      <c r="K814" s="183" t="s">
        <v>21</v>
      </c>
      <c r="L814" s="41"/>
      <c r="M814" s="188" t="s">
        <v>21</v>
      </c>
      <c r="N814" s="189" t="s">
        <v>45</v>
      </c>
      <c r="O814" s="66"/>
      <c r="P814" s="190">
        <f>O814*H814</f>
        <v>0</v>
      </c>
      <c r="Q814" s="190">
        <v>0</v>
      </c>
      <c r="R814" s="190">
        <f>Q814*H814</f>
        <v>0</v>
      </c>
      <c r="S814" s="190">
        <v>0</v>
      </c>
      <c r="T814" s="191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192" t="s">
        <v>298</v>
      </c>
      <c r="AT814" s="192" t="s">
        <v>211</v>
      </c>
      <c r="AU814" s="192" t="s">
        <v>83</v>
      </c>
      <c r="AY814" s="19" t="s">
        <v>209</v>
      </c>
      <c r="BE814" s="193">
        <f>IF(N814="základní",J814,0)</f>
        <v>0</v>
      </c>
      <c r="BF814" s="193">
        <f>IF(N814="snížená",J814,0)</f>
        <v>0</v>
      </c>
      <c r="BG814" s="193">
        <f>IF(N814="zákl. přenesená",J814,0)</f>
        <v>0</v>
      </c>
      <c r="BH814" s="193">
        <f>IF(N814="sníž. přenesená",J814,0)</f>
        <v>0</v>
      </c>
      <c r="BI814" s="193">
        <f>IF(N814="nulová",J814,0)</f>
        <v>0</v>
      </c>
      <c r="BJ814" s="19" t="s">
        <v>81</v>
      </c>
      <c r="BK814" s="193">
        <f>ROUND(I814*H814,2)</f>
        <v>0</v>
      </c>
      <c r="BL814" s="19" t="s">
        <v>298</v>
      </c>
      <c r="BM814" s="192" t="s">
        <v>1458</v>
      </c>
    </row>
    <row r="815" spans="2:51" s="13" customFormat="1" ht="22.5">
      <c r="B815" s="194"/>
      <c r="C815" s="195"/>
      <c r="D815" s="196" t="s">
        <v>217</v>
      </c>
      <c r="E815" s="197" t="s">
        <v>21</v>
      </c>
      <c r="F815" s="198" t="s">
        <v>1459</v>
      </c>
      <c r="G815" s="195"/>
      <c r="H815" s="199">
        <v>14</v>
      </c>
      <c r="I815" s="200"/>
      <c r="J815" s="195"/>
      <c r="K815" s="195"/>
      <c r="L815" s="201"/>
      <c r="M815" s="202"/>
      <c r="N815" s="203"/>
      <c r="O815" s="203"/>
      <c r="P815" s="203"/>
      <c r="Q815" s="203"/>
      <c r="R815" s="203"/>
      <c r="S815" s="203"/>
      <c r="T815" s="204"/>
      <c r="AT815" s="205" t="s">
        <v>217</v>
      </c>
      <c r="AU815" s="205" t="s">
        <v>83</v>
      </c>
      <c r="AV815" s="13" t="s">
        <v>83</v>
      </c>
      <c r="AW815" s="13" t="s">
        <v>35</v>
      </c>
      <c r="AX815" s="13" t="s">
        <v>74</v>
      </c>
      <c r="AY815" s="205" t="s">
        <v>209</v>
      </c>
    </row>
    <row r="816" spans="2:51" s="13" customFormat="1" ht="12">
      <c r="B816" s="194"/>
      <c r="C816" s="195"/>
      <c r="D816" s="196" t="s">
        <v>217</v>
      </c>
      <c r="E816" s="197" t="s">
        <v>21</v>
      </c>
      <c r="F816" s="198" t="s">
        <v>1460</v>
      </c>
      <c r="G816" s="195"/>
      <c r="H816" s="199">
        <v>4</v>
      </c>
      <c r="I816" s="200"/>
      <c r="J816" s="195"/>
      <c r="K816" s="195"/>
      <c r="L816" s="201"/>
      <c r="M816" s="202"/>
      <c r="N816" s="203"/>
      <c r="O816" s="203"/>
      <c r="P816" s="203"/>
      <c r="Q816" s="203"/>
      <c r="R816" s="203"/>
      <c r="S816" s="203"/>
      <c r="T816" s="204"/>
      <c r="AT816" s="205" t="s">
        <v>217</v>
      </c>
      <c r="AU816" s="205" t="s">
        <v>83</v>
      </c>
      <c r="AV816" s="13" t="s">
        <v>83</v>
      </c>
      <c r="AW816" s="13" t="s">
        <v>35</v>
      </c>
      <c r="AX816" s="13" t="s">
        <v>74</v>
      </c>
      <c r="AY816" s="205" t="s">
        <v>209</v>
      </c>
    </row>
    <row r="817" spans="2:51" s="14" customFormat="1" ht="12">
      <c r="B817" s="206"/>
      <c r="C817" s="207"/>
      <c r="D817" s="196" t="s">
        <v>217</v>
      </c>
      <c r="E817" s="208" t="s">
        <v>21</v>
      </c>
      <c r="F817" s="209" t="s">
        <v>223</v>
      </c>
      <c r="G817" s="207"/>
      <c r="H817" s="210">
        <v>18</v>
      </c>
      <c r="I817" s="211"/>
      <c r="J817" s="207"/>
      <c r="K817" s="207"/>
      <c r="L817" s="212"/>
      <c r="M817" s="213"/>
      <c r="N817" s="214"/>
      <c r="O817" s="214"/>
      <c r="P817" s="214"/>
      <c r="Q817" s="214"/>
      <c r="R817" s="214"/>
      <c r="S817" s="214"/>
      <c r="T817" s="215"/>
      <c r="AT817" s="216" t="s">
        <v>217</v>
      </c>
      <c r="AU817" s="216" t="s">
        <v>83</v>
      </c>
      <c r="AV817" s="14" t="s">
        <v>224</v>
      </c>
      <c r="AW817" s="14" t="s">
        <v>35</v>
      </c>
      <c r="AX817" s="14" t="s">
        <v>81</v>
      </c>
      <c r="AY817" s="216" t="s">
        <v>209</v>
      </c>
    </row>
    <row r="818" spans="1:65" s="2" customFormat="1" ht="24.2" customHeight="1">
      <c r="A818" s="36"/>
      <c r="B818" s="37"/>
      <c r="C818" s="238" t="s">
        <v>1461</v>
      </c>
      <c r="D818" s="238" t="s">
        <v>299</v>
      </c>
      <c r="E818" s="239" t="s">
        <v>1462</v>
      </c>
      <c r="F818" s="240" t="s">
        <v>1463</v>
      </c>
      <c r="G818" s="241" t="s">
        <v>354</v>
      </c>
      <c r="H818" s="242">
        <v>2</v>
      </c>
      <c r="I818" s="243"/>
      <c r="J818" s="244">
        <f>ROUND(I818*H818,2)</f>
        <v>0</v>
      </c>
      <c r="K818" s="240" t="s">
        <v>21</v>
      </c>
      <c r="L818" s="245"/>
      <c r="M818" s="246" t="s">
        <v>21</v>
      </c>
      <c r="N818" s="247" t="s">
        <v>45</v>
      </c>
      <c r="O818" s="66"/>
      <c r="P818" s="190">
        <f>O818*H818</f>
        <v>0</v>
      </c>
      <c r="Q818" s="190">
        <v>7E-05</v>
      </c>
      <c r="R818" s="190">
        <f>Q818*H818</f>
        <v>0.00014</v>
      </c>
      <c r="S818" s="190">
        <v>0</v>
      </c>
      <c r="T818" s="191">
        <f>S818*H818</f>
        <v>0</v>
      </c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R818" s="192" t="s">
        <v>395</v>
      </c>
      <c r="AT818" s="192" t="s">
        <v>299</v>
      </c>
      <c r="AU818" s="192" t="s">
        <v>83</v>
      </c>
      <c r="AY818" s="19" t="s">
        <v>209</v>
      </c>
      <c r="BE818" s="193">
        <f>IF(N818="základní",J818,0)</f>
        <v>0</v>
      </c>
      <c r="BF818" s="193">
        <f>IF(N818="snížená",J818,0)</f>
        <v>0</v>
      </c>
      <c r="BG818" s="193">
        <f>IF(N818="zákl. přenesená",J818,0)</f>
        <v>0</v>
      </c>
      <c r="BH818" s="193">
        <f>IF(N818="sníž. přenesená",J818,0)</f>
        <v>0</v>
      </c>
      <c r="BI818" s="193">
        <f>IF(N818="nulová",J818,0)</f>
        <v>0</v>
      </c>
      <c r="BJ818" s="19" t="s">
        <v>81</v>
      </c>
      <c r="BK818" s="193">
        <f>ROUND(I818*H818,2)</f>
        <v>0</v>
      </c>
      <c r="BL818" s="19" t="s">
        <v>298</v>
      </c>
      <c r="BM818" s="192" t="s">
        <v>1464</v>
      </c>
    </row>
    <row r="819" spans="2:51" s="13" customFormat="1" ht="12">
      <c r="B819" s="194"/>
      <c r="C819" s="195"/>
      <c r="D819" s="196" t="s">
        <v>217</v>
      </c>
      <c r="E819" s="197" t="s">
        <v>21</v>
      </c>
      <c r="F819" s="198" t="s">
        <v>1465</v>
      </c>
      <c r="G819" s="195"/>
      <c r="H819" s="199">
        <v>2</v>
      </c>
      <c r="I819" s="200"/>
      <c r="J819" s="195"/>
      <c r="K819" s="195"/>
      <c r="L819" s="201"/>
      <c r="M819" s="202"/>
      <c r="N819" s="203"/>
      <c r="O819" s="203"/>
      <c r="P819" s="203"/>
      <c r="Q819" s="203"/>
      <c r="R819" s="203"/>
      <c r="S819" s="203"/>
      <c r="T819" s="204"/>
      <c r="AT819" s="205" t="s">
        <v>217</v>
      </c>
      <c r="AU819" s="205" t="s">
        <v>83</v>
      </c>
      <c r="AV819" s="13" t="s">
        <v>83</v>
      </c>
      <c r="AW819" s="13" t="s">
        <v>35</v>
      </c>
      <c r="AX819" s="13" t="s">
        <v>81</v>
      </c>
      <c r="AY819" s="205" t="s">
        <v>209</v>
      </c>
    </row>
    <row r="820" spans="1:65" s="2" customFormat="1" ht="24.2" customHeight="1">
      <c r="A820" s="36"/>
      <c r="B820" s="37"/>
      <c r="C820" s="238" t="s">
        <v>1466</v>
      </c>
      <c r="D820" s="238" t="s">
        <v>299</v>
      </c>
      <c r="E820" s="239" t="s">
        <v>1467</v>
      </c>
      <c r="F820" s="240" t="s">
        <v>1468</v>
      </c>
      <c r="G820" s="241" t="s">
        <v>354</v>
      </c>
      <c r="H820" s="242">
        <v>2</v>
      </c>
      <c r="I820" s="243"/>
      <c r="J820" s="244">
        <f>ROUND(I820*H820,2)</f>
        <v>0</v>
      </c>
      <c r="K820" s="240" t="s">
        <v>21</v>
      </c>
      <c r="L820" s="245"/>
      <c r="M820" s="246" t="s">
        <v>21</v>
      </c>
      <c r="N820" s="247" t="s">
        <v>45</v>
      </c>
      <c r="O820" s="66"/>
      <c r="P820" s="190">
        <f>O820*H820</f>
        <v>0</v>
      </c>
      <c r="Q820" s="190">
        <v>7E-05</v>
      </c>
      <c r="R820" s="190">
        <f>Q820*H820</f>
        <v>0.00014</v>
      </c>
      <c r="S820" s="190">
        <v>0</v>
      </c>
      <c r="T820" s="191">
        <f>S820*H820</f>
        <v>0</v>
      </c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R820" s="192" t="s">
        <v>395</v>
      </c>
      <c r="AT820" s="192" t="s">
        <v>299</v>
      </c>
      <c r="AU820" s="192" t="s">
        <v>83</v>
      </c>
      <c r="AY820" s="19" t="s">
        <v>209</v>
      </c>
      <c r="BE820" s="193">
        <f>IF(N820="základní",J820,0)</f>
        <v>0</v>
      </c>
      <c r="BF820" s="193">
        <f>IF(N820="snížená",J820,0)</f>
        <v>0</v>
      </c>
      <c r="BG820" s="193">
        <f>IF(N820="zákl. přenesená",J820,0)</f>
        <v>0</v>
      </c>
      <c r="BH820" s="193">
        <f>IF(N820="sníž. přenesená",J820,0)</f>
        <v>0</v>
      </c>
      <c r="BI820" s="193">
        <f>IF(N820="nulová",J820,0)</f>
        <v>0</v>
      </c>
      <c r="BJ820" s="19" t="s">
        <v>81</v>
      </c>
      <c r="BK820" s="193">
        <f>ROUND(I820*H820,2)</f>
        <v>0</v>
      </c>
      <c r="BL820" s="19" t="s">
        <v>298</v>
      </c>
      <c r="BM820" s="192" t="s">
        <v>1469</v>
      </c>
    </row>
    <row r="821" spans="2:51" s="13" customFormat="1" ht="12">
      <c r="B821" s="194"/>
      <c r="C821" s="195"/>
      <c r="D821" s="196" t="s">
        <v>217</v>
      </c>
      <c r="E821" s="197" t="s">
        <v>21</v>
      </c>
      <c r="F821" s="198" t="s">
        <v>1465</v>
      </c>
      <c r="G821" s="195"/>
      <c r="H821" s="199">
        <v>2</v>
      </c>
      <c r="I821" s="200"/>
      <c r="J821" s="195"/>
      <c r="K821" s="195"/>
      <c r="L821" s="201"/>
      <c r="M821" s="202"/>
      <c r="N821" s="203"/>
      <c r="O821" s="203"/>
      <c r="P821" s="203"/>
      <c r="Q821" s="203"/>
      <c r="R821" s="203"/>
      <c r="S821" s="203"/>
      <c r="T821" s="204"/>
      <c r="AT821" s="205" t="s">
        <v>217</v>
      </c>
      <c r="AU821" s="205" t="s">
        <v>83</v>
      </c>
      <c r="AV821" s="13" t="s">
        <v>83</v>
      </c>
      <c r="AW821" s="13" t="s">
        <v>35</v>
      </c>
      <c r="AX821" s="13" t="s">
        <v>81</v>
      </c>
      <c r="AY821" s="205" t="s">
        <v>209</v>
      </c>
    </row>
    <row r="822" spans="1:65" s="2" customFormat="1" ht="37.9" customHeight="1">
      <c r="A822" s="36"/>
      <c r="B822" s="37"/>
      <c r="C822" s="181" t="s">
        <v>1470</v>
      </c>
      <c r="D822" s="181" t="s">
        <v>211</v>
      </c>
      <c r="E822" s="182" t="s">
        <v>1471</v>
      </c>
      <c r="F822" s="183" t="s">
        <v>1472</v>
      </c>
      <c r="G822" s="184" t="s">
        <v>302</v>
      </c>
      <c r="H822" s="185">
        <v>27.857</v>
      </c>
      <c r="I822" s="186"/>
      <c r="J822" s="187">
        <f>ROUND(I822*H822,2)</f>
        <v>0</v>
      </c>
      <c r="K822" s="183" t="s">
        <v>234</v>
      </c>
      <c r="L822" s="41"/>
      <c r="M822" s="188" t="s">
        <v>21</v>
      </c>
      <c r="N822" s="189" t="s">
        <v>45</v>
      </c>
      <c r="O822" s="66"/>
      <c r="P822" s="190">
        <f>O822*H822</f>
        <v>0</v>
      </c>
      <c r="Q822" s="190">
        <v>0</v>
      </c>
      <c r="R822" s="190">
        <f>Q822*H822</f>
        <v>0</v>
      </c>
      <c r="S822" s="190">
        <v>0</v>
      </c>
      <c r="T822" s="191">
        <f>S822*H822</f>
        <v>0</v>
      </c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R822" s="192" t="s">
        <v>298</v>
      </c>
      <c r="AT822" s="192" t="s">
        <v>211</v>
      </c>
      <c r="AU822" s="192" t="s">
        <v>83</v>
      </c>
      <c r="AY822" s="19" t="s">
        <v>209</v>
      </c>
      <c r="BE822" s="193">
        <f>IF(N822="základní",J822,0)</f>
        <v>0</v>
      </c>
      <c r="BF822" s="193">
        <f>IF(N822="snížená",J822,0)</f>
        <v>0</v>
      </c>
      <c r="BG822" s="193">
        <f>IF(N822="zákl. přenesená",J822,0)</f>
        <v>0</v>
      </c>
      <c r="BH822" s="193">
        <f>IF(N822="sníž. přenesená",J822,0)</f>
        <v>0</v>
      </c>
      <c r="BI822" s="193">
        <f>IF(N822="nulová",J822,0)</f>
        <v>0</v>
      </c>
      <c r="BJ822" s="19" t="s">
        <v>81</v>
      </c>
      <c r="BK822" s="193">
        <f>ROUND(I822*H822,2)</f>
        <v>0</v>
      </c>
      <c r="BL822" s="19" t="s">
        <v>298</v>
      </c>
      <c r="BM822" s="192" t="s">
        <v>1473</v>
      </c>
    </row>
    <row r="823" spans="1:65" s="2" customFormat="1" ht="37.9" customHeight="1">
      <c r="A823" s="36"/>
      <c r="B823" s="37"/>
      <c r="C823" s="181" t="s">
        <v>1474</v>
      </c>
      <c r="D823" s="181" t="s">
        <v>211</v>
      </c>
      <c r="E823" s="182" t="s">
        <v>1475</v>
      </c>
      <c r="F823" s="183" t="s">
        <v>1358</v>
      </c>
      <c r="G823" s="184" t="s">
        <v>302</v>
      </c>
      <c r="H823" s="185">
        <v>27.857</v>
      </c>
      <c r="I823" s="186"/>
      <c r="J823" s="187">
        <f>ROUND(I823*H823,2)</f>
        <v>0</v>
      </c>
      <c r="K823" s="183" t="s">
        <v>21</v>
      </c>
      <c r="L823" s="41"/>
      <c r="M823" s="188" t="s">
        <v>21</v>
      </c>
      <c r="N823" s="189" t="s">
        <v>45</v>
      </c>
      <c r="O823" s="66"/>
      <c r="P823" s="190">
        <f>O823*H823</f>
        <v>0</v>
      </c>
      <c r="Q823" s="190">
        <v>0</v>
      </c>
      <c r="R823" s="190">
        <f>Q823*H823</f>
        <v>0</v>
      </c>
      <c r="S823" s="190">
        <v>0</v>
      </c>
      <c r="T823" s="191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192" t="s">
        <v>298</v>
      </c>
      <c r="AT823" s="192" t="s">
        <v>211</v>
      </c>
      <c r="AU823" s="192" t="s">
        <v>83</v>
      </c>
      <c r="AY823" s="19" t="s">
        <v>209</v>
      </c>
      <c r="BE823" s="193">
        <f>IF(N823="základní",J823,0)</f>
        <v>0</v>
      </c>
      <c r="BF823" s="193">
        <f>IF(N823="snížená",J823,0)</f>
        <v>0</v>
      </c>
      <c r="BG823" s="193">
        <f>IF(N823="zákl. přenesená",J823,0)</f>
        <v>0</v>
      </c>
      <c r="BH823" s="193">
        <f>IF(N823="sníž. přenesená",J823,0)</f>
        <v>0</v>
      </c>
      <c r="BI823" s="193">
        <f>IF(N823="nulová",J823,0)</f>
        <v>0</v>
      </c>
      <c r="BJ823" s="19" t="s">
        <v>81</v>
      </c>
      <c r="BK823" s="193">
        <f>ROUND(I823*H823,2)</f>
        <v>0</v>
      </c>
      <c r="BL823" s="19" t="s">
        <v>298</v>
      </c>
      <c r="BM823" s="192" t="s">
        <v>1476</v>
      </c>
    </row>
    <row r="824" spans="2:63" s="12" customFormat="1" ht="22.9" customHeight="1">
      <c r="B824" s="165"/>
      <c r="C824" s="166"/>
      <c r="D824" s="167" t="s">
        <v>73</v>
      </c>
      <c r="E824" s="179" t="s">
        <v>1477</v>
      </c>
      <c r="F824" s="179" t="s">
        <v>1478</v>
      </c>
      <c r="G824" s="166"/>
      <c r="H824" s="166"/>
      <c r="I824" s="169"/>
      <c r="J824" s="180">
        <f>BK824</f>
        <v>0</v>
      </c>
      <c r="K824" s="166"/>
      <c r="L824" s="171"/>
      <c r="M824" s="172"/>
      <c r="N824" s="173"/>
      <c r="O824" s="173"/>
      <c r="P824" s="174">
        <f>SUM(P825:P882)</f>
        <v>0</v>
      </c>
      <c r="Q824" s="173"/>
      <c r="R824" s="174">
        <f>SUM(R825:R882)</f>
        <v>4.6247462299999995</v>
      </c>
      <c r="S824" s="173"/>
      <c r="T824" s="175">
        <f>SUM(T825:T882)</f>
        <v>0</v>
      </c>
      <c r="AR824" s="176" t="s">
        <v>83</v>
      </c>
      <c r="AT824" s="177" t="s">
        <v>73</v>
      </c>
      <c r="AU824" s="177" t="s">
        <v>81</v>
      </c>
      <c r="AY824" s="176" t="s">
        <v>209</v>
      </c>
      <c r="BK824" s="178">
        <f>SUM(BK825:BK882)</f>
        <v>0</v>
      </c>
    </row>
    <row r="825" spans="1:65" s="2" customFormat="1" ht="37.9" customHeight="1">
      <c r="A825" s="36"/>
      <c r="B825" s="37"/>
      <c r="C825" s="181" t="s">
        <v>1479</v>
      </c>
      <c r="D825" s="181" t="s">
        <v>211</v>
      </c>
      <c r="E825" s="182" t="s">
        <v>1480</v>
      </c>
      <c r="F825" s="183" t="s">
        <v>1481</v>
      </c>
      <c r="G825" s="184" t="s">
        <v>331</v>
      </c>
      <c r="H825" s="185">
        <v>6.075</v>
      </c>
      <c r="I825" s="186"/>
      <c r="J825" s="187">
        <f>ROUND(I825*H825,2)</f>
        <v>0</v>
      </c>
      <c r="K825" s="183" t="s">
        <v>234</v>
      </c>
      <c r="L825" s="41"/>
      <c r="M825" s="188" t="s">
        <v>21</v>
      </c>
      <c r="N825" s="189" t="s">
        <v>45</v>
      </c>
      <c r="O825" s="66"/>
      <c r="P825" s="190">
        <f>O825*H825</f>
        <v>0</v>
      </c>
      <c r="Q825" s="190">
        <v>0</v>
      </c>
      <c r="R825" s="190">
        <f>Q825*H825</f>
        <v>0</v>
      </c>
      <c r="S825" s="190">
        <v>0</v>
      </c>
      <c r="T825" s="191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192" t="s">
        <v>298</v>
      </c>
      <c r="AT825" s="192" t="s">
        <v>211</v>
      </c>
      <c r="AU825" s="192" t="s">
        <v>83</v>
      </c>
      <c r="AY825" s="19" t="s">
        <v>209</v>
      </c>
      <c r="BE825" s="193">
        <f>IF(N825="základní",J825,0)</f>
        <v>0</v>
      </c>
      <c r="BF825" s="193">
        <f>IF(N825="snížená",J825,0)</f>
        <v>0</v>
      </c>
      <c r="BG825" s="193">
        <f>IF(N825="zákl. přenesená",J825,0)</f>
        <v>0</v>
      </c>
      <c r="BH825" s="193">
        <f>IF(N825="sníž. přenesená",J825,0)</f>
        <v>0</v>
      </c>
      <c r="BI825" s="193">
        <f>IF(N825="nulová",J825,0)</f>
        <v>0</v>
      </c>
      <c r="BJ825" s="19" t="s">
        <v>81</v>
      </c>
      <c r="BK825" s="193">
        <f>ROUND(I825*H825,2)</f>
        <v>0</v>
      </c>
      <c r="BL825" s="19" t="s">
        <v>298</v>
      </c>
      <c r="BM825" s="192" t="s">
        <v>1482</v>
      </c>
    </row>
    <row r="826" spans="2:51" s="13" customFormat="1" ht="12">
      <c r="B826" s="194"/>
      <c r="C826" s="195"/>
      <c r="D826" s="196" t="s">
        <v>217</v>
      </c>
      <c r="E826" s="197" t="s">
        <v>21</v>
      </c>
      <c r="F826" s="198" t="s">
        <v>1483</v>
      </c>
      <c r="G826" s="195"/>
      <c r="H826" s="199">
        <v>6.075</v>
      </c>
      <c r="I826" s="200"/>
      <c r="J826" s="195"/>
      <c r="K826" s="195"/>
      <c r="L826" s="201"/>
      <c r="M826" s="202"/>
      <c r="N826" s="203"/>
      <c r="O826" s="203"/>
      <c r="P826" s="203"/>
      <c r="Q826" s="203"/>
      <c r="R826" s="203"/>
      <c r="S826" s="203"/>
      <c r="T826" s="204"/>
      <c r="AT826" s="205" t="s">
        <v>217</v>
      </c>
      <c r="AU826" s="205" t="s">
        <v>83</v>
      </c>
      <c r="AV826" s="13" t="s">
        <v>83</v>
      </c>
      <c r="AW826" s="13" t="s">
        <v>35</v>
      </c>
      <c r="AX826" s="13" t="s">
        <v>81</v>
      </c>
      <c r="AY826" s="205" t="s">
        <v>209</v>
      </c>
    </row>
    <row r="827" spans="1:65" s="2" customFormat="1" ht="24.2" customHeight="1">
      <c r="A827" s="36"/>
      <c r="B827" s="37"/>
      <c r="C827" s="238" t="s">
        <v>1484</v>
      </c>
      <c r="D827" s="238" t="s">
        <v>299</v>
      </c>
      <c r="E827" s="239" t="s">
        <v>1485</v>
      </c>
      <c r="F827" s="240" t="s">
        <v>1486</v>
      </c>
      <c r="G827" s="241" t="s">
        <v>331</v>
      </c>
      <c r="H827" s="242">
        <v>6.197</v>
      </c>
      <c r="I827" s="243"/>
      <c r="J827" s="244">
        <f>ROUND(I827*H827,2)</f>
        <v>0</v>
      </c>
      <c r="K827" s="240" t="s">
        <v>234</v>
      </c>
      <c r="L827" s="245"/>
      <c r="M827" s="246" t="s">
        <v>21</v>
      </c>
      <c r="N827" s="247" t="s">
        <v>45</v>
      </c>
      <c r="O827" s="66"/>
      <c r="P827" s="190">
        <f>O827*H827</f>
        <v>0</v>
      </c>
      <c r="Q827" s="190">
        <v>0.0032</v>
      </c>
      <c r="R827" s="190">
        <f>Q827*H827</f>
        <v>0.0198304</v>
      </c>
      <c r="S827" s="190">
        <v>0</v>
      </c>
      <c r="T827" s="191">
        <f>S827*H827</f>
        <v>0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192" t="s">
        <v>395</v>
      </c>
      <c r="AT827" s="192" t="s">
        <v>299</v>
      </c>
      <c r="AU827" s="192" t="s">
        <v>83</v>
      </c>
      <c r="AY827" s="19" t="s">
        <v>209</v>
      </c>
      <c r="BE827" s="193">
        <f>IF(N827="základní",J827,0)</f>
        <v>0</v>
      </c>
      <c r="BF827" s="193">
        <f>IF(N827="snížená",J827,0)</f>
        <v>0</v>
      </c>
      <c r="BG827" s="193">
        <f>IF(N827="zákl. přenesená",J827,0)</f>
        <v>0</v>
      </c>
      <c r="BH827" s="193">
        <f>IF(N827="sníž. přenesená",J827,0)</f>
        <v>0</v>
      </c>
      <c r="BI827" s="193">
        <f>IF(N827="nulová",J827,0)</f>
        <v>0</v>
      </c>
      <c r="BJ827" s="19" t="s">
        <v>81</v>
      </c>
      <c r="BK827" s="193">
        <f>ROUND(I827*H827,2)</f>
        <v>0</v>
      </c>
      <c r="BL827" s="19" t="s">
        <v>298</v>
      </c>
      <c r="BM827" s="192" t="s">
        <v>1487</v>
      </c>
    </row>
    <row r="828" spans="2:51" s="13" customFormat="1" ht="12">
      <c r="B828" s="194"/>
      <c r="C828" s="195"/>
      <c r="D828" s="196" t="s">
        <v>217</v>
      </c>
      <c r="E828" s="195"/>
      <c r="F828" s="198" t="s">
        <v>1488</v>
      </c>
      <c r="G828" s="195"/>
      <c r="H828" s="199">
        <v>6.197</v>
      </c>
      <c r="I828" s="200"/>
      <c r="J828" s="195"/>
      <c r="K828" s="195"/>
      <c r="L828" s="201"/>
      <c r="M828" s="202"/>
      <c r="N828" s="203"/>
      <c r="O828" s="203"/>
      <c r="P828" s="203"/>
      <c r="Q828" s="203"/>
      <c r="R828" s="203"/>
      <c r="S828" s="203"/>
      <c r="T828" s="204"/>
      <c r="AT828" s="205" t="s">
        <v>217</v>
      </c>
      <c r="AU828" s="205" t="s">
        <v>83</v>
      </c>
      <c r="AV828" s="13" t="s">
        <v>83</v>
      </c>
      <c r="AW828" s="13" t="s">
        <v>4</v>
      </c>
      <c r="AX828" s="13" t="s">
        <v>81</v>
      </c>
      <c r="AY828" s="205" t="s">
        <v>209</v>
      </c>
    </row>
    <row r="829" spans="1:65" s="2" customFormat="1" ht="37.9" customHeight="1">
      <c r="A829" s="36"/>
      <c r="B829" s="37"/>
      <c r="C829" s="181" t="s">
        <v>114</v>
      </c>
      <c r="D829" s="181" t="s">
        <v>211</v>
      </c>
      <c r="E829" s="182" t="s">
        <v>1489</v>
      </c>
      <c r="F829" s="183" t="s">
        <v>1490</v>
      </c>
      <c r="G829" s="184" t="s">
        <v>331</v>
      </c>
      <c r="H829" s="185">
        <v>246.98</v>
      </c>
      <c r="I829" s="186"/>
      <c r="J829" s="187">
        <f>ROUND(I829*H829,2)</f>
        <v>0</v>
      </c>
      <c r="K829" s="183" t="s">
        <v>234</v>
      </c>
      <c r="L829" s="41"/>
      <c r="M829" s="188" t="s">
        <v>21</v>
      </c>
      <c r="N829" s="189" t="s">
        <v>45</v>
      </c>
      <c r="O829" s="66"/>
      <c r="P829" s="190">
        <f>O829*H829</f>
        <v>0</v>
      </c>
      <c r="Q829" s="190">
        <v>0</v>
      </c>
      <c r="R829" s="190">
        <f>Q829*H829</f>
        <v>0</v>
      </c>
      <c r="S829" s="190">
        <v>0</v>
      </c>
      <c r="T829" s="191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92" t="s">
        <v>298</v>
      </c>
      <c r="AT829" s="192" t="s">
        <v>211</v>
      </c>
      <c r="AU829" s="192" t="s">
        <v>83</v>
      </c>
      <c r="AY829" s="19" t="s">
        <v>209</v>
      </c>
      <c r="BE829" s="193">
        <f>IF(N829="základní",J829,0)</f>
        <v>0</v>
      </c>
      <c r="BF829" s="193">
        <f>IF(N829="snížená",J829,0)</f>
        <v>0</v>
      </c>
      <c r="BG829" s="193">
        <f>IF(N829="zákl. přenesená",J829,0)</f>
        <v>0</v>
      </c>
      <c r="BH829" s="193">
        <f>IF(N829="sníž. přenesená",J829,0)</f>
        <v>0</v>
      </c>
      <c r="BI829" s="193">
        <f>IF(N829="nulová",J829,0)</f>
        <v>0</v>
      </c>
      <c r="BJ829" s="19" t="s">
        <v>81</v>
      </c>
      <c r="BK829" s="193">
        <f>ROUND(I829*H829,2)</f>
        <v>0</v>
      </c>
      <c r="BL829" s="19" t="s">
        <v>298</v>
      </c>
      <c r="BM829" s="192" t="s">
        <v>1491</v>
      </c>
    </row>
    <row r="830" spans="2:51" s="13" customFormat="1" ht="12">
      <c r="B830" s="194"/>
      <c r="C830" s="195"/>
      <c r="D830" s="196" t="s">
        <v>217</v>
      </c>
      <c r="E830" s="197" t="s">
        <v>21</v>
      </c>
      <c r="F830" s="198" t="s">
        <v>1492</v>
      </c>
      <c r="G830" s="195"/>
      <c r="H830" s="199">
        <v>246.98</v>
      </c>
      <c r="I830" s="200"/>
      <c r="J830" s="195"/>
      <c r="K830" s="195"/>
      <c r="L830" s="201"/>
      <c r="M830" s="202"/>
      <c r="N830" s="203"/>
      <c r="O830" s="203"/>
      <c r="P830" s="203"/>
      <c r="Q830" s="203"/>
      <c r="R830" s="203"/>
      <c r="S830" s="203"/>
      <c r="T830" s="204"/>
      <c r="AT830" s="205" t="s">
        <v>217</v>
      </c>
      <c r="AU830" s="205" t="s">
        <v>83</v>
      </c>
      <c r="AV830" s="13" t="s">
        <v>83</v>
      </c>
      <c r="AW830" s="13" t="s">
        <v>35</v>
      </c>
      <c r="AX830" s="13" t="s">
        <v>81</v>
      </c>
      <c r="AY830" s="205" t="s">
        <v>209</v>
      </c>
    </row>
    <row r="831" spans="1:65" s="2" customFormat="1" ht="24.2" customHeight="1">
      <c r="A831" s="36"/>
      <c r="B831" s="37"/>
      <c r="C831" s="238" t="s">
        <v>1493</v>
      </c>
      <c r="D831" s="238" t="s">
        <v>299</v>
      </c>
      <c r="E831" s="239" t="s">
        <v>1494</v>
      </c>
      <c r="F831" s="240" t="s">
        <v>1495</v>
      </c>
      <c r="G831" s="241" t="s">
        <v>331</v>
      </c>
      <c r="H831" s="242">
        <v>503.839</v>
      </c>
      <c r="I831" s="243"/>
      <c r="J831" s="244">
        <f>ROUND(I831*H831,2)</f>
        <v>0</v>
      </c>
      <c r="K831" s="240" t="s">
        <v>234</v>
      </c>
      <c r="L831" s="245"/>
      <c r="M831" s="246" t="s">
        <v>21</v>
      </c>
      <c r="N831" s="247" t="s">
        <v>45</v>
      </c>
      <c r="O831" s="66"/>
      <c r="P831" s="190">
        <f>O831*H831</f>
        <v>0</v>
      </c>
      <c r="Q831" s="190">
        <v>0.0018</v>
      </c>
      <c r="R831" s="190">
        <f>Q831*H831</f>
        <v>0.9069102</v>
      </c>
      <c r="S831" s="190">
        <v>0</v>
      </c>
      <c r="T831" s="191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192" t="s">
        <v>395</v>
      </c>
      <c r="AT831" s="192" t="s">
        <v>299</v>
      </c>
      <c r="AU831" s="192" t="s">
        <v>83</v>
      </c>
      <c r="AY831" s="19" t="s">
        <v>209</v>
      </c>
      <c r="BE831" s="193">
        <f>IF(N831="základní",J831,0)</f>
        <v>0</v>
      </c>
      <c r="BF831" s="193">
        <f>IF(N831="snížená",J831,0)</f>
        <v>0</v>
      </c>
      <c r="BG831" s="193">
        <f>IF(N831="zákl. přenesená",J831,0)</f>
        <v>0</v>
      </c>
      <c r="BH831" s="193">
        <f>IF(N831="sníž. přenesená",J831,0)</f>
        <v>0</v>
      </c>
      <c r="BI831" s="193">
        <f>IF(N831="nulová",J831,0)</f>
        <v>0</v>
      </c>
      <c r="BJ831" s="19" t="s">
        <v>81</v>
      </c>
      <c r="BK831" s="193">
        <f>ROUND(I831*H831,2)</f>
        <v>0</v>
      </c>
      <c r="BL831" s="19" t="s">
        <v>298</v>
      </c>
      <c r="BM831" s="192" t="s">
        <v>1496</v>
      </c>
    </row>
    <row r="832" spans="2:51" s="13" customFormat="1" ht="12">
      <c r="B832" s="194"/>
      <c r="C832" s="195"/>
      <c r="D832" s="196" t="s">
        <v>217</v>
      </c>
      <c r="E832" s="197" t="s">
        <v>21</v>
      </c>
      <c r="F832" s="198" t="s">
        <v>1497</v>
      </c>
      <c r="G832" s="195"/>
      <c r="H832" s="199">
        <v>503.839</v>
      </c>
      <c r="I832" s="200"/>
      <c r="J832" s="195"/>
      <c r="K832" s="195"/>
      <c r="L832" s="201"/>
      <c r="M832" s="202"/>
      <c r="N832" s="203"/>
      <c r="O832" s="203"/>
      <c r="P832" s="203"/>
      <c r="Q832" s="203"/>
      <c r="R832" s="203"/>
      <c r="S832" s="203"/>
      <c r="T832" s="204"/>
      <c r="AT832" s="205" t="s">
        <v>217</v>
      </c>
      <c r="AU832" s="205" t="s">
        <v>83</v>
      </c>
      <c r="AV832" s="13" t="s">
        <v>83</v>
      </c>
      <c r="AW832" s="13" t="s">
        <v>35</v>
      </c>
      <c r="AX832" s="13" t="s">
        <v>74</v>
      </c>
      <c r="AY832" s="205" t="s">
        <v>209</v>
      </c>
    </row>
    <row r="833" spans="2:51" s="16" customFormat="1" ht="12">
      <c r="B833" s="227"/>
      <c r="C833" s="228"/>
      <c r="D833" s="196" t="s">
        <v>217</v>
      </c>
      <c r="E833" s="229" t="s">
        <v>21</v>
      </c>
      <c r="F833" s="230" t="s">
        <v>257</v>
      </c>
      <c r="G833" s="228"/>
      <c r="H833" s="231">
        <v>503.839</v>
      </c>
      <c r="I833" s="232"/>
      <c r="J833" s="228"/>
      <c r="K833" s="228"/>
      <c r="L833" s="233"/>
      <c r="M833" s="234"/>
      <c r="N833" s="235"/>
      <c r="O833" s="235"/>
      <c r="P833" s="235"/>
      <c r="Q833" s="235"/>
      <c r="R833" s="235"/>
      <c r="S833" s="235"/>
      <c r="T833" s="236"/>
      <c r="AT833" s="237" t="s">
        <v>217</v>
      </c>
      <c r="AU833" s="237" t="s">
        <v>83</v>
      </c>
      <c r="AV833" s="16" t="s">
        <v>215</v>
      </c>
      <c r="AW833" s="16" t="s">
        <v>35</v>
      </c>
      <c r="AX833" s="16" t="s">
        <v>81</v>
      </c>
      <c r="AY833" s="237" t="s">
        <v>209</v>
      </c>
    </row>
    <row r="834" spans="1:65" s="2" customFormat="1" ht="37.9" customHeight="1">
      <c r="A834" s="36"/>
      <c r="B834" s="37"/>
      <c r="C834" s="181" t="s">
        <v>1498</v>
      </c>
      <c r="D834" s="181" t="s">
        <v>211</v>
      </c>
      <c r="E834" s="182" t="s">
        <v>1499</v>
      </c>
      <c r="F834" s="183" t="s">
        <v>1500</v>
      </c>
      <c r="G834" s="184" t="s">
        <v>331</v>
      </c>
      <c r="H834" s="185">
        <v>6.75</v>
      </c>
      <c r="I834" s="186"/>
      <c r="J834" s="187">
        <f>ROUND(I834*H834,2)</f>
        <v>0</v>
      </c>
      <c r="K834" s="183" t="s">
        <v>234</v>
      </c>
      <c r="L834" s="41"/>
      <c r="M834" s="188" t="s">
        <v>21</v>
      </c>
      <c r="N834" s="189" t="s">
        <v>45</v>
      </c>
      <c r="O834" s="66"/>
      <c r="P834" s="190">
        <f>O834*H834</f>
        <v>0</v>
      </c>
      <c r="Q834" s="190">
        <v>0.0003</v>
      </c>
      <c r="R834" s="190">
        <f>Q834*H834</f>
        <v>0.002025</v>
      </c>
      <c r="S834" s="190">
        <v>0</v>
      </c>
      <c r="T834" s="191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92" t="s">
        <v>298</v>
      </c>
      <c r="AT834" s="192" t="s">
        <v>211</v>
      </c>
      <c r="AU834" s="192" t="s">
        <v>83</v>
      </c>
      <c r="AY834" s="19" t="s">
        <v>209</v>
      </c>
      <c r="BE834" s="193">
        <f>IF(N834="základní",J834,0)</f>
        <v>0</v>
      </c>
      <c r="BF834" s="193">
        <f>IF(N834="snížená",J834,0)</f>
        <v>0</v>
      </c>
      <c r="BG834" s="193">
        <f>IF(N834="zákl. přenesená",J834,0)</f>
        <v>0</v>
      </c>
      <c r="BH834" s="193">
        <f>IF(N834="sníž. přenesená",J834,0)</f>
        <v>0</v>
      </c>
      <c r="BI834" s="193">
        <f>IF(N834="nulová",J834,0)</f>
        <v>0</v>
      </c>
      <c r="BJ834" s="19" t="s">
        <v>81</v>
      </c>
      <c r="BK834" s="193">
        <f>ROUND(I834*H834,2)</f>
        <v>0</v>
      </c>
      <c r="BL834" s="19" t="s">
        <v>298</v>
      </c>
      <c r="BM834" s="192" t="s">
        <v>1501</v>
      </c>
    </row>
    <row r="835" spans="2:51" s="13" customFormat="1" ht="12">
      <c r="B835" s="194"/>
      <c r="C835" s="195"/>
      <c r="D835" s="196" t="s">
        <v>217</v>
      </c>
      <c r="E835" s="197" t="s">
        <v>21</v>
      </c>
      <c r="F835" s="198" t="s">
        <v>1502</v>
      </c>
      <c r="G835" s="195"/>
      <c r="H835" s="199">
        <v>6.75</v>
      </c>
      <c r="I835" s="200"/>
      <c r="J835" s="195"/>
      <c r="K835" s="195"/>
      <c r="L835" s="201"/>
      <c r="M835" s="202"/>
      <c r="N835" s="203"/>
      <c r="O835" s="203"/>
      <c r="P835" s="203"/>
      <c r="Q835" s="203"/>
      <c r="R835" s="203"/>
      <c r="S835" s="203"/>
      <c r="T835" s="204"/>
      <c r="AT835" s="205" t="s">
        <v>217</v>
      </c>
      <c r="AU835" s="205" t="s">
        <v>83</v>
      </c>
      <c r="AV835" s="13" t="s">
        <v>83</v>
      </c>
      <c r="AW835" s="13" t="s">
        <v>35</v>
      </c>
      <c r="AX835" s="13" t="s">
        <v>81</v>
      </c>
      <c r="AY835" s="205" t="s">
        <v>209</v>
      </c>
    </row>
    <row r="836" spans="1:65" s="2" customFormat="1" ht="24.2" customHeight="1">
      <c r="A836" s="36"/>
      <c r="B836" s="37"/>
      <c r="C836" s="238" t="s">
        <v>1503</v>
      </c>
      <c r="D836" s="238" t="s">
        <v>299</v>
      </c>
      <c r="E836" s="239" t="s">
        <v>1504</v>
      </c>
      <c r="F836" s="240" t="s">
        <v>1505</v>
      </c>
      <c r="G836" s="241" t="s">
        <v>331</v>
      </c>
      <c r="H836" s="242">
        <v>7.425</v>
      </c>
      <c r="I836" s="243"/>
      <c r="J836" s="244">
        <f>ROUND(I836*H836,2)</f>
        <v>0</v>
      </c>
      <c r="K836" s="240" t="s">
        <v>234</v>
      </c>
      <c r="L836" s="245"/>
      <c r="M836" s="246" t="s">
        <v>21</v>
      </c>
      <c r="N836" s="247" t="s">
        <v>45</v>
      </c>
      <c r="O836" s="66"/>
      <c r="P836" s="190">
        <f>O836*H836</f>
        <v>0</v>
      </c>
      <c r="Q836" s="190">
        <v>0.003</v>
      </c>
      <c r="R836" s="190">
        <f>Q836*H836</f>
        <v>0.022275</v>
      </c>
      <c r="S836" s="190">
        <v>0</v>
      </c>
      <c r="T836" s="191">
        <f>S836*H836</f>
        <v>0</v>
      </c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R836" s="192" t="s">
        <v>395</v>
      </c>
      <c r="AT836" s="192" t="s">
        <v>299</v>
      </c>
      <c r="AU836" s="192" t="s">
        <v>83</v>
      </c>
      <c r="AY836" s="19" t="s">
        <v>209</v>
      </c>
      <c r="BE836" s="193">
        <f>IF(N836="základní",J836,0)</f>
        <v>0</v>
      </c>
      <c r="BF836" s="193">
        <f>IF(N836="snížená",J836,0)</f>
        <v>0</v>
      </c>
      <c r="BG836" s="193">
        <f>IF(N836="zákl. přenesená",J836,0)</f>
        <v>0</v>
      </c>
      <c r="BH836" s="193">
        <f>IF(N836="sníž. přenesená",J836,0)</f>
        <v>0</v>
      </c>
      <c r="BI836" s="193">
        <f>IF(N836="nulová",J836,0)</f>
        <v>0</v>
      </c>
      <c r="BJ836" s="19" t="s">
        <v>81</v>
      </c>
      <c r="BK836" s="193">
        <f>ROUND(I836*H836,2)</f>
        <v>0</v>
      </c>
      <c r="BL836" s="19" t="s">
        <v>298</v>
      </c>
      <c r="BM836" s="192" t="s">
        <v>1506</v>
      </c>
    </row>
    <row r="837" spans="2:51" s="13" customFormat="1" ht="12">
      <c r="B837" s="194"/>
      <c r="C837" s="195"/>
      <c r="D837" s="196" t="s">
        <v>217</v>
      </c>
      <c r="E837" s="195"/>
      <c r="F837" s="198" t="s">
        <v>1507</v>
      </c>
      <c r="G837" s="195"/>
      <c r="H837" s="199">
        <v>7.425</v>
      </c>
      <c r="I837" s="200"/>
      <c r="J837" s="195"/>
      <c r="K837" s="195"/>
      <c r="L837" s="201"/>
      <c r="M837" s="202"/>
      <c r="N837" s="203"/>
      <c r="O837" s="203"/>
      <c r="P837" s="203"/>
      <c r="Q837" s="203"/>
      <c r="R837" s="203"/>
      <c r="S837" s="203"/>
      <c r="T837" s="204"/>
      <c r="AT837" s="205" t="s">
        <v>217</v>
      </c>
      <c r="AU837" s="205" t="s">
        <v>83</v>
      </c>
      <c r="AV837" s="13" t="s">
        <v>83</v>
      </c>
      <c r="AW837" s="13" t="s">
        <v>4</v>
      </c>
      <c r="AX837" s="13" t="s">
        <v>81</v>
      </c>
      <c r="AY837" s="205" t="s">
        <v>209</v>
      </c>
    </row>
    <row r="838" spans="1:65" s="2" customFormat="1" ht="37.9" customHeight="1">
      <c r="A838" s="36"/>
      <c r="B838" s="37"/>
      <c r="C838" s="181" t="s">
        <v>1508</v>
      </c>
      <c r="D838" s="181" t="s">
        <v>211</v>
      </c>
      <c r="E838" s="182" t="s">
        <v>1499</v>
      </c>
      <c r="F838" s="183" t="s">
        <v>1500</v>
      </c>
      <c r="G838" s="184" t="s">
        <v>331</v>
      </c>
      <c r="H838" s="185">
        <v>8.25</v>
      </c>
      <c r="I838" s="186"/>
      <c r="J838" s="187">
        <f>ROUND(I838*H838,2)</f>
        <v>0</v>
      </c>
      <c r="K838" s="183" t="s">
        <v>234</v>
      </c>
      <c r="L838" s="41"/>
      <c r="M838" s="188" t="s">
        <v>21</v>
      </c>
      <c r="N838" s="189" t="s">
        <v>45</v>
      </c>
      <c r="O838" s="66"/>
      <c r="P838" s="190">
        <f>O838*H838</f>
        <v>0</v>
      </c>
      <c r="Q838" s="190">
        <v>0.0003</v>
      </c>
      <c r="R838" s="190">
        <f>Q838*H838</f>
        <v>0.0024749999999999998</v>
      </c>
      <c r="S838" s="190">
        <v>0</v>
      </c>
      <c r="T838" s="191">
        <f>S838*H838</f>
        <v>0</v>
      </c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R838" s="192" t="s">
        <v>298</v>
      </c>
      <c r="AT838" s="192" t="s">
        <v>211</v>
      </c>
      <c r="AU838" s="192" t="s">
        <v>83</v>
      </c>
      <c r="AY838" s="19" t="s">
        <v>209</v>
      </c>
      <c r="BE838" s="193">
        <f>IF(N838="základní",J838,0)</f>
        <v>0</v>
      </c>
      <c r="BF838" s="193">
        <f>IF(N838="snížená",J838,0)</f>
        <v>0</v>
      </c>
      <c r="BG838" s="193">
        <f>IF(N838="zákl. přenesená",J838,0)</f>
        <v>0</v>
      </c>
      <c r="BH838" s="193">
        <f>IF(N838="sníž. přenesená",J838,0)</f>
        <v>0</v>
      </c>
      <c r="BI838" s="193">
        <f>IF(N838="nulová",J838,0)</f>
        <v>0</v>
      </c>
      <c r="BJ838" s="19" t="s">
        <v>81</v>
      </c>
      <c r="BK838" s="193">
        <f>ROUND(I838*H838,2)</f>
        <v>0</v>
      </c>
      <c r="BL838" s="19" t="s">
        <v>298</v>
      </c>
      <c r="BM838" s="192" t="s">
        <v>1509</v>
      </c>
    </row>
    <row r="839" spans="2:51" s="13" customFormat="1" ht="12">
      <c r="B839" s="194"/>
      <c r="C839" s="195"/>
      <c r="D839" s="196" t="s">
        <v>217</v>
      </c>
      <c r="E839" s="197" t="s">
        <v>21</v>
      </c>
      <c r="F839" s="198" t="s">
        <v>1510</v>
      </c>
      <c r="G839" s="195"/>
      <c r="H839" s="199">
        <v>8.25</v>
      </c>
      <c r="I839" s="200"/>
      <c r="J839" s="195"/>
      <c r="K839" s="195"/>
      <c r="L839" s="201"/>
      <c r="M839" s="202"/>
      <c r="N839" s="203"/>
      <c r="O839" s="203"/>
      <c r="P839" s="203"/>
      <c r="Q839" s="203"/>
      <c r="R839" s="203"/>
      <c r="S839" s="203"/>
      <c r="T839" s="204"/>
      <c r="AT839" s="205" t="s">
        <v>217</v>
      </c>
      <c r="AU839" s="205" t="s">
        <v>83</v>
      </c>
      <c r="AV839" s="13" t="s">
        <v>83</v>
      </c>
      <c r="AW839" s="13" t="s">
        <v>35</v>
      </c>
      <c r="AX839" s="13" t="s">
        <v>81</v>
      </c>
      <c r="AY839" s="205" t="s">
        <v>209</v>
      </c>
    </row>
    <row r="840" spans="1:65" s="2" customFormat="1" ht="24.2" customHeight="1">
      <c r="A840" s="36"/>
      <c r="B840" s="37"/>
      <c r="C840" s="238" t="s">
        <v>1511</v>
      </c>
      <c r="D840" s="238" t="s">
        <v>299</v>
      </c>
      <c r="E840" s="239" t="s">
        <v>1512</v>
      </c>
      <c r="F840" s="240" t="s">
        <v>1513</v>
      </c>
      <c r="G840" s="241" t="s">
        <v>331</v>
      </c>
      <c r="H840" s="242">
        <v>9.075</v>
      </c>
      <c r="I840" s="243"/>
      <c r="J840" s="244">
        <f>ROUND(I840*H840,2)</f>
        <v>0</v>
      </c>
      <c r="K840" s="240" t="s">
        <v>234</v>
      </c>
      <c r="L840" s="245"/>
      <c r="M840" s="246" t="s">
        <v>21</v>
      </c>
      <c r="N840" s="247" t="s">
        <v>45</v>
      </c>
      <c r="O840" s="66"/>
      <c r="P840" s="190">
        <f>O840*H840</f>
        <v>0</v>
      </c>
      <c r="Q840" s="190">
        <v>0.0024</v>
      </c>
      <c r="R840" s="190">
        <f>Q840*H840</f>
        <v>0.021779999999999997</v>
      </c>
      <c r="S840" s="190">
        <v>0</v>
      </c>
      <c r="T840" s="191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92" t="s">
        <v>395</v>
      </c>
      <c r="AT840" s="192" t="s">
        <v>299</v>
      </c>
      <c r="AU840" s="192" t="s">
        <v>83</v>
      </c>
      <c r="AY840" s="19" t="s">
        <v>209</v>
      </c>
      <c r="BE840" s="193">
        <f>IF(N840="základní",J840,0)</f>
        <v>0</v>
      </c>
      <c r="BF840" s="193">
        <f>IF(N840="snížená",J840,0)</f>
        <v>0</v>
      </c>
      <c r="BG840" s="193">
        <f>IF(N840="zákl. přenesená",J840,0)</f>
        <v>0</v>
      </c>
      <c r="BH840" s="193">
        <f>IF(N840="sníž. přenesená",J840,0)</f>
        <v>0</v>
      </c>
      <c r="BI840" s="193">
        <f>IF(N840="nulová",J840,0)</f>
        <v>0</v>
      </c>
      <c r="BJ840" s="19" t="s">
        <v>81</v>
      </c>
      <c r="BK840" s="193">
        <f>ROUND(I840*H840,2)</f>
        <v>0</v>
      </c>
      <c r="BL840" s="19" t="s">
        <v>298</v>
      </c>
      <c r="BM840" s="192" t="s">
        <v>1514</v>
      </c>
    </row>
    <row r="841" spans="2:51" s="13" customFormat="1" ht="12">
      <c r="B841" s="194"/>
      <c r="C841" s="195"/>
      <c r="D841" s="196" t="s">
        <v>217</v>
      </c>
      <c r="E841" s="195"/>
      <c r="F841" s="198" t="s">
        <v>1515</v>
      </c>
      <c r="G841" s="195"/>
      <c r="H841" s="199">
        <v>9.075</v>
      </c>
      <c r="I841" s="200"/>
      <c r="J841" s="195"/>
      <c r="K841" s="195"/>
      <c r="L841" s="201"/>
      <c r="M841" s="202"/>
      <c r="N841" s="203"/>
      <c r="O841" s="203"/>
      <c r="P841" s="203"/>
      <c r="Q841" s="203"/>
      <c r="R841" s="203"/>
      <c r="S841" s="203"/>
      <c r="T841" s="204"/>
      <c r="AT841" s="205" t="s">
        <v>217</v>
      </c>
      <c r="AU841" s="205" t="s">
        <v>83</v>
      </c>
      <c r="AV841" s="13" t="s">
        <v>83</v>
      </c>
      <c r="AW841" s="13" t="s">
        <v>4</v>
      </c>
      <c r="AX841" s="13" t="s">
        <v>81</v>
      </c>
      <c r="AY841" s="205" t="s">
        <v>209</v>
      </c>
    </row>
    <row r="842" spans="1:65" s="2" customFormat="1" ht="37.9" customHeight="1">
      <c r="A842" s="36"/>
      <c r="B842" s="37"/>
      <c r="C842" s="181" t="s">
        <v>1516</v>
      </c>
      <c r="D842" s="181" t="s">
        <v>211</v>
      </c>
      <c r="E842" s="182" t="s">
        <v>1517</v>
      </c>
      <c r="F842" s="183" t="s">
        <v>1518</v>
      </c>
      <c r="G842" s="184" t="s">
        <v>331</v>
      </c>
      <c r="H842" s="185">
        <v>60.347</v>
      </c>
      <c r="I842" s="186"/>
      <c r="J842" s="187">
        <f>ROUND(I842*H842,2)</f>
        <v>0</v>
      </c>
      <c r="K842" s="183" t="s">
        <v>234</v>
      </c>
      <c r="L842" s="41"/>
      <c r="M842" s="188" t="s">
        <v>21</v>
      </c>
      <c r="N842" s="189" t="s">
        <v>45</v>
      </c>
      <c r="O842" s="66"/>
      <c r="P842" s="190">
        <f>O842*H842</f>
        <v>0</v>
      </c>
      <c r="Q842" s="190">
        <v>0.006</v>
      </c>
      <c r="R842" s="190">
        <f>Q842*H842</f>
        <v>0.362082</v>
      </c>
      <c r="S842" s="190">
        <v>0</v>
      </c>
      <c r="T842" s="191">
        <f>S842*H842</f>
        <v>0</v>
      </c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R842" s="192" t="s">
        <v>298</v>
      </c>
      <c r="AT842" s="192" t="s">
        <v>211</v>
      </c>
      <c r="AU842" s="192" t="s">
        <v>83</v>
      </c>
      <c r="AY842" s="19" t="s">
        <v>209</v>
      </c>
      <c r="BE842" s="193">
        <f>IF(N842="základní",J842,0)</f>
        <v>0</v>
      </c>
      <c r="BF842" s="193">
        <f>IF(N842="snížená",J842,0)</f>
        <v>0</v>
      </c>
      <c r="BG842" s="193">
        <f>IF(N842="zákl. přenesená",J842,0)</f>
        <v>0</v>
      </c>
      <c r="BH842" s="193">
        <f>IF(N842="sníž. přenesená",J842,0)</f>
        <v>0</v>
      </c>
      <c r="BI842" s="193">
        <f>IF(N842="nulová",J842,0)</f>
        <v>0</v>
      </c>
      <c r="BJ842" s="19" t="s">
        <v>81</v>
      </c>
      <c r="BK842" s="193">
        <f>ROUND(I842*H842,2)</f>
        <v>0</v>
      </c>
      <c r="BL842" s="19" t="s">
        <v>298</v>
      </c>
      <c r="BM842" s="192" t="s">
        <v>1519</v>
      </c>
    </row>
    <row r="843" spans="2:51" s="13" customFormat="1" ht="12">
      <c r="B843" s="194"/>
      <c r="C843" s="195"/>
      <c r="D843" s="196" t="s">
        <v>217</v>
      </c>
      <c r="E843" s="197" t="s">
        <v>21</v>
      </c>
      <c r="F843" s="198" t="s">
        <v>1520</v>
      </c>
      <c r="G843" s="195"/>
      <c r="H843" s="199">
        <v>18.647</v>
      </c>
      <c r="I843" s="200"/>
      <c r="J843" s="195"/>
      <c r="K843" s="195"/>
      <c r="L843" s="201"/>
      <c r="M843" s="202"/>
      <c r="N843" s="203"/>
      <c r="O843" s="203"/>
      <c r="P843" s="203"/>
      <c r="Q843" s="203"/>
      <c r="R843" s="203"/>
      <c r="S843" s="203"/>
      <c r="T843" s="204"/>
      <c r="AT843" s="205" t="s">
        <v>217</v>
      </c>
      <c r="AU843" s="205" t="s">
        <v>83</v>
      </c>
      <c r="AV843" s="13" t="s">
        <v>83</v>
      </c>
      <c r="AW843" s="13" t="s">
        <v>35</v>
      </c>
      <c r="AX843" s="13" t="s">
        <v>74</v>
      </c>
      <c r="AY843" s="205" t="s">
        <v>209</v>
      </c>
    </row>
    <row r="844" spans="2:51" s="13" customFormat="1" ht="22.5">
      <c r="B844" s="194"/>
      <c r="C844" s="195"/>
      <c r="D844" s="196" t="s">
        <v>217</v>
      </c>
      <c r="E844" s="197" t="s">
        <v>21</v>
      </c>
      <c r="F844" s="198" t="s">
        <v>1521</v>
      </c>
      <c r="G844" s="195"/>
      <c r="H844" s="199">
        <v>8.7</v>
      </c>
      <c r="I844" s="200"/>
      <c r="J844" s="195"/>
      <c r="K844" s="195"/>
      <c r="L844" s="201"/>
      <c r="M844" s="202"/>
      <c r="N844" s="203"/>
      <c r="O844" s="203"/>
      <c r="P844" s="203"/>
      <c r="Q844" s="203"/>
      <c r="R844" s="203"/>
      <c r="S844" s="203"/>
      <c r="T844" s="204"/>
      <c r="AT844" s="205" t="s">
        <v>217</v>
      </c>
      <c r="AU844" s="205" t="s">
        <v>83</v>
      </c>
      <c r="AV844" s="13" t="s">
        <v>83</v>
      </c>
      <c r="AW844" s="13" t="s">
        <v>35</v>
      </c>
      <c r="AX844" s="13" t="s">
        <v>74</v>
      </c>
      <c r="AY844" s="205" t="s">
        <v>209</v>
      </c>
    </row>
    <row r="845" spans="2:51" s="14" customFormat="1" ht="12">
      <c r="B845" s="206"/>
      <c r="C845" s="207"/>
      <c r="D845" s="196" t="s">
        <v>217</v>
      </c>
      <c r="E845" s="208" t="s">
        <v>21</v>
      </c>
      <c r="F845" s="209" t="s">
        <v>223</v>
      </c>
      <c r="G845" s="207"/>
      <c r="H845" s="210">
        <v>27.346999999999998</v>
      </c>
      <c r="I845" s="211"/>
      <c r="J845" s="207"/>
      <c r="K845" s="207"/>
      <c r="L845" s="212"/>
      <c r="M845" s="213"/>
      <c r="N845" s="214"/>
      <c r="O845" s="214"/>
      <c r="P845" s="214"/>
      <c r="Q845" s="214"/>
      <c r="R845" s="214"/>
      <c r="S845" s="214"/>
      <c r="T845" s="215"/>
      <c r="AT845" s="216" t="s">
        <v>217</v>
      </c>
      <c r="AU845" s="216" t="s">
        <v>83</v>
      </c>
      <c r="AV845" s="14" t="s">
        <v>224</v>
      </c>
      <c r="AW845" s="14" t="s">
        <v>35</v>
      </c>
      <c r="AX845" s="14" t="s">
        <v>74</v>
      </c>
      <c r="AY845" s="216" t="s">
        <v>209</v>
      </c>
    </row>
    <row r="846" spans="2:51" s="13" customFormat="1" ht="12">
      <c r="B846" s="194"/>
      <c r="C846" s="195"/>
      <c r="D846" s="196" t="s">
        <v>217</v>
      </c>
      <c r="E846" s="197" t="s">
        <v>21</v>
      </c>
      <c r="F846" s="198" t="s">
        <v>1522</v>
      </c>
      <c r="G846" s="195"/>
      <c r="H846" s="199">
        <v>33</v>
      </c>
      <c r="I846" s="200"/>
      <c r="J846" s="195"/>
      <c r="K846" s="195"/>
      <c r="L846" s="201"/>
      <c r="M846" s="202"/>
      <c r="N846" s="203"/>
      <c r="O846" s="203"/>
      <c r="P846" s="203"/>
      <c r="Q846" s="203"/>
      <c r="R846" s="203"/>
      <c r="S846" s="203"/>
      <c r="T846" s="204"/>
      <c r="AT846" s="205" t="s">
        <v>217</v>
      </c>
      <c r="AU846" s="205" t="s">
        <v>83</v>
      </c>
      <c r="AV846" s="13" t="s">
        <v>83</v>
      </c>
      <c r="AW846" s="13" t="s">
        <v>35</v>
      </c>
      <c r="AX846" s="13" t="s">
        <v>74</v>
      </c>
      <c r="AY846" s="205" t="s">
        <v>209</v>
      </c>
    </row>
    <row r="847" spans="2:51" s="14" customFormat="1" ht="12">
      <c r="B847" s="206"/>
      <c r="C847" s="207"/>
      <c r="D847" s="196" t="s">
        <v>217</v>
      </c>
      <c r="E847" s="208" t="s">
        <v>21</v>
      </c>
      <c r="F847" s="209" t="s">
        <v>223</v>
      </c>
      <c r="G847" s="207"/>
      <c r="H847" s="210">
        <v>33</v>
      </c>
      <c r="I847" s="211"/>
      <c r="J847" s="207"/>
      <c r="K847" s="207"/>
      <c r="L847" s="212"/>
      <c r="M847" s="213"/>
      <c r="N847" s="214"/>
      <c r="O847" s="214"/>
      <c r="P847" s="214"/>
      <c r="Q847" s="214"/>
      <c r="R847" s="214"/>
      <c r="S847" s="214"/>
      <c r="T847" s="215"/>
      <c r="AT847" s="216" t="s">
        <v>217</v>
      </c>
      <c r="AU847" s="216" t="s">
        <v>83</v>
      </c>
      <c r="AV847" s="14" t="s">
        <v>224</v>
      </c>
      <c r="AW847" s="14" t="s">
        <v>35</v>
      </c>
      <c r="AX847" s="14" t="s">
        <v>74</v>
      </c>
      <c r="AY847" s="216" t="s">
        <v>209</v>
      </c>
    </row>
    <row r="848" spans="2:51" s="16" customFormat="1" ht="12">
      <c r="B848" s="227"/>
      <c r="C848" s="228"/>
      <c r="D848" s="196" t="s">
        <v>217</v>
      </c>
      <c r="E848" s="229" t="s">
        <v>21</v>
      </c>
      <c r="F848" s="230" t="s">
        <v>257</v>
      </c>
      <c r="G848" s="228"/>
      <c r="H848" s="231">
        <v>60.346999999999994</v>
      </c>
      <c r="I848" s="232"/>
      <c r="J848" s="228"/>
      <c r="K848" s="228"/>
      <c r="L848" s="233"/>
      <c r="M848" s="234"/>
      <c r="N848" s="235"/>
      <c r="O848" s="235"/>
      <c r="P848" s="235"/>
      <c r="Q848" s="235"/>
      <c r="R848" s="235"/>
      <c r="S848" s="235"/>
      <c r="T848" s="236"/>
      <c r="AT848" s="237" t="s">
        <v>217</v>
      </c>
      <c r="AU848" s="237" t="s">
        <v>83</v>
      </c>
      <c r="AV848" s="16" t="s">
        <v>215</v>
      </c>
      <c r="AW848" s="16" t="s">
        <v>35</v>
      </c>
      <c r="AX848" s="16" t="s">
        <v>81</v>
      </c>
      <c r="AY848" s="237" t="s">
        <v>209</v>
      </c>
    </row>
    <row r="849" spans="1:65" s="2" customFormat="1" ht="24.2" customHeight="1">
      <c r="A849" s="36"/>
      <c r="B849" s="37"/>
      <c r="C849" s="238" t="s">
        <v>1523</v>
      </c>
      <c r="D849" s="238" t="s">
        <v>299</v>
      </c>
      <c r="E849" s="239" t="s">
        <v>1512</v>
      </c>
      <c r="F849" s="240" t="s">
        <v>1513</v>
      </c>
      <c r="G849" s="241" t="s">
        <v>331</v>
      </c>
      <c r="H849" s="242">
        <v>29.535</v>
      </c>
      <c r="I849" s="243"/>
      <c r="J849" s="244">
        <f>ROUND(I849*H849,2)</f>
        <v>0</v>
      </c>
      <c r="K849" s="240" t="s">
        <v>234</v>
      </c>
      <c r="L849" s="245"/>
      <c r="M849" s="246" t="s">
        <v>21</v>
      </c>
      <c r="N849" s="247" t="s">
        <v>45</v>
      </c>
      <c r="O849" s="66"/>
      <c r="P849" s="190">
        <f>O849*H849</f>
        <v>0</v>
      </c>
      <c r="Q849" s="190">
        <v>0.0024</v>
      </c>
      <c r="R849" s="190">
        <f>Q849*H849</f>
        <v>0.07088399999999999</v>
      </c>
      <c r="S849" s="190">
        <v>0</v>
      </c>
      <c r="T849" s="191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192" t="s">
        <v>395</v>
      </c>
      <c r="AT849" s="192" t="s">
        <v>299</v>
      </c>
      <c r="AU849" s="192" t="s">
        <v>83</v>
      </c>
      <c r="AY849" s="19" t="s">
        <v>209</v>
      </c>
      <c r="BE849" s="193">
        <f>IF(N849="základní",J849,0)</f>
        <v>0</v>
      </c>
      <c r="BF849" s="193">
        <f>IF(N849="snížená",J849,0)</f>
        <v>0</v>
      </c>
      <c r="BG849" s="193">
        <f>IF(N849="zákl. přenesená",J849,0)</f>
        <v>0</v>
      </c>
      <c r="BH849" s="193">
        <f>IF(N849="sníž. přenesená",J849,0)</f>
        <v>0</v>
      </c>
      <c r="BI849" s="193">
        <f>IF(N849="nulová",J849,0)</f>
        <v>0</v>
      </c>
      <c r="BJ849" s="19" t="s">
        <v>81</v>
      </c>
      <c r="BK849" s="193">
        <f>ROUND(I849*H849,2)</f>
        <v>0</v>
      </c>
      <c r="BL849" s="19" t="s">
        <v>298</v>
      </c>
      <c r="BM849" s="192" t="s">
        <v>1524</v>
      </c>
    </row>
    <row r="850" spans="2:51" s="13" customFormat="1" ht="12">
      <c r="B850" s="194"/>
      <c r="C850" s="195"/>
      <c r="D850" s="196" t="s">
        <v>217</v>
      </c>
      <c r="E850" s="195"/>
      <c r="F850" s="198" t="s">
        <v>1525</v>
      </c>
      <c r="G850" s="195"/>
      <c r="H850" s="199">
        <v>29.535</v>
      </c>
      <c r="I850" s="200"/>
      <c r="J850" s="195"/>
      <c r="K850" s="195"/>
      <c r="L850" s="201"/>
      <c r="M850" s="202"/>
      <c r="N850" s="203"/>
      <c r="O850" s="203"/>
      <c r="P850" s="203"/>
      <c r="Q850" s="203"/>
      <c r="R850" s="203"/>
      <c r="S850" s="203"/>
      <c r="T850" s="204"/>
      <c r="AT850" s="205" t="s">
        <v>217</v>
      </c>
      <c r="AU850" s="205" t="s">
        <v>83</v>
      </c>
      <c r="AV850" s="13" t="s">
        <v>83</v>
      </c>
      <c r="AW850" s="13" t="s">
        <v>4</v>
      </c>
      <c r="AX850" s="13" t="s">
        <v>81</v>
      </c>
      <c r="AY850" s="205" t="s">
        <v>209</v>
      </c>
    </row>
    <row r="851" spans="1:65" s="2" customFormat="1" ht="24.2" customHeight="1">
      <c r="A851" s="36"/>
      <c r="B851" s="37"/>
      <c r="C851" s="238" t="s">
        <v>1526</v>
      </c>
      <c r="D851" s="238" t="s">
        <v>299</v>
      </c>
      <c r="E851" s="239" t="s">
        <v>1527</v>
      </c>
      <c r="F851" s="240" t="s">
        <v>1528</v>
      </c>
      <c r="G851" s="241" t="s">
        <v>331</v>
      </c>
      <c r="H851" s="242">
        <v>36.3</v>
      </c>
      <c r="I851" s="243"/>
      <c r="J851" s="244">
        <f>ROUND(I851*H851,2)</f>
        <v>0</v>
      </c>
      <c r="K851" s="240" t="s">
        <v>234</v>
      </c>
      <c r="L851" s="245"/>
      <c r="M851" s="246" t="s">
        <v>21</v>
      </c>
      <c r="N851" s="247" t="s">
        <v>45</v>
      </c>
      <c r="O851" s="66"/>
      <c r="P851" s="190">
        <f>O851*H851</f>
        <v>0</v>
      </c>
      <c r="Q851" s="190">
        <v>0.0015</v>
      </c>
      <c r="R851" s="190">
        <f>Q851*H851</f>
        <v>0.05445</v>
      </c>
      <c r="S851" s="190">
        <v>0</v>
      </c>
      <c r="T851" s="191">
        <f>S851*H851</f>
        <v>0</v>
      </c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R851" s="192" t="s">
        <v>395</v>
      </c>
      <c r="AT851" s="192" t="s">
        <v>299</v>
      </c>
      <c r="AU851" s="192" t="s">
        <v>83</v>
      </c>
      <c r="AY851" s="19" t="s">
        <v>209</v>
      </c>
      <c r="BE851" s="193">
        <f>IF(N851="základní",J851,0)</f>
        <v>0</v>
      </c>
      <c r="BF851" s="193">
        <f>IF(N851="snížená",J851,0)</f>
        <v>0</v>
      </c>
      <c r="BG851" s="193">
        <f>IF(N851="zákl. přenesená",J851,0)</f>
        <v>0</v>
      </c>
      <c r="BH851" s="193">
        <f>IF(N851="sníž. přenesená",J851,0)</f>
        <v>0</v>
      </c>
      <c r="BI851" s="193">
        <f>IF(N851="nulová",J851,0)</f>
        <v>0</v>
      </c>
      <c r="BJ851" s="19" t="s">
        <v>81</v>
      </c>
      <c r="BK851" s="193">
        <f>ROUND(I851*H851,2)</f>
        <v>0</v>
      </c>
      <c r="BL851" s="19" t="s">
        <v>298</v>
      </c>
      <c r="BM851" s="192" t="s">
        <v>1529</v>
      </c>
    </row>
    <row r="852" spans="2:51" s="13" customFormat="1" ht="12">
      <c r="B852" s="194"/>
      <c r="C852" s="195"/>
      <c r="D852" s="196" t="s">
        <v>217</v>
      </c>
      <c r="E852" s="195"/>
      <c r="F852" s="198" t="s">
        <v>1530</v>
      </c>
      <c r="G852" s="195"/>
      <c r="H852" s="199">
        <v>36.3</v>
      </c>
      <c r="I852" s="200"/>
      <c r="J852" s="195"/>
      <c r="K852" s="195"/>
      <c r="L852" s="201"/>
      <c r="M852" s="202"/>
      <c r="N852" s="203"/>
      <c r="O852" s="203"/>
      <c r="P852" s="203"/>
      <c r="Q852" s="203"/>
      <c r="R852" s="203"/>
      <c r="S852" s="203"/>
      <c r="T852" s="204"/>
      <c r="AT852" s="205" t="s">
        <v>217</v>
      </c>
      <c r="AU852" s="205" t="s">
        <v>83</v>
      </c>
      <c r="AV852" s="13" t="s">
        <v>83</v>
      </c>
      <c r="AW852" s="13" t="s">
        <v>4</v>
      </c>
      <c r="AX852" s="13" t="s">
        <v>81</v>
      </c>
      <c r="AY852" s="205" t="s">
        <v>209</v>
      </c>
    </row>
    <row r="853" spans="1:65" s="2" customFormat="1" ht="37.9" customHeight="1">
      <c r="A853" s="36"/>
      <c r="B853" s="37"/>
      <c r="C853" s="181" t="s">
        <v>1531</v>
      </c>
      <c r="D853" s="181" t="s">
        <v>211</v>
      </c>
      <c r="E853" s="182" t="s">
        <v>1532</v>
      </c>
      <c r="F853" s="183" t="s">
        <v>1533</v>
      </c>
      <c r="G853" s="184" t="s">
        <v>331</v>
      </c>
      <c r="H853" s="185">
        <v>547</v>
      </c>
      <c r="I853" s="186"/>
      <c r="J853" s="187">
        <f>ROUND(I853*H853,2)</f>
        <v>0</v>
      </c>
      <c r="K853" s="183" t="s">
        <v>234</v>
      </c>
      <c r="L853" s="41"/>
      <c r="M853" s="188" t="s">
        <v>21</v>
      </c>
      <c r="N853" s="189" t="s">
        <v>45</v>
      </c>
      <c r="O853" s="66"/>
      <c r="P853" s="190">
        <f>O853*H853</f>
        <v>0</v>
      </c>
      <c r="Q853" s="190">
        <v>0.00116</v>
      </c>
      <c r="R853" s="190">
        <f>Q853*H853</f>
        <v>0.63452</v>
      </c>
      <c r="S853" s="190">
        <v>0</v>
      </c>
      <c r="T853" s="191">
        <f>S853*H853</f>
        <v>0</v>
      </c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R853" s="192" t="s">
        <v>298</v>
      </c>
      <c r="AT853" s="192" t="s">
        <v>211</v>
      </c>
      <c r="AU853" s="192" t="s">
        <v>83</v>
      </c>
      <c r="AY853" s="19" t="s">
        <v>209</v>
      </c>
      <c r="BE853" s="193">
        <f>IF(N853="základní",J853,0)</f>
        <v>0</v>
      </c>
      <c r="BF853" s="193">
        <f>IF(N853="snížená",J853,0)</f>
        <v>0</v>
      </c>
      <c r="BG853" s="193">
        <f>IF(N853="zákl. přenesená",J853,0)</f>
        <v>0</v>
      </c>
      <c r="BH853" s="193">
        <f>IF(N853="sníž. přenesená",J853,0)</f>
        <v>0</v>
      </c>
      <c r="BI853" s="193">
        <f>IF(N853="nulová",J853,0)</f>
        <v>0</v>
      </c>
      <c r="BJ853" s="19" t="s">
        <v>81</v>
      </c>
      <c r="BK853" s="193">
        <f>ROUND(I853*H853,2)</f>
        <v>0</v>
      </c>
      <c r="BL853" s="19" t="s">
        <v>298</v>
      </c>
      <c r="BM853" s="192" t="s">
        <v>1534</v>
      </c>
    </row>
    <row r="854" spans="2:51" s="13" customFormat="1" ht="12">
      <c r="B854" s="194"/>
      <c r="C854" s="195"/>
      <c r="D854" s="196" t="s">
        <v>217</v>
      </c>
      <c r="E854" s="197" t="s">
        <v>21</v>
      </c>
      <c r="F854" s="198" t="s">
        <v>1535</v>
      </c>
      <c r="G854" s="195"/>
      <c r="H854" s="199">
        <v>250</v>
      </c>
      <c r="I854" s="200"/>
      <c r="J854" s="195"/>
      <c r="K854" s="195"/>
      <c r="L854" s="201"/>
      <c r="M854" s="202"/>
      <c r="N854" s="203"/>
      <c r="O854" s="203"/>
      <c r="P854" s="203"/>
      <c r="Q854" s="203"/>
      <c r="R854" s="203"/>
      <c r="S854" s="203"/>
      <c r="T854" s="204"/>
      <c r="AT854" s="205" t="s">
        <v>217</v>
      </c>
      <c r="AU854" s="205" t="s">
        <v>83</v>
      </c>
      <c r="AV854" s="13" t="s">
        <v>83</v>
      </c>
      <c r="AW854" s="13" t="s">
        <v>35</v>
      </c>
      <c r="AX854" s="13" t="s">
        <v>74</v>
      </c>
      <c r="AY854" s="205" t="s">
        <v>209</v>
      </c>
    </row>
    <row r="855" spans="2:51" s="13" customFormat="1" ht="12">
      <c r="B855" s="194"/>
      <c r="C855" s="195"/>
      <c r="D855" s="196" t="s">
        <v>217</v>
      </c>
      <c r="E855" s="197" t="s">
        <v>21</v>
      </c>
      <c r="F855" s="198" t="s">
        <v>1536</v>
      </c>
      <c r="G855" s="195"/>
      <c r="H855" s="199">
        <v>23.5</v>
      </c>
      <c r="I855" s="200"/>
      <c r="J855" s="195"/>
      <c r="K855" s="195"/>
      <c r="L855" s="201"/>
      <c r="M855" s="202"/>
      <c r="N855" s="203"/>
      <c r="O855" s="203"/>
      <c r="P855" s="203"/>
      <c r="Q855" s="203"/>
      <c r="R855" s="203"/>
      <c r="S855" s="203"/>
      <c r="T855" s="204"/>
      <c r="AT855" s="205" t="s">
        <v>217</v>
      </c>
      <c r="AU855" s="205" t="s">
        <v>83</v>
      </c>
      <c r="AV855" s="13" t="s">
        <v>83</v>
      </c>
      <c r="AW855" s="13" t="s">
        <v>35</v>
      </c>
      <c r="AX855" s="13" t="s">
        <v>74</v>
      </c>
      <c r="AY855" s="205" t="s">
        <v>209</v>
      </c>
    </row>
    <row r="856" spans="2:51" s="14" customFormat="1" ht="12">
      <c r="B856" s="206"/>
      <c r="C856" s="207"/>
      <c r="D856" s="196" t="s">
        <v>217</v>
      </c>
      <c r="E856" s="208" t="s">
        <v>21</v>
      </c>
      <c r="F856" s="209" t="s">
        <v>223</v>
      </c>
      <c r="G856" s="207"/>
      <c r="H856" s="210">
        <v>273.5</v>
      </c>
      <c r="I856" s="211"/>
      <c r="J856" s="207"/>
      <c r="K856" s="207"/>
      <c r="L856" s="212"/>
      <c r="M856" s="213"/>
      <c r="N856" s="214"/>
      <c r="O856" s="214"/>
      <c r="P856" s="214"/>
      <c r="Q856" s="214"/>
      <c r="R856" s="214"/>
      <c r="S856" s="214"/>
      <c r="T856" s="215"/>
      <c r="AT856" s="216" t="s">
        <v>217</v>
      </c>
      <c r="AU856" s="216" t="s">
        <v>83</v>
      </c>
      <c r="AV856" s="14" t="s">
        <v>224</v>
      </c>
      <c r="AW856" s="14" t="s">
        <v>35</v>
      </c>
      <c r="AX856" s="14" t="s">
        <v>74</v>
      </c>
      <c r="AY856" s="216" t="s">
        <v>209</v>
      </c>
    </row>
    <row r="857" spans="2:51" s="13" customFormat="1" ht="12">
      <c r="B857" s="194"/>
      <c r="C857" s="195"/>
      <c r="D857" s="196" t="s">
        <v>217</v>
      </c>
      <c r="E857" s="197" t="s">
        <v>21</v>
      </c>
      <c r="F857" s="198" t="s">
        <v>1537</v>
      </c>
      <c r="G857" s="195"/>
      <c r="H857" s="199">
        <v>273.5</v>
      </c>
      <c r="I857" s="200"/>
      <c r="J857" s="195"/>
      <c r="K857" s="195"/>
      <c r="L857" s="201"/>
      <c r="M857" s="202"/>
      <c r="N857" s="203"/>
      <c r="O857" s="203"/>
      <c r="P857" s="203"/>
      <c r="Q857" s="203"/>
      <c r="R857" s="203"/>
      <c r="S857" s="203"/>
      <c r="T857" s="204"/>
      <c r="AT857" s="205" t="s">
        <v>217</v>
      </c>
      <c r="AU857" s="205" t="s">
        <v>83</v>
      </c>
      <c r="AV857" s="13" t="s">
        <v>83</v>
      </c>
      <c r="AW857" s="13" t="s">
        <v>35</v>
      </c>
      <c r="AX857" s="13" t="s">
        <v>74</v>
      </c>
      <c r="AY857" s="205" t="s">
        <v>209</v>
      </c>
    </row>
    <row r="858" spans="2:51" s="16" customFormat="1" ht="12">
      <c r="B858" s="227"/>
      <c r="C858" s="228"/>
      <c r="D858" s="196" t="s">
        <v>217</v>
      </c>
      <c r="E858" s="229" t="s">
        <v>21</v>
      </c>
      <c r="F858" s="230" t="s">
        <v>257</v>
      </c>
      <c r="G858" s="228"/>
      <c r="H858" s="231">
        <v>547</v>
      </c>
      <c r="I858" s="232"/>
      <c r="J858" s="228"/>
      <c r="K858" s="228"/>
      <c r="L858" s="233"/>
      <c r="M858" s="234"/>
      <c r="N858" s="235"/>
      <c r="O858" s="235"/>
      <c r="P858" s="235"/>
      <c r="Q858" s="235"/>
      <c r="R858" s="235"/>
      <c r="S858" s="235"/>
      <c r="T858" s="236"/>
      <c r="AT858" s="237" t="s">
        <v>217</v>
      </c>
      <c r="AU858" s="237" t="s">
        <v>83</v>
      </c>
      <c r="AV858" s="16" t="s">
        <v>215</v>
      </c>
      <c r="AW858" s="16" t="s">
        <v>35</v>
      </c>
      <c r="AX858" s="16" t="s">
        <v>81</v>
      </c>
      <c r="AY858" s="237" t="s">
        <v>209</v>
      </c>
    </row>
    <row r="859" spans="1:65" s="2" customFormat="1" ht="24.2" customHeight="1">
      <c r="A859" s="36"/>
      <c r="B859" s="37"/>
      <c r="C859" s="238" t="s">
        <v>1538</v>
      </c>
      <c r="D859" s="238" t="s">
        <v>299</v>
      </c>
      <c r="E859" s="239" t="s">
        <v>1539</v>
      </c>
      <c r="F859" s="240" t="s">
        <v>1540</v>
      </c>
      <c r="G859" s="241" t="s">
        <v>331</v>
      </c>
      <c r="H859" s="242">
        <v>278.97</v>
      </c>
      <c r="I859" s="243"/>
      <c r="J859" s="244">
        <f>ROUND(I859*H859,2)</f>
        <v>0</v>
      </c>
      <c r="K859" s="240" t="s">
        <v>234</v>
      </c>
      <c r="L859" s="245"/>
      <c r="M859" s="246" t="s">
        <v>21</v>
      </c>
      <c r="N859" s="247" t="s">
        <v>45</v>
      </c>
      <c r="O859" s="66"/>
      <c r="P859" s="190">
        <f>O859*H859</f>
        <v>0</v>
      </c>
      <c r="Q859" s="190">
        <v>0.0035</v>
      </c>
      <c r="R859" s="190">
        <f>Q859*H859</f>
        <v>0.9763950000000001</v>
      </c>
      <c r="S859" s="190">
        <v>0</v>
      </c>
      <c r="T859" s="191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92" t="s">
        <v>395</v>
      </c>
      <c r="AT859" s="192" t="s">
        <v>299</v>
      </c>
      <c r="AU859" s="192" t="s">
        <v>83</v>
      </c>
      <c r="AY859" s="19" t="s">
        <v>209</v>
      </c>
      <c r="BE859" s="193">
        <f>IF(N859="základní",J859,0)</f>
        <v>0</v>
      </c>
      <c r="BF859" s="193">
        <f>IF(N859="snížená",J859,0)</f>
        <v>0</v>
      </c>
      <c r="BG859" s="193">
        <f>IF(N859="zákl. přenesená",J859,0)</f>
        <v>0</v>
      </c>
      <c r="BH859" s="193">
        <f>IF(N859="sníž. přenesená",J859,0)</f>
        <v>0</v>
      </c>
      <c r="BI859" s="193">
        <f>IF(N859="nulová",J859,0)</f>
        <v>0</v>
      </c>
      <c r="BJ859" s="19" t="s">
        <v>81</v>
      </c>
      <c r="BK859" s="193">
        <f>ROUND(I859*H859,2)</f>
        <v>0</v>
      </c>
      <c r="BL859" s="19" t="s">
        <v>298</v>
      </c>
      <c r="BM859" s="192" t="s">
        <v>1541</v>
      </c>
    </row>
    <row r="860" spans="2:51" s="13" customFormat="1" ht="12">
      <c r="B860" s="194"/>
      <c r="C860" s="195"/>
      <c r="D860" s="196" t="s">
        <v>217</v>
      </c>
      <c r="E860" s="195"/>
      <c r="F860" s="198" t="s">
        <v>1542</v>
      </c>
      <c r="G860" s="195"/>
      <c r="H860" s="199">
        <v>278.97</v>
      </c>
      <c r="I860" s="200"/>
      <c r="J860" s="195"/>
      <c r="K860" s="195"/>
      <c r="L860" s="201"/>
      <c r="M860" s="202"/>
      <c r="N860" s="203"/>
      <c r="O860" s="203"/>
      <c r="P860" s="203"/>
      <c r="Q860" s="203"/>
      <c r="R860" s="203"/>
      <c r="S860" s="203"/>
      <c r="T860" s="204"/>
      <c r="AT860" s="205" t="s">
        <v>217</v>
      </c>
      <c r="AU860" s="205" t="s">
        <v>83</v>
      </c>
      <c r="AV860" s="13" t="s">
        <v>83</v>
      </c>
      <c r="AW860" s="13" t="s">
        <v>4</v>
      </c>
      <c r="AX860" s="13" t="s">
        <v>81</v>
      </c>
      <c r="AY860" s="205" t="s">
        <v>209</v>
      </c>
    </row>
    <row r="861" spans="1:65" s="2" customFormat="1" ht="24.2" customHeight="1">
      <c r="A861" s="36"/>
      <c r="B861" s="37"/>
      <c r="C861" s="238" t="s">
        <v>1543</v>
      </c>
      <c r="D861" s="238" t="s">
        <v>299</v>
      </c>
      <c r="E861" s="239" t="s">
        <v>1544</v>
      </c>
      <c r="F861" s="240" t="s">
        <v>1545</v>
      </c>
      <c r="G861" s="241" t="s">
        <v>331</v>
      </c>
      <c r="H861" s="242">
        <v>278.97</v>
      </c>
      <c r="I861" s="243"/>
      <c r="J861" s="244">
        <f>ROUND(I861*H861,2)</f>
        <v>0</v>
      </c>
      <c r="K861" s="240" t="s">
        <v>21</v>
      </c>
      <c r="L861" s="245"/>
      <c r="M861" s="246" t="s">
        <v>21</v>
      </c>
      <c r="N861" s="247" t="s">
        <v>45</v>
      </c>
      <c r="O861" s="66"/>
      <c r="P861" s="190">
        <f>O861*H861</f>
        <v>0</v>
      </c>
      <c r="Q861" s="190">
        <v>0.0035</v>
      </c>
      <c r="R861" s="190">
        <f>Q861*H861</f>
        <v>0.9763950000000001</v>
      </c>
      <c r="S861" s="190">
        <v>0</v>
      </c>
      <c r="T861" s="191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92" t="s">
        <v>395</v>
      </c>
      <c r="AT861" s="192" t="s">
        <v>299</v>
      </c>
      <c r="AU861" s="192" t="s">
        <v>83</v>
      </c>
      <c r="AY861" s="19" t="s">
        <v>209</v>
      </c>
      <c r="BE861" s="193">
        <f>IF(N861="základní",J861,0)</f>
        <v>0</v>
      </c>
      <c r="BF861" s="193">
        <f>IF(N861="snížená",J861,0)</f>
        <v>0</v>
      </c>
      <c r="BG861" s="193">
        <f>IF(N861="zákl. přenesená",J861,0)</f>
        <v>0</v>
      </c>
      <c r="BH861" s="193">
        <f>IF(N861="sníž. přenesená",J861,0)</f>
        <v>0</v>
      </c>
      <c r="BI861" s="193">
        <f>IF(N861="nulová",J861,0)</f>
        <v>0</v>
      </c>
      <c r="BJ861" s="19" t="s">
        <v>81</v>
      </c>
      <c r="BK861" s="193">
        <f>ROUND(I861*H861,2)</f>
        <v>0</v>
      </c>
      <c r="BL861" s="19" t="s">
        <v>298</v>
      </c>
      <c r="BM861" s="192" t="s">
        <v>1546</v>
      </c>
    </row>
    <row r="862" spans="2:51" s="13" customFormat="1" ht="12">
      <c r="B862" s="194"/>
      <c r="C862" s="195"/>
      <c r="D862" s="196" t="s">
        <v>217</v>
      </c>
      <c r="E862" s="195"/>
      <c r="F862" s="198" t="s">
        <v>1542</v>
      </c>
      <c r="G862" s="195"/>
      <c r="H862" s="199">
        <v>278.97</v>
      </c>
      <c r="I862" s="200"/>
      <c r="J862" s="195"/>
      <c r="K862" s="195"/>
      <c r="L862" s="201"/>
      <c r="M862" s="202"/>
      <c r="N862" s="203"/>
      <c r="O862" s="203"/>
      <c r="P862" s="203"/>
      <c r="Q862" s="203"/>
      <c r="R862" s="203"/>
      <c r="S862" s="203"/>
      <c r="T862" s="204"/>
      <c r="AT862" s="205" t="s">
        <v>217</v>
      </c>
      <c r="AU862" s="205" t="s">
        <v>83</v>
      </c>
      <c r="AV862" s="13" t="s">
        <v>83</v>
      </c>
      <c r="AW862" s="13" t="s">
        <v>4</v>
      </c>
      <c r="AX862" s="13" t="s">
        <v>81</v>
      </c>
      <c r="AY862" s="205" t="s">
        <v>209</v>
      </c>
    </row>
    <row r="863" spans="1:65" s="2" customFormat="1" ht="37.9" customHeight="1">
      <c r="A863" s="36"/>
      <c r="B863" s="37"/>
      <c r="C863" s="181" t="s">
        <v>1547</v>
      </c>
      <c r="D863" s="181" t="s">
        <v>211</v>
      </c>
      <c r="E863" s="182" t="s">
        <v>1532</v>
      </c>
      <c r="F863" s="183" t="s">
        <v>1533</v>
      </c>
      <c r="G863" s="184" t="s">
        <v>331</v>
      </c>
      <c r="H863" s="185">
        <v>15.34</v>
      </c>
      <c r="I863" s="186"/>
      <c r="J863" s="187">
        <f>ROUND(I863*H863,2)</f>
        <v>0</v>
      </c>
      <c r="K863" s="183" t="s">
        <v>234</v>
      </c>
      <c r="L863" s="41"/>
      <c r="M863" s="188" t="s">
        <v>21</v>
      </c>
      <c r="N863" s="189" t="s">
        <v>45</v>
      </c>
      <c r="O863" s="66"/>
      <c r="P863" s="190">
        <f>O863*H863</f>
        <v>0</v>
      </c>
      <c r="Q863" s="190">
        <v>0.00116</v>
      </c>
      <c r="R863" s="190">
        <f>Q863*H863</f>
        <v>0.0177944</v>
      </c>
      <c r="S863" s="190">
        <v>0</v>
      </c>
      <c r="T863" s="191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192" t="s">
        <v>298</v>
      </c>
      <c r="AT863" s="192" t="s">
        <v>211</v>
      </c>
      <c r="AU863" s="192" t="s">
        <v>83</v>
      </c>
      <c r="AY863" s="19" t="s">
        <v>209</v>
      </c>
      <c r="BE863" s="193">
        <f>IF(N863="základní",J863,0)</f>
        <v>0</v>
      </c>
      <c r="BF863" s="193">
        <f>IF(N863="snížená",J863,0)</f>
        <v>0</v>
      </c>
      <c r="BG863" s="193">
        <f>IF(N863="zákl. přenesená",J863,0)</f>
        <v>0</v>
      </c>
      <c r="BH863" s="193">
        <f>IF(N863="sníž. přenesená",J863,0)</f>
        <v>0</v>
      </c>
      <c r="BI863" s="193">
        <f>IF(N863="nulová",J863,0)</f>
        <v>0</v>
      </c>
      <c r="BJ863" s="19" t="s">
        <v>81</v>
      </c>
      <c r="BK863" s="193">
        <f>ROUND(I863*H863,2)</f>
        <v>0</v>
      </c>
      <c r="BL863" s="19" t="s">
        <v>298</v>
      </c>
      <c r="BM863" s="192" t="s">
        <v>1548</v>
      </c>
    </row>
    <row r="864" spans="2:51" s="15" customFormat="1" ht="12">
      <c r="B864" s="217"/>
      <c r="C864" s="218"/>
      <c r="D864" s="196" t="s">
        <v>217</v>
      </c>
      <c r="E864" s="219" t="s">
        <v>21</v>
      </c>
      <c r="F864" s="220" t="s">
        <v>1549</v>
      </c>
      <c r="G864" s="218"/>
      <c r="H864" s="219" t="s">
        <v>21</v>
      </c>
      <c r="I864" s="221"/>
      <c r="J864" s="218"/>
      <c r="K864" s="218"/>
      <c r="L864" s="222"/>
      <c r="M864" s="223"/>
      <c r="N864" s="224"/>
      <c r="O864" s="224"/>
      <c r="P864" s="224"/>
      <c r="Q864" s="224"/>
      <c r="R864" s="224"/>
      <c r="S864" s="224"/>
      <c r="T864" s="225"/>
      <c r="AT864" s="226" t="s">
        <v>217</v>
      </c>
      <c r="AU864" s="226" t="s">
        <v>83</v>
      </c>
      <c r="AV864" s="15" t="s">
        <v>81</v>
      </c>
      <c r="AW864" s="15" t="s">
        <v>35</v>
      </c>
      <c r="AX864" s="15" t="s">
        <v>74</v>
      </c>
      <c r="AY864" s="226" t="s">
        <v>209</v>
      </c>
    </row>
    <row r="865" spans="2:51" s="13" customFormat="1" ht="12">
      <c r="B865" s="194"/>
      <c r="C865" s="195"/>
      <c r="D865" s="196" t="s">
        <v>217</v>
      </c>
      <c r="E865" s="197" t="s">
        <v>21</v>
      </c>
      <c r="F865" s="198" t="s">
        <v>1550</v>
      </c>
      <c r="G865" s="195"/>
      <c r="H865" s="199">
        <v>10.02</v>
      </c>
      <c r="I865" s="200"/>
      <c r="J865" s="195"/>
      <c r="K865" s="195"/>
      <c r="L865" s="201"/>
      <c r="M865" s="202"/>
      <c r="N865" s="203"/>
      <c r="O865" s="203"/>
      <c r="P865" s="203"/>
      <c r="Q865" s="203"/>
      <c r="R865" s="203"/>
      <c r="S865" s="203"/>
      <c r="T865" s="204"/>
      <c r="AT865" s="205" t="s">
        <v>217</v>
      </c>
      <c r="AU865" s="205" t="s">
        <v>83</v>
      </c>
      <c r="AV865" s="13" t="s">
        <v>83</v>
      </c>
      <c r="AW865" s="13" t="s">
        <v>35</v>
      </c>
      <c r="AX865" s="13" t="s">
        <v>74</v>
      </c>
      <c r="AY865" s="205" t="s">
        <v>209</v>
      </c>
    </row>
    <row r="866" spans="2:51" s="13" customFormat="1" ht="12">
      <c r="B866" s="194"/>
      <c r="C866" s="195"/>
      <c r="D866" s="196" t="s">
        <v>217</v>
      </c>
      <c r="E866" s="197" t="s">
        <v>21</v>
      </c>
      <c r="F866" s="198" t="s">
        <v>1551</v>
      </c>
      <c r="G866" s="195"/>
      <c r="H866" s="199">
        <v>0.72</v>
      </c>
      <c r="I866" s="200"/>
      <c r="J866" s="195"/>
      <c r="K866" s="195"/>
      <c r="L866" s="201"/>
      <c r="M866" s="202"/>
      <c r="N866" s="203"/>
      <c r="O866" s="203"/>
      <c r="P866" s="203"/>
      <c r="Q866" s="203"/>
      <c r="R866" s="203"/>
      <c r="S866" s="203"/>
      <c r="T866" s="204"/>
      <c r="AT866" s="205" t="s">
        <v>217</v>
      </c>
      <c r="AU866" s="205" t="s">
        <v>83</v>
      </c>
      <c r="AV866" s="13" t="s">
        <v>83</v>
      </c>
      <c r="AW866" s="13" t="s">
        <v>35</v>
      </c>
      <c r="AX866" s="13" t="s">
        <v>74</v>
      </c>
      <c r="AY866" s="205" t="s">
        <v>209</v>
      </c>
    </row>
    <row r="867" spans="2:51" s="13" customFormat="1" ht="12">
      <c r="B867" s="194"/>
      <c r="C867" s="195"/>
      <c r="D867" s="196" t="s">
        <v>217</v>
      </c>
      <c r="E867" s="197" t="s">
        <v>21</v>
      </c>
      <c r="F867" s="198" t="s">
        <v>1552</v>
      </c>
      <c r="G867" s="195"/>
      <c r="H867" s="199">
        <v>4.6</v>
      </c>
      <c r="I867" s="200"/>
      <c r="J867" s="195"/>
      <c r="K867" s="195"/>
      <c r="L867" s="201"/>
      <c r="M867" s="202"/>
      <c r="N867" s="203"/>
      <c r="O867" s="203"/>
      <c r="P867" s="203"/>
      <c r="Q867" s="203"/>
      <c r="R867" s="203"/>
      <c r="S867" s="203"/>
      <c r="T867" s="204"/>
      <c r="AT867" s="205" t="s">
        <v>217</v>
      </c>
      <c r="AU867" s="205" t="s">
        <v>83</v>
      </c>
      <c r="AV867" s="13" t="s">
        <v>83</v>
      </c>
      <c r="AW867" s="13" t="s">
        <v>35</v>
      </c>
      <c r="AX867" s="13" t="s">
        <v>74</v>
      </c>
      <c r="AY867" s="205" t="s">
        <v>209</v>
      </c>
    </row>
    <row r="868" spans="2:51" s="14" customFormat="1" ht="12">
      <c r="B868" s="206"/>
      <c r="C868" s="207"/>
      <c r="D868" s="196" t="s">
        <v>217</v>
      </c>
      <c r="E868" s="208" t="s">
        <v>21</v>
      </c>
      <c r="F868" s="209" t="s">
        <v>223</v>
      </c>
      <c r="G868" s="207"/>
      <c r="H868" s="210">
        <v>15.34</v>
      </c>
      <c r="I868" s="211"/>
      <c r="J868" s="207"/>
      <c r="K868" s="207"/>
      <c r="L868" s="212"/>
      <c r="M868" s="213"/>
      <c r="N868" s="214"/>
      <c r="O868" s="214"/>
      <c r="P868" s="214"/>
      <c r="Q868" s="214"/>
      <c r="R868" s="214"/>
      <c r="S868" s="214"/>
      <c r="T868" s="215"/>
      <c r="AT868" s="216" t="s">
        <v>217</v>
      </c>
      <c r="AU868" s="216" t="s">
        <v>83</v>
      </c>
      <c r="AV868" s="14" t="s">
        <v>224</v>
      </c>
      <c r="AW868" s="14" t="s">
        <v>35</v>
      </c>
      <c r="AX868" s="14" t="s">
        <v>81</v>
      </c>
      <c r="AY868" s="216" t="s">
        <v>209</v>
      </c>
    </row>
    <row r="869" spans="1:65" s="2" customFormat="1" ht="14.45" customHeight="1">
      <c r="A869" s="36"/>
      <c r="B869" s="37"/>
      <c r="C869" s="238" t="s">
        <v>1553</v>
      </c>
      <c r="D869" s="238" t="s">
        <v>299</v>
      </c>
      <c r="E869" s="239" t="s">
        <v>1554</v>
      </c>
      <c r="F869" s="240" t="s">
        <v>1555</v>
      </c>
      <c r="G869" s="241" t="s">
        <v>331</v>
      </c>
      <c r="H869" s="242">
        <v>16.874</v>
      </c>
      <c r="I869" s="243"/>
      <c r="J869" s="244">
        <f>ROUND(I869*H869,2)</f>
        <v>0</v>
      </c>
      <c r="K869" s="240" t="s">
        <v>21</v>
      </c>
      <c r="L869" s="245"/>
      <c r="M869" s="246" t="s">
        <v>21</v>
      </c>
      <c r="N869" s="247" t="s">
        <v>45</v>
      </c>
      <c r="O869" s="66"/>
      <c r="P869" s="190">
        <f>O869*H869</f>
        <v>0</v>
      </c>
      <c r="Q869" s="190">
        <v>0.0012</v>
      </c>
      <c r="R869" s="190">
        <f>Q869*H869</f>
        <v>0.020248799999999997</v>
      </c>
      <c r="S869" s="190">
        <v>0</v>
      </c>
      <c r="T869" s="191">
        <f>S869*H869</f>
        <v>0</v>
      </c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R869" s="192" t="s">
        <v>395</v>
      </c>
      <c r="AT869" s="192" t="s">
        <v>299</v>
      </c>
      <c r="AU869" s="192" t="s">
        <v>83</v>
      </c>
      <c r="AY869" s="19" t="s">
        <v>209</v>
      </c>
      <c r="BE869" s="193">
        <f>IF(N869="základní",J869,0)</f>
        <v>0</v>
      </c>
      <c r="BF869" s="193">
        <f>IF(N869="snížená",J869,0)</f>
        <v>0</v>
      </c>
      <c r="BG869" s="193">
        <f>IF(N869="zákl. přenesená",J869,0)</f>
        <v>0</v>
      </c>
      <c r="BH869" s="193">
        <f>IF(N869="sníž. přenesená",J869,0)</f>
        <v>0</v>
      </c>
      <c r="BI869" s="193">
        <f>IF(N869="nulová",J869,0)</f>
        <v>0</v>
      </c>
      <c r="BJ869" s="19" t="s">
        <v>81</v>
      </c>
      <c r="BK869" s="193">
        <f>ROUND(I869*H869,2)</f>
        <v>0</v>
      </c>
      <c r="BL869" s="19" t="s">
        <v>298</v>
      </c>
      <c r="BM869" s="192" t="s">
        <v>1556</v>
      </c>
    </row>
    <row r="870" spans="2:51" s="13" customFormat="1" ht="12">
      <c r="B870" s="194"/>
      <c r="C870" s="195"/>
      <c r="D870" s="196" t="s">
        <v>217</v>
      </c>
      <c r="E870" s="195"/>
      <c r="F870" s="198" t="s">
        <v>1557</v>
      </c>
      <c r="G870" s="195"/>
      <c r="H870" s="199">
        <v>16.874</v>
      </c>
      <c r="I870" s="200"/>
      <c r="J870" s="195"/>
      <c r="K870" s="195"/>
      <c r="L870" s="201"/>
      <c r="M870" s="202"/>
      <c r="N870" s="203"/>
      <c r="O870" s="203"/>
      <c r="P870" s="203"/>
      <c r="Q870" s="203"/>
      <c r="R870" s="203"/>
      <c r="S870" s="203"/>
      <c r="T870" s="204"/>
      <c r="AT870" s="205" t="s">
        <v>217</v>
      </c>
      <c r="AU870" s="205" t="s">
        <v>83</v>
      </c>
      <c r="AV870" s="13" t="s">
        <v>83</v>
      </c>
      <c r="AW870" s="13" t="s">
        <v>4</v>
      </c>
      <c r="AX870" s="13" t="s">
        <v>81</v>
      </c>
      <c r="AY870" s="205" t="s">
        <v>209</v>
      </c>
    </row>
    <row r="871" spans="1:65" s="2" customFormat="1" ht="24.2" customHeight="1">
      <c r="A871" s="36"/>
      <c r="B871" s="37"/>
      <c r="C871" s="181" t="s">
        <v>1558</v>
      </c>
      <c r="D871" s="181" t="s">
        <v>211</v>
      </c>
      <c r="E871" s="182" t="s">
        <v>1559</v>
      </c>
      <c r="F871" s="183" t="s">
        <v>1560</v>
      </c>
      <c r="G871" s="184" t="s">
        <v>322</v>
      </c>
      <c r="H871" s="185">
        <v>109.2</v>
      </c>
      <c r="I871" s="186"/>
      <c r="J871" s="187">
        <f>ROUND(I871*H871,2)</f>
        <v>0</v>
      </c>
      <c r="K871" s="183" t="s">
        <v>234</v>
      </c>
      <c r="L871" s="41"/>
      <c r="M871" s="188" t="s">
        <v>21</v>
      </c>
      <c r="N871" s="189" t="s">
        <v>45</v>
      </c>
      <c r="O871" s="66"/>
      <c r="P871" s="190">
        <f>O871*H871</f>
        <v>0</v>
      </c>
      <c r="Q871" s="190">
        <v>3E-05</v>
      </c>
      <c r="R871" s="190">
        <f>Q871*H871</f>
        <v>0.0032760000000000003</v>
      </c>
      <c r="S871" s="190">
        <v>0</v>
      </c>
      <c r="T871" s="191">
        <f>S871*H871</f>
        <v>0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192" t="s">
        <v>298</v>
      </c>
      <c r="AT871" s="192" t="s">
        <v>211</v>
      </c>
      <c r="AU871" s="192" t="s">
        <v>83</v>
      </c>
      <c r="AY871" s="19" t="s">
        <v>209</v>
      </c>
      <c r="BE871" s="193">
        <f>IF(N871="základní",J871,0)</f>
        <v>0</v>
      </c>
      <c r="BF871" s="193">
        <f>IF(N871="snížená",J871,0)</f>
        <v>0</v>
      </c>
      <c r="BG871" s="193">
        <f>IF(N871="zákl. přenesená",J871,0)</f>
        <v>0</v>
      </c>
      <c r="BH871" s="193">
        <f>IF(N871="sníž. přenesená",J871,0)</f>
        <v>0</v>
      </c>
      <c r="BI871" s="193">
        <f>IF(N871="nulová",J871,0)</f>
        <v>0</v>
      </c>
      <c r="BJ871" s="19" t="s">
        <v>81</v>
      </c>
      <c r="BK871" s="193">
        <f>ROUND(I871*H871,2)</f>
        <v>0</v>
      </c>
      <c r="BL871" s="19" t="s">
        <v>298</v>
      </c>
      <c r="BM871" s="192" t="s">
        <v>1561</v>
      </c>
    </row>
    <row r="872" spans="2:51" s="13" customFormat="1" ht="12">
      <c r="B872" s="194"/>
      <c r="C872" s="195"/>
      <c r="D872" s="196" t="s">
        <v>217</v>
      </c>
      <c r="E872" s="197" t="s">
        <v>21</v>
      </c>
      <c r="F872" s="198" t="s">
        <v>1562</v>
      </c>
      <c r="G872" s="195"/>
      <c r="H872" s="199">
        <v>109.2</v>
      </c>
      <c r="I872" s="200"/>
      <c r="J872" s="195"/>
      <c r="K872" s="195"/>
      <c r="L872" s="201"/>
      <c r="M872" s="202"/>
      <c r="N872" s="203"/>
      <c r="O872" s="203"/>
      <c r="P872" s="203"/>
      <c r="Q872" s="203"/>
      <c r="R872" s="203"/>
      <c r="S872" s="203"/>
      <c r="T872" s="204"/>
      <c r="AT872" s="205" t="s">
        <v>217</v>
      </c>
      <c r="AU872" s="205" t="s">
        <v>83</v>
      </c>
      <c r="AV872" s="13" t="s">
        <v>83</v>
      </c>
      <c r="AW872" s="13" t="s">
        <v>35</v>
      </c>
      <c r="AX872" s="13" t="s">
        <v>81</v>
      </c>
      <c r="AY872" s="205" t="s">
        <v>209</v>
      </c>
    </row>
    <row r="873" spans="1:65" s="2" customFormat="1" ht="14.45" customHeight="1">
      <c r="A873" s="36"/>
      <c r="B873" s="37"/>
      <c r="C873" s="238" t="s">
        <v>1563</v>
      </c>
      <c r="D873" s="238" t="s">
        <v>299</v>
      </c>
      <c r="E873" s="239" t="s">
        <v>1564</v>
      </c>
      <c r="F873" s="240" t="s">
        <v>1565</v>
      </c>
      <c r="G873" s="241" t="s">
        <v>214</v>
      </c>
      <c r="H873" s="242">
        <v>16.708</v>
      </c>
      <c r="I873" s="243"/>
      <c r="J873" s="244">
        <f>ROUND(I873*H873,2)</f>
        <v>0</v>
      </c>
      <c r="K873" s="240" t="s">
        <v>234</v>
      </c>
      <c r="L873" s="245"/>
      <c r="M873" s="246" t="s">
        <v>21</v>
      </c>
      <c r="N873" s="247" t="s">
        <v>45</v>
      </c>
      <c r="O873" s="66"/>
      <c r="P873" s="190">
        <f>O873*H873</f>
        <v>0</v>
      </c>
      <c r="Q873" s="190">
        <v>0.03</v>
      </c>
      <c r="R873" s="190">
        <f>Q873*H873</f>
        <v>0.5012399999999999</v>
      </c>
      <c r="S873" s="190">
        <v>0</v>
      </c>
      <c r="T873" s="191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192" t="s">
        <v>395</v>
      </c>
      <c r="AT873" s="192" t="s">
        <v>299</v>
      </c>
      <c r="AU873" s="192" t="s">
        <v>83</v>
      </c>
      <c r="AY873" s="19" t="s">
        <v>209</v>
      </c>
      <c r="BE873" s="193">
        <f>IF(N873="základní",J873,0)</f>
        <v>0</v>
      </c>
      <c r="BF873" s="193">
        <f>IF(N873="snížená",J873,0)</f>
        <v>0</v>
      </c>
      <c r="BG873" s="193">
        <f>IF(N873="zákl. přenesená",J873,0)</f>
        <v>0</v>
      </c>
      <c r="BH873" s="193">
        <f>IF(N873="sníž. přenesená",J873,0)</f>
        <v>0</v>
      </c>
      <c r="BI873" s="193">
        <f>IF(N873="nulová",J873,0)</f>
        <v>0</v>
      </c>
      <c r="BJ873" s="19" t="s">
        <v>81</v>
      </c>
      <c r="BK873" s="193">
        <f>ROUND(I873*H873,2)</f>
        <v>0</v>
      </c>
      <c r="BL873" s="19" t="s">
        <v>298</v>
      </c>
      <c r="BM873" s="192" t="s">
        <v>1566</v>
      </c>
    </row>
    <row r="874" spans="2:51" s="13" customFormat="1" ht="12">
      <c r="B874" s="194"/>
      <c r="C874" s="195"/>
      <c r="D874" s="196" t="s">
        <v>217</v>
      </c>
      <c r="E874" s="197" t="s">
        <v>21</v>
      </c>
      <c r="F874" s="198" t="s">
        <v>1567</v>
      </c>
      <c r="G874" s="195"/>
      <c r="H874" s="199">
        <v>16.708</v>
      </c>
      <c r="I874" s="200"/>
      <c r="J874" s="195"/>
      <c r="K874" s="195"/>
      <c r="L874" s="201"/>
      <c r="M874" s="202"/>
      <c r="N874" s="203"/>
      <c r="O874" s="203"/>
      <c r="P874" s="203"/>
      <c r="Q874" s="203"/>
      <c r="R874" s="203"/>
      <c r="S874" s="203"/>
      <c r="T874" s="204"/>
      <c r="AT874" s="205" t="s">
        <v>217</v>
      </c>
      <c r="AU874" s="205" t="s">
        <v>83</v>
      </c>
      <c r="AV874" s="13" t="s">
        <v>83</v>
      </c>
      <c r="AW874" s="13" t="s">
        <v>35</v>
      </c>
      <c r="AX874" s="13" t="s">
        <v>81</v>
      </c>
      <c r="AY874" s="205" t="s">
        <v>209</v>
      </c>
    </row>
    <row r="875" spans="1:65" s="2" customFormat="1" ht="37.9" customHeight="1">
      <c r="A875" s="36"/>
      <c r="B875" s="37"/>
      <c r="C875" s="181" t="s">
        <v>1568</v>
      </c>
      <c r="D875" s="181" t="s">
        <v>211</v>
      </c>
      <c r="E875" s="182" t="s">
        <v>1569</v>
      </c>
      <c r="F875" s="183" t="s">
        <v>1570</v>
      </c>
      <c r="G875" s="184" t="s">
        <v>331</v>
      </c>
      <c r="H875" s="185">
        <v>265.83</v>
      </c>
      <c r="I875" s="186"/>
      <c r="J875" s="187">
        <f>ROUND(I875*H875,2)</f>
        <v>0</v>
      </c>
      <c r="K875" s="183" t="s">
        <v>234</v>
      </c>
      <c r="L875" s="41"/>
      <c r="M875" s="188" t="s">
        <v>21</v>
      </c>
      <c r="N875" s="189" t="s">
        <v>45</v>
      </c>
      <c r="O875" s="66"/>
      <c r="P875" s="190">
        <f>O875*H875</f>
        <v>0</v>
      </c>
      <c r="Q875" s="190">
        <v>0</v>
      </c>
      <c r="R875" s="190">
        <f>Q875*H875</f>
        <v>0</v>
      </c>
      <c r="S875" s="190">
        <v>0</v>
      </c>
      <c r="T875" s="191">
        <f>S875*H875</f>
        <v>0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192" t="s">
        <v>298</v>
      </c>
      <c r="AT875" s="192" t="s">
        <v>211</v>
      </c>
      <c r="AU875" s="192" t="s">
        <v>83</v>
      </c>
      <c r="AY875" s="19" t="s">
        <v>209</v>
      </c>
      <c r="BE875" s="193">
        <f>IF(N875="základní",J875,0)</f>
        <v>0</v>
      </c>
      <c r="BF875" s="193">
        <f>IF(N875="snížená",J875,0)</f>
        <v>0</v>
      </c>
      <c r="BG875" s="193">
        <f>IF(N875="zákl. přenesená",J875,0)</f>
        <v>0</v>
      </c>
      <c r="BH875" s="193">
        <f>IF(N875="sníž. přenesená",J875,0)</f>
        <v>0</v>
      </c>
      <c r="BI875" s="193">
        <f>IF(N875="nulová",J875,0)</f>
        <v>0</v>
      </c>
      <c r="BJ875" s="19" t="s">
        <v>81</v>
      </c>
      <c r="BK875" s="193">
        <f>ROUND(I875*H875,2)</f>
        <v>0</v>
      </c>
      <c r="BL875" s="19" t="s">
        <v>298</v>
      </c>
      <c r="BM875" s="192" t="s">
        <v>1571</v>
      </c>
    </row>
    <row r="876" spans="2:51" s="13" customFormat="1" ht="12">
      <c r="B876" s="194"/>
      <c r="C876" s="195"/>
      <c r="D876" s="196" t="s">
        <v>217</v>
      </c>
      <c r="E876" s="197" t="s">
        <v>21</v>
      </c>
      <c r="F876" s="198" t="s">
        <v>1492</v>
      </c>
      <c r="G876" s="195"/>
      <c r="H876" s="199">
        <v>246.98</v>
      </c>
      <c r="I876" s="200"/>
      <c r="J876" s="195"/>
      <c r="K876" s="195"/>
      <c r="L876" s="201"/>
      <c r="M876" s="202"/>
      <c r="N876" s="203"/>
      <c r="O876" s="203"/>
      <c r="P876" s="203"/>
      <c r="Q876" s="203"/>
      <c r="R876" s="203"/>
      <c r="S876" s="203"/>
      <c r="T876" s="204"/>
      <c r="AT876" s="205" t="s">
        <v>217</v>
      </c>
      <c r="AU876" s="205" t="s">
        <v>83</v>
      </c>
      <c r="AV876" s="13" t="s">
        <v>83</v>
      </c>
      <c r="AW876" s="13" t="s">
        <v>35</v>
      </c>
      <c r="AX876" s="13" t="s">
        <v>74</v>
      </c>
      <c r="AY876" s="205" t="s">
        <v>209</v>
      </c>
    </row>
    <row r="877" spans="2:51" s="13" customFormat="1" ht="12">
      <c r="B877" s="194"/>
      <c r="C877" s="195"/>
      <c r="D877" s="196" t="s">
        <v>217</v>
      </c>
      <c r="E877" s="197" t="s">
        <v>21</v>
      </c>
      <c r="F877" s="198" t="s">
        <v>1572</v>
      </c>
      <c r="G877" s="195"/>
      <c r="H877" s="199">
        <v>18.85</v>
      </c>
      <c r="I877" s="200"/>
      <c r="J877" s="195"/>
      <c r="K877" s="195"/>
      <c r="L877" s="201"/>
      <c r="M877" s="202"/>
      <c r="N877" s="203"/>
      <c r="O877" s="203"/>
      <c r="P877" s="203"/>
      <c r="Q877" s="203"/>
      <c r="R877" s="203"/>
      <c r="S877" s="203"/>
      <c r="T877" s="204"/>
      <c r="AT877" s="205" t="s">
        <v>217</v>
      </c>
      <c r="AU877" s="205" t="s">
        <v>83</v>
      </c>
      <c r="AV877" s="13" t="s">
        <v>83</v>
      </c>
      <c r="AW877" s="13" t="s">
        <v>35</v>
      </c>
      <c r="AX877" s="13" t="s">
        <v>74</v>
      </c>
      <c r="AY877" s="205" t="s">
        <v>209</v>
      </c>
    </row>
    <row r="878" spans="2:51" s="14" customFormat="1" ht="12">
      <c r="B878" s="206"/>
      <c r="C878" s="207"/>
      <c r="D878" s="196" t="s">
        <v>217</v>
      </c>
      <c r="E878" s="208" t="s">
        <v>21</v>
      </c>
      <c r="F878" s="209" t="s">
        <v>223</v>
      </c>
      <c r="G878" s="207"/>
      <c r="H878" s="210">
        <v>265.83</v>
      </c>
      <c r="I878" s="211"/>
      <c r="J878" s="207"/>
      <c r="K878" s="207"/>
      <c r="L878" s="212"/>
      <c r="M878" s="213"/>
      <c r="N878" s="214"/>
      <c r="O878" s="214"/>
      <c r="P878" s="214"/>
      <c r="Q878" s="214"/>
      <c r="R878" s="214"/>
      <c r="S878" s="214"/>
      <c r="T878" s="215"/>
      <c r="AT878" s="216" t="s">
        <v>217</v>
      </c>
      <c r="AU878" s="216" t="s">
        <v>83</v>
      </c>
      <c r="AV878" s="14" t="s">
        <v>224</v>
      </c>
      <c r="AW878" s="14" t="s">
        <v>35</v>
      </c>
      <c r="AX878" s="14" t="s">
        <v>81</v>
      </c>
      <c r="AY878" s="216" t="s">
        <v>209</v>
      </c>
    </row>
    <row r="879" spans="1:65" s="2" customFormat="1" ht="24.2" customHeight="1">
      <c r="A879" s="36"/>
      <c r="B879" s="37"/>
      <c r="C879" s="238" t="s">
        <v>1573</v>
      </c>
      <c r="D879" s="238" t="s">
        <v>299</v>
      </c>
      <c r="E879" s="239" t="s">
        <v>1574</v>
      </c>
      <c r="F879" s="240" t="s">
        <v>1575</v>
      </c>
      <c r="G879" s="241" t="s">
        <v>331</v>
      </c>
      <c r="H879" s="242">
        <v>292.413</v>
      </c>
      <c r="I879" s="243"/>
      <c r="J879" s="244">
        <f>ROUND(I879*H879,2)</f>
        <v>0</v>
      </c>
      <c r="K879" s="240" t="s">
        <v>21</v>
      </c>
      <c r="L879" s="245"/>
      <c r="M879" s="246" t="s">
        <v>21</v>
      </c>
      <c r="N879" s="247" t="s">
        <v>45</v>
      </c>
      <c r="O879" s="66"/>
      <c r="P879" s="190">
        <f>O879*H879</f>
        <v>0</v>
      </c>
      <c r="Q879" s="190">
        <v>0.00011</v>
      </c>
      <c r="R879" s="190">
        <f>Q879*H879</f>
        <v>0.03216543</v>
      </c>
      <c r="S879" s="190">
        <v>0</v>
      </c>
      <c r="T879" s="191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192" t="s">
        <v>395</v>
      </c>
      <c r="AT879" s="192" t="s">
        <v>299</v>
      </c>
      <c r="AU879" s="192" t="s">
        <v>83</v>
      </c>
      <c r="AY879" s="19" t="s">
        <v>209</v>
      </c>
      <c r="BE879" s="193">
        <f>IF(N879="základní",J879,0)</f>
        <v>0</v>
      </c>
      <c r="BF879" s="193">
        <f>IF(N879="snížená",J879,0)</f>
        <v>0</v>
      </c>
      <c r="BG879" s="193">
        <f>IF(N879="zákl. přenesená",J879,0)</f>
        <v>0</v>
      </c>
      <c r="BH879" s="193">
        <f>IF(N879="sníž. přenesená",J879,0)</f>
        <v>0</v>
      </c>
      <c r="BI879" s="193">
        <f>IF(N879="nulová",J879,0)</f>
        <v>0</v>
      </c>
      <c r="BJ879" s="19" t="s">
        <v>81</v>
      </c>
      <c r="BK879" s="193">
        <f>ROUND(I879*H879,2)</f>
        <v>0</v>
      </c>
      <c r="BL879" s="19" t="s">
        <v>298</v>
      </c>
      <c r="BM879" s="192" t="s">
        <v>1576</v>
      </c>
    </row>
    <row r="880" spans="2:51" s="13" customFormat="1" ht="12">
      <c r="B880" s="194"/>
      <c r="C880" s="195"/>
      <c r="D880" s="196" t="s">
        <v>217</v>
      </c>
      <c r="E880" s="195"/>
      <c r="F880" s="198" t="s">
        <v>1577</v>
      </c>
      <c r="G880" s="195"/>
      <c r="H880" s="199">
        <v>292.413</v>
      </c>
      <c r="I880" s="200"/>
      <c r="J880" s="195"/>
      <c r="K880" s="195"/>
      <c r="L880" s="201"/>
      <c r="M880" s="202"/>
      <c r="N880" s="203"/>
      <c r="O880" s="203"/>
      <c r="P880" s="203"/>
      <c r="Q880" s="203"/>
      <c r="R880" s="203"/>
      <c r="S880" s="203"/>
      <c r="T880" s="204"/>
      <c r="AT880" s="205" t="s">
        <v>217</v>
      </c>
      <c r="AU880" s="205" t="s">
        <v>83</v>
      </c>
      <c r="AV880" s="13" t="s">
        <v>83</v>
      </c>
      <c r="AW880" s="13" t="s">
        <v>4</v>
      </c>
      <c r="AX880" s="13" t="s">
        <v>81</v>
      </c>
      <c r="AY880" s="205" t="s">
        <v>209</v>
      </c>
    </row>
    <row r="881" spans="1:65" s="2" customFormat="1" ht="37.9" customHeight="1">
      <c r="A881" s="36"/>
      <c r="B881" s="37"/>
      <c r="C881" s="181" t="s">
        <v>1578</v>
      </c>
      <c r="D881" s="181" t="s">
        <v>211</v>
      </c>
      <c r="E881" s="182" t="s">
        <v>1579</v>
      </c>
      <c r="F881" s="183" t="s">
        <v>1580</v>
      </c>
      <c r="G881" s="184" t="s">
        <v>302</v>
      </c>
      <c r="H881" s="185">
        <v>4.625</v>
      </c>
      <c r="I881" s="186"/>
      <c r="J881" s="187">
        <f>ROUND(I881*H881,2)</f>
        <v>0</v>
      </c>
      <c r="K881" s="183" t="s">
        <v>234</v>
      </c>
      <c r="L881" s="41"/>
      <c r="M881" s="188" t="s">
        <v>21</v>
      </c>
      <c r="N881" s="189" t="s">
        <v>45</v>
      </c>
      <c r="O881" s="66"/>
      <c r="P881" s="190">
        <f>O881*H881</f>
        <v>0</v>
      </c>
      <c r="Q881" s="190">
        <v>0</v>
      </c>
      <c r="R881" s="190">
        <f>Q881*H881</f>
        <v>0</v>
      </c>
      <c r="S881" s="190">
        <v>0</v>
      </c>
      <c r="T881" s="191">
        <f>S881*H881</f>
        <v>0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192" t="s">
        <v>298</v>
      </c>
      <c r="AT881" s="192" t="s">
        <v>211</v>
      </c>
      <c r="AU881" s="192" t="s">
        <v>83</v>
      </c>
      <c r="AY881" s="19" t="s">
        <v>209</v>
      </c>
      <c r="BE881" s="193">
        <f>IF(N881="základní",J881,0)</f>
        <v>0</v>
      </c>
      <c r="BF881" s="193">
        <f>IF(N881="snížená",J881,0)</f>
        <v>0</v>
      </c>
      <c r="BG881" s="193">
        <f>IF(N881="zákl. přenesená",J881,0)</f>
        <v>0</v>
      </c>
      <c r="BH881" s="193">
        <f>IF(N881="sníž. přenesená",J881,0)</f>
        <v>0</v>
      </c>
      <c r="BI881" s="193">
        <f>IF(N881="nulová",J881,0)</f>
        <v>0</v>
      </c>
      <c r="BJ881" s="19" t="s">
        <v>81</v>
      </c>
      <c r="BK881" s="193">
        <f>ROUND(I881*H881,2)</f>
        <v>0</v>
      </c>
      <c r="BL881" s="19" t="s">
        <v>298</v>
      </c>
      <c r="BM881" s="192" t="s">
        <v>1581</v>
      </c>
    </row>
    <row r="882" spans="1:65" s="2" customFormat="1" ht="37.9" customHeight="1">
      <c r="A882" s="36"/>
      <c r="B882" s="37"/>
      <c r="C882" s="181" t="s">
        <v>1582</v>
      </c>
      <c r="D882" s="181" t="s">
        <v>211</v>
      </c>
      <c r="E882" s="182" t="s">
        <v>1583</v>
      </c>
      <c r="F882" s="183" t="s">
        <v>1358</v>
      </c>
      <c r="G882" s="184" t="s">
        <v>302</v>
      </c>
      <c r="H882" s="185">
        <v>4.625</v>
      </c>
      <c r="I882" s="186"/>
      <c r="J882" s="187">
        <f>ROUND(I882*H882,2)</f>
        <v>0</v>
      </c>
      <c r="K882" s="183" t="s">
        <v>21</v>
      </c>
      <c r="L882" s="41"/>
      <c r="M882" s="188" t="s">
        <v>21</v>
      </c>
      <c r="N882" s="189" t="s">
        <v>45</v>
      </c>
      <c r="O882" s="66"/>
      <c r="P882" s="190">
        <f>O882*H882</f>
        <v>0</v>
      </c>
      <c r="Q882" s="190">
        <v>0</v>
      </c>
      <c r="R882" s="190">
        <f>Q882*H882</f>
        <v>0</v>
      </c>
      <c r="S882" s="190">
        <v>0</v>
      </c>
      <c r="T882" s="191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192" t="s">
        <v>298</v>
      </c>
      <c r="AT882" s="192" t="s">
        <v>211</v>
      </c>
      <c r="AU882" s="192" t="s">
        <v>83</v>
      </c>
      <c r="AY882" s="19" t="s">
        <v>209</v>
      </c>
      <c r="BE882" s="193">
        <f>IF(N882="základní",J882,0)</f>
        <v>0</v>
      </c>
      <c r="BF882" s="193">
        <f>IF(N882="snížená",J882,0)</f>
        <v>0</v>
      </c>
      <c r="BG882" s="193">
        <f>IF(N882="zákl. přenesená",J882,0)</f>
        <v>0</v>
      </c>
      <c r="BH882" s="193">
        <f>IF(N882="sníž. přenesená",J882,0)</f>
        <v>0</v>
      </c>
      <c r="BI882" s="193">
        <f>IF(N882="nulová",J882,0)</f>
        <v>0</v>
      </c>
      <c r="BJ882" s="19" t="s">
        <v>81</v>
      </c>
      <c r="BK882" s="193">
        <f>ROUND(I882*H882,2)</f>
        <v>0</v>
      </c>
      <c r="BL882" s="19" t="s">
        <v>298</v>
      </c>
      <c r="BM882" s="192" t="s">
        <v>1584</v>
      </c>
    </row>
    <row r="883" spans="2:63" s="12" customFormat="1" ht="22.9" customHeight="1">
      <c r="B883" s="165"/>
      <c r="C883" s="166"/>
      <c r="D883" s="167" t="s">
        <v>73</v>
      </c>
      <c r="E883" s="179" t="s">
        <v>1585</v>
      </c>
      <c r="F883" s="179" t="s">
        <v>1586</v>
      </c>
      <c r="G883" s="166"/>
      <c r="H883" s="166"/>
      <c r="I883" s="169"/>
      <c r="J883" s="180">
        <f>BK883</f>
        <v>0</v>
      </c>
      <c r="K883" s="166"/>
      <c r="L883" s="171"/>
      <c r="M883" s="172"/>
      <c r="N883" s="173"/>
      <c r="O883" s="173"/>
      <c r="P883" s="174">
        <f>SUM(P884:P888)</f>
        <v>0</v>
      </c>
      <c r="Q883" s="173"/>
      <c r="R883" s="174">
        <f>SUM(R884:R888)</f>
        <v>0.01634</v>
      </c>
      <c r="S883" s="173"/>
      <c r="T883" s="175">
        <f>SUM(T884:T888)</f>
        <v>0</v>
      </c>
      <c r="AR883" s="176" t="s">
        <v>83</v>
      </c>
      <c r="AT883" s="177" t="s">
        <v>73</v>
      </c>
      <c r="AU883" s="177" t="s">
        <v>81</v>
      </c>
      <c r="AY883" s="176" t="s">
        <v>209</v>
      </c>
      <c r="BK883" s="178">
        <f>SUM(BK884:BK888)</f>
        <v>0</v>
      </c>
    </row>
    <row r="884" spans="1:65" s="2" customFormat="1" ht="24.2" customHeight="1">
      <c r="A884" s="36"/>
      <c r="B884" s="37"/>
      <c r="C884" s="181" t="s">
        <v>1587</v>
      </c>
      <c r="D884" s="181" t="s">
        <v>211</v>
      </c>
      <c r="E884" s="182" t="s">
        <v>1588</v>
      </c>
      <c r="F884" s="183" t="s">
        <v>1589</v>
      </c>
      <c r="G884" s="184" t="s">
        <v>354</v>
      </c>
      <c r="H884" s="185">
        <v>5</v>
      </c>
      <c r="I884" s="186"/>
      <c r="J884" s="187">
        <f>ROUND(I884*H884,2)</f>
        <v>0</v>
      </c>
      <c r="K884" s="183" t="s">
        <v>21</v>
      </c>
      <c r="L884" s="41"/>
      <c r="M884" s="188" t="s">
        <v>21</v>
      </c>
      <c r="N884" s="189" t="s">
        <v>45</v>
      </c>
      <c r="O884" s="66"/>
      <c r="P884" s="190">
        <f>O884*H884</f>
        <v>0</v>
      </c>
      <c r="Q884" s="190">
        <v>0.00212</v>
      </c>
      <c r="R884" s="190">
        <f>Q884*H884</f>
        <v>0.0106</v>
      </c>
      <c r="S884" s="190">
        <v>0</v>
      </c>
      <c r="T884" s="191">
        <f>S884*H884</f>
        <v>0</v>
      </c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R884" s="192" t="s">
        <v>298</v>
      </c>
      <c r="AT884" s="192" t="s">
        <v>211</v>
      </c>
      <c r="AU884" s="192" t="s">
        <v>83</v>
      </c>
      <c r="AY884" s="19" t="s">
        <v>209</v>
      </c>
      <c r="BE884" s="193">
        <f>IF(N884="základní",J884,0)</f>
        <v>0</v>
      </c>
      <c r="BF884" s="193">
        <f>IF(N884="snížená",J884,0)</f>
        <v>0</v>
      </c>
      <c r="BG884" s="193">
        <f>IF(N884="zákl. přenesená",J884,0)</f>
        <v>0</v>
      </c>
      <c r="BH884" s="193">
        <f>IF(N884="sníž. přenesená",J884,0)</f>
        <v>0</v>
      </c>
      <c r="BI884" s="193">
        <f>IF(N884="nulová",J884,0)</f>
        <v>0</v>
      </c>
      <c r="BJ884" s="19" t="s">
        <v>81</v>
      </c>
      <c r="BK884" s="193">
        <f>ROUND(I884*H884,2)</f>
        <v>0</v>
      </c>
      <c r="BL884" s="19" t="s">
        <v>298</v>
      </c>
      <c r="BM884" s="192" t="s">
        <v>1590</v>
      </c>
    </row>
    <row r="885" spans="2:51" s="13" customFormat="1" ht="12">
      <c r="B885" s="194"/>
      <c r="C885" s="195"/>
      <c r="D885" s="196" t="s">
        <v>217</v>
      </c>
      <c r="E885" s="197" t="s">
        <v>21</v>
      </c>
      <c r="F885" s="198" t="s">
        <v>1591</v>
      </c>
      <c r="G885" s="195"/>
      <c r="H885" s="199">
        <v>5</v>
      </c>
      <c r="I885" s="200"/>
      <c r="J885" s="195"/>
      <c r="K885" s="195"/>
      <c r="L885" s="201"/>
      <c r="M885" s="202"/>
      <c r="N885" s="203"/>
      <c r="O885" s="203"/>
      <c r="P885" s="203"/>
      <c r="Q885" s="203"/>
      <c r="R885" s="203"/>
      <c r="S885" s="203"/>
      <c r="T885" s="204"/>
      <c r="AT885" s="205" t="s">
        <v>217</v>
      </c>
      <c r="AU885" s="205" t="s">
        <v>83</v>
      </c>
      <c r="AV885" s="13" t="s">
        <v>83</v>
      </c>
      <c r="AW885" s="13" t="s">
        <v>35</v>
      </c>
      <c r="AX885" s="13" t="s">
        <v>81</v>
      </c>
      <c r="AY885" s="205" t="s">
        <v>209</v>
      </c>
    </row>
    <row r="886" spans="1:65" s="2" customFormat="1" ht="37.9" customHeight="1">
      <c r="A886" s="36"/>
      <c r="B886" s="37"/>
      <c r="C886" s="181" t="s">
        <v>1592</v>
      </c>
      <c r="D886" s="181" t="s">
        <v>211</v>
      </c>
      <c r="E886" s="182" t="s">
        <v>1593</v>
      </c>
      <c r="F886" s="183" t="s">
        <v>1594</v>
      </c>
      <c r="G886" s="184" t="s">
        <v>354</v>
      </c>
      <c r="H886" s="185">
        <v>2</v>
      </c>
      <c r="I886" s="186"/>
      <c r="J886" s="187">
        <f>ROUND(I886*H886,2)</f>
        <v>0</v>
      </c>
      <c r="K886" s="183" t="s">
        <v>21</v>
      </c>
      <c r="L886" s="41"/>
      <c r="M886" s="188" t="s">
        <v>21</v>
      </c>
      <c r="N886" s="189" t="s">
        <v>45</v>
      </c>
      <c r="O886" s="66"/>
      <c r="P886" s="190">
        <f>O886*H886</f>
        <v>0</v>
      </c>
      <c r="Q886" s="190">
        <v>0.00212</v>
      </c>
      <c r="R886" s="190">
        <f>Q886*H886</f>
        <v>0.00424</v>
      </c>
      <c r="S886" s="190">
        <v>0</v>
      </c>
      <c r="T886" s="191">
        <f>S886*H886</f>
        <v>0</v>
      </c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R886" s="192" t="s">
        <v>298</v>
      </c>
      <c r="AT886" s="192" t="s">
        <v>211</v>
      </c>
      <c r="AU886" s="192" t="s">
        <v>83</v>
      </c>
      <c r="AY886" s="19" t="s">
        <v>209</v>
      </c>
      <c r="BE886" s="193">
        <f>IF(N886="základní",J886,0)</f>
        <v>0</v>
      </c>
      <c r="BF886" s="193">
        <f>IF(N886="snížená",J886,0)</f>
        <v>0</v>
      </c>
      <c r="BG886" s="193">
        <f>IF(N886="zákl. přenesená",J886,0)</f>
        <v>0</v>
      </c>
      <c r="BH886" s="193">
        <f>IF(N886="sníž. přenesená",J886,0)</f>
        <v>0</v>
      </c>
      <c r="BI886" s="193">
        <f>IF(N886="nulová",J886,0)</f>
        <v>0</v>
      </c>
      <c r="BJ886" s="19" t="s">
        <v>81</v>
      </c>
      <c r="BK886" s="193">
        <f>ROUND(I886*H886,2)</f>
        <v>0</v>
      </c>
      <c r="BL886" s="19" t="s">
        <v>298</v>
      </c>
      <c r="BM886" s="192" t="s">
        <v>1595</v>
      </c>
    </row>
    <row r="887" spans="2:51" s="13" customFormat="1" ht="12">
      <c r="B887" s="194"/>
      <c r="C887" s="195"/>
      <c r="D887" s="196" t="s">
        <v>217</v>
      </c>
      <c r="E887" s="197" t="s">
        <v>21</v>
      </c>
      <c r="F887" s="198" t="s">
        <v>1596</v>
      </c>
      <c r="G887" s="195"/>
      <c r="H887" s="199">
        <v>2</v>
      </c>
      <c r="I887" s="200"/>
      <c r="J887" s="195"/>
      <c r="K887" s="195"/>
      <c r="L887" s="201"/>
      <c r="M887" s="202"/>
      <c r="N887" s="203"/>
      <c r="O887" s="203"/>
      <c r="P887" s="203"/>
      <c r="Q887" s="203"/>
      <c r="R887" s="203"/>
      <c r="S887" s="203"/>
      <c r="T887" s="204"/>
      <c r="AT887" s="205" t="s">
        <v>217</v>
      </c>
      <c r="AU887" s="205" t="s">
        <v>83</v>
      </c>
      <c r="AV887" s="13" t="s">
        <v>83</v>
      </c>
      <c r="AW887" s="13" t="s">
        <v>35</v>
      </c>
      <c r="AX887" s="13" t="s">
        <v>81</v>
      </c>
      <c r="AY887" s="205" t="s">
        <v>209</v>
      </c>
    </row>
    <row r="888" spans="1:65" s="2" customFormat="1" ht="24.2" customHeight="1">
      <c r="A888" s="36"/>
      <c r="B888" s="37"/>
      <c r="C888" s="181" t="s">
        <v>1597</v>
      </c>
      <c r="D888" s="181" t="s">
        <v>211</v>
      </c>
      <c r="E888" s="182" t="s">
        <v>1598</v>
      </c>
      <c r="F888" s="183" t="s">
        <v>1599</v>
      </c>
      <c r="G888" s="184" t="s">
        <v>354</v>
      </c>
      <c r="H888" s="185">
        <v>1</v>
      </c>
      <c r="I888" s="186"/>
      <c r="J888" s="187">
        <f>ROUND(I888*H888,2)</f>
        <v>0</v>
      </c>
      <c r="K888" s="183" t="s">
        <v>234</v>
      </c>
      <c r="L888" s="41"/>
      <c r="M888" s="188" t="s">
        <v>21</v>
      </c>
      <c r="N888" s="189" t="s">
        <v>45</v>
      </c>
      <c r="O888" s="66"/>
      <c r="P888" s="190">
        <f>O888*H888</f>
        <v>0</v>
      </c>
      <c r="Q888" s="190">
        <v>0.0015</v>
      </c>
      <c r="R888" s="190">
        <f>Q888*H888</f>
        <v>0.0015</v>
      </c>
      <c r="S888" s="190">
        <v>0</v>
      </c>
      <c r="T888" s="191">
        <f>S888*H888</f>
        <v>0</v>
      </c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R888" s="192" t="s">
        <v>298</v>
      </c>
      <c r="AT888" s="192" t="s">
        <v>211</v>
      </c>
      <c r="AU888" s="192" t="s">
        <v>83</v>
      </c>
      <c r="AY888" s="19" t="s">
        <v>209</v>
      </c>
      <c r="BE888" s="193">
        <f>IF(N888="základní",J888,0)</f>
        <v>0</v>
      </c>
      <c r="BF888" s="193">
        <f>IF(N888="snížená",J888,0)</f>
        <v>0</v>
      </c>
      <c r="BG888" s="193">
        <f>IF(N888="zákl. přenesená",J888,0)</f>
        <v>0</v>
      </c>
      <c r="BH888" s="193">
        <f>IF(N888="sníž. přenesená",J888,0)</f>
        <v>0</v>
      </c>
      <c r="BI888" s="193">
        <f>IF(N888="nulová",J888,0)</f>
        <v>0</v>
      </c>
      <c r="BJ888" s="19" t="s">
        <v>81</v>
      </c>
      <c r="BK888" s="193">
        <f>ROUND(I888*H888,2)</f>
        <v>0</v>
      </c>
      <c r="BL888" s="19" t="s">
        <v>298</v>
      </c>
      <c r="BM888" s="192" t="s">
        <v>1600</v>
      </c>
    </row>
    <row r="889" spans="2:63" s="12" customFormat="1" ht="22.9" customHeight="1">
      <c r="B889" s="165"/>
      <c r="C889" s="166"/>
      <c r="D889" s="167" t="s">
        <v>73</v>
      </c>
      <c r="E889" s="179" t="s">
        <v>1601</v>
      </c>
      <c r="F889" s="179" t="s">
        <v>1602</v>
      </c>
      <c r="G889" s="166"/>
      <c r="H889" s="166"/>
      <c r="I889" s="169"/>
      <c r="J889" s="180">
        <f>BK889</f>
        <v>0</v>
      </c>
      <c r="K889" s="166"/>
      <c r="L889" s="171"/>
      <c r="M889" s="172"/>
      <c r="N889" s="173"/>
      <c r="O889" s="173"/>
      <c r="P889" s="174">
        <f>SUM(P890:P895)</f>
        <v>0</v>
      </c>
      <c r="Q889" s="173"/>
      <c r="R889" s="174">
        <f>SUM(R890:R895)</f>
        <v>0.00575</v>
      </c>
      <c r="S889" s="173"/>
      <c r="T889" s="175">
        <f>SUM(T890:T895)</f>
        <v>0</v>
      </c>
      <c r="AR889" s="176" t="s">
        <v>83</v>
      </c>
      <c r="AT889" s="177" t="s">
        <v>73</v>
      </c>
      <c r="AU889" s="177" t="s">
        <v>81</v>
      </c>
      <c r="AY889" s="176" t="s">
        <v>209</v>
      </c>
      <c r="BK889" s="178">
        <f>SUM(BK890:BK895)</f>
        <v>0</v>
      </c>
    </row>
    <row r="890" spans="1:65" s="2" customFormat="1" ht="37.9" customHeight="1">
      <c r="A890" s="36"/>
      <c r="B890" s="37"/>
      <c r="C890" s="181" t="s">
        <v>1603</v>
      </c>
      <c r="D890" s="181" t="s">
        <v>211</v>
      </c>
      <c r="E890" s="182" t="s">
        <v>1604</v>
      </c>
      <c r="F890" s="183" t="s">
        <v>1605</v>
      </c>
      <c r="G890" s="184" t="s">
        <v>1606</v>
      </c>
      <c r="H890" s="185">
        <v>1</v>
      </c>
      <c r="I890" s="186"/>
      <c r="J890" s="187">
        <f aca="true" t="shared" si="0" ref="J890:J895">ROUND(I890*H890,2)</f>
        <v>0</v>
      </c>
      <c r="K890" s="183" t="s">
        <v>21</v>
      </c>
      <c r="L890" s="41"/>
      <c r="M890" s="188" t="s">
        <v>21</v>
      </c>
      <c r="N890" s="189" t="s">
        <v>45</v>
      </c>
      <c r="O890" s="66"/>
      <c r="P890" s="190">
        <f aca="true" t="shared" si="1" ref="P890:P895">O890*H890</f>
        <v>0</v>
      </c>
      <c r="Q890" s="190">
        <v>0.003</v>
      </c>
      <c r="R890" s="190">
        <f aca="true" t="shared" si="2" ref="R890:R895">Q890*H890</f>
        <v>0.003</v>
      </c>
      <c r="S890" s="190">
        <v>0</v>
      </c>
      <c r="T890" s="191">
        <f aca="true" t="shared" si="3" ref="T890:T895">S890*H890</f>
        <v>0</v>
      </c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R890" s="192" t="s">
        <v>298</v>
      </c>
      <c r="AT890" s="192" t="s">
        <v>211</v>
      </c>
      <c r="AU890" s="192" t="s">
        <v>83</v>
      </c>
      <c r="AY890" s="19" t="s">
        <v>209</v>
      </c>
      <c r="BE890" s="193">
        <f aca="true" t="shared" si="4" ref="BE890:BE895">IF(N890="základní",J890,0)</f>
        <v>0</v>
      </c>
      <c r="BF890" s="193">
        <f aca="true" t="shared" si="5" ref="BF890:BF895">IF(N890="snížená",J890,0)</f>
        <v>0</v>
      </c>
      <c r="BG890" s="193">
        <f aca="true" t="shared" si="6" ref="BG890:BG895">IF(N890="zákl. přenesená",J890,0)</f>
        <v>0</v>
      </c>
      <c r="BH890" s="193">
        <f aca="true" t="shared" si="7" ref="BH890:BH895">IF(N890="sníž. přenesená",J890,0)</f>
        <v>0</v>
      </c>
      <c r="BI890" s="193">
        <f aca="true" t="shared" si="8" ref="BI890:BI895">IF(N890="nulová",J890,0)</f>
        <v>0</v>
      </c>
      <c r="BJ890" s="19" t="s">
        <v>81</v>
      </c>
      <c r="BK890" s="193">
        <f aca="true" t="shared" si="9" ref="BK890:BK895">ROUND(I890*H890,2)</f>
        <v>0</v>
      </c>
      <c r="BL890" s="19" t="s">
        <v>298</v>
      </c>
      <c r="BM890" s="192" t="s">
        <v>1607</v>
      </c>
    </row>
    <row r="891" spans="1:65" s="2" customFormat="1" ht="37.9" customHeight="1">
      <c r="A891" s="36"/>
      <c r="B891" s="37"/>
      <c r="C891" s="181" t="s">
        <v>1608</v>
      </c>
      <c r="D891" s="181" t="s">
        <v>211</v>
      </c>
      <c r="E891" s="182" t="s">
        <v>1609</v>
      </c>
      <c r="F891" s="183" t="s">
        <v>1610</v>
      </c>
      <c r="G891" s="184" t="s">
        <v>1606</v>
      </c>
      <c r="H891" s="185">
        <v>1</v>
      </c>
      <c r="I891" s="186"/>
      <c r="J891" s="187">
        <f t="shared" si="0"/>
        <v>0</v>
      </c>
      <c r="K891" s="183" t="s">
        <v>21</v>
      </c>
      <c r="L891" s="41"/>
      <c r="M891" s="188" t="s">
        <v>21</v>
      </c>
      <c r="N891" s="189" t="s">
        <v>45</v>
      </c>
      <c r="O891" s="66"/>
      <c r="P891" s="190">
        <f t="shared" si="1"/>
        <v>0</v>
      </c>
      <c r="Q891" s="190">
        <v>0.00075</v>
      </c>
      <c r="R891" s="190">
        <f t="shared" si="2"/>
        <v>0.00075</v>
      </c>
      <c r="S891" s="190">
        <v>0</v>
      </c>
      <c r="T891" s="191">
        <f t="shared" si="3"/>
        <v>0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192" t="s">
        <v>298</v>
      </c>
      <c r="AT891" s="192" t="s">
        <v>211</v>
      </c>
      <c r="AU891" s="192" t="s">
        <v>83</v>
      </c>
      <c r="AY891" s="19" t="s">
        <v>209</v>
      </c>
      <c r="BE891" s="193">
        <f t="shared" si="4"/>
        <v>0</v>
      </c>
      <c r="BF891" s="193">
        <f t="shared" si="5"/>
        <v>0</v>
      </c>
      <c r="BG891" s="193">
        <f t="shared" si="6"/>
        <v>0</v>
      </c>
      <c r="BH891" s="193">
        <f t="shared" si="7"/>
        <v>0</v>
      </c>
      <c r="BI891" s="193">
        <f t="shared" si="8"/>
        <v>0</v>
      </c>
      <c r="BJ891" s="19" t="s">
        <v>81</v>
      </c>
      <c r="BK891" s="193">
        <f t="shared" si="9"/>
        <v>0</v>
      </c>
      <c r="BL891" s="19" t="s">
        <v>298</v>
      </c>
      <c r="BM891" s="192" t="s">
        <v>1611</v>
      </c>
    </row>
    <row r="892" spans="1:65" s="2" customFormat="1" ht="37.9" customHeight="1">
      <c r="A892" s="36"/>
      <c r="B892" s="37"/>
      <c r="C892" s="181" t="s">
        <v>1612</v>
      </c>
      <c r="D892" s="181" t="s">
        <v>211</v>
      </c>
      <c r="E892" s="182" t="s">
        <v>1613</v>
      </c>
      <c r="F892" s="183" t="s">
        <v>1614</v>
      </c>
      <c r="G892" s="184" t="s">
        <v>1606</v>
      </c>
      <c r="H892" s="185">
        <v>1</v>
      </c>
      <c r="I892" s="186"/>
      <c r="J892" s="187">
        <f t="shared" si="0"/>
        <v>0</v>
      </c>
      <c r="K892" s="183" t="s">
        <v>21</v>
      </c>
      <c r="L892" s="41"/>
      <c r="M892" s="188" t="s">
        <v>21</v>
      </c>
      <c r="N892" s="189" t="s">
        <v>45</v>
      </c>
      <c r="O892" s="66"/>
      <c r="P892" s="190">
        <f t="shared" si="1"/>
        <v>0</v>
      </c>
      <c r="Q892" s="190">
        <v>0.001</v>
      </c>
      <c r="R892" s="190">
        <f t="shared" si="2"/>
        <v>0.001</v>
      </c>
      <c r="S892" s="190">
        <v>0</v>
      </c>
      <c r="T892" s="191">
        <f t="shared" si="3"/>
        <v>0</v>
      </c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R892" s="192" t="s">
        <v>298</v>
      </c>
      <c r="AT892" s="192" t="s">
        <v>211</v>
      </c>
      <c r="AU892" s="192" t="s">
        <v>83</v>
      </c>
      <c r="AY892" s="19" t="s">
        <v>209</v>
      </c>
      <c r="BE892" s="193">
        <f t="shared" si="4"/>
        <v>0</v>
      </c>
      <c r="BF892" s="193">
        <f t="shared" si="5"/>
        <v>0</v>
      </c>
      <c r="BG892" s="193">
        <f t="shared" si="6"/>
        <v>0</v>
      </c>
      <c r="BH892" s="193">
        <f t="shared" si="7"/>
        <v>0</v>
      </c>
      <c r="BI892" s="193">
        <f t="shared" si="8"/>
        <v>0</v>
      </c>
      <c r="BJ892" s="19" t="s">
        <v>81</v>
      </c>
      <c r="BK892" s="193">
        <f t="shared" si="9"/>
        <v>0</v>
      </c>
      <c r="BL892" s="19" t="s">
        <v>298</v>
      </c>
      <c r="BM892" s="192" t="s">
        <v>1615</v>
      </c>
    </row>
    <row r="893" spans="1:65" s="2" customFormat="1" ht="49.15" customHeight="1">
      <c r="A893" s="36"/>
      <c r="B893" s="37"/>
      <c r="C893" s="181" t="s">
        <v>1616</v>
      </c>
      <c r="D893" s="181" t="s">
        <v>211</v>
      </c>
      <c r="E893" s="182" t="s">
        <v>1617</v>
      </c>
      <c r="F893" s="183" t="s">
        <v>1618</v>
      </c>
      <c r="G893" s="184" t="s">
        <v>1606</v>
      </c>
      <c r="H893" s="185">
        <v>1</v>
      </c>
      <c r="I893" s="186"/>
      <c r="J893" s="187">
        <f t="shared" si="0"/>
        <v>0</v>
      </c>
      <c r="K893" s="183" t="s">
        <v>21</v>
      </c>
      <c r="L893" s="41"/>
      <c r="M893" s="188" t="s">
        <v>21</v>
      </c>
      <c r="N893" s="189" t="s">
        <v>45</v>
      </c>
      <c r="O893" s="66"/>
      <c r="P893" s="190">
        <f t="shared" si="1"/>
        <v>0</v>
      </c>
      <c r="Q893" s="190">
        <v>0.001</v>
      </c>
      <c r="R893" s="190">
        <f t="shared" si="2"/>
        <v>0.001</v>
      </c>
      <c r="S893" s="190">
        <v>0</v>
      </c>
      <c r="T893" s="191">
        <f t="shared" si="3"/>
        <v>0</v>
      </c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R893" s="192" t="s">
        <v>298</v>
      </c>
      <c r="AT893" s="192" t="s">
        <v>211</v>
      </c>
      <c r="AU893" s="192" t="s">
        <v>83</v>
      </c>
      <c r="AY893" s="19" t="s">
        <v>209</v>
      </c>
      <c r="BE893" s="193">
        <f t="shared" si="4"/>
        <v>0</v>
      </c>
      <c r="BF893" s="193">
        <f t="shared" si="5"/>
        <v>0</v>
      </c>
      <c r="BG893" s="193">
        <f t="shared" si="6"/>
        <v>0</v>
      </c>
      <c r="BH893" s="193">
        <f t="shared" si="7"/>
        <v>0</v>
      </c>
      <c r="BI893" s="193">
        <f t="shared" si="8"/>
        <v>0</v>
      </c>
      <c r="BJ893" s="19" t="s">
        <v>81</v>
      </c>
      <c r="BK893" s="193">
        <f t="shared" si="9"/>
        <v>0</v>
      </c>
      <c r="BL893" s="19" t="s">
        <v>298</v>
      </c>
      <c r="BM893" s="192" t="s">
        <v>1619</v>
      </c>
    </row>
    <row r="894" spans="1:65" s="2" customFormat="1" ht="37.9" customHeight="1">
      <c r="A894" s="36"/>
      <c r="B894" s="37"/>
      <c r="C894" s="181" t="s">
        <v>1620</v>
      </c>
      <c r="D894" s="181" t="s">
        <v>211</v>
      </c>
      <c r="E894" s="182" t="s">
        <v>1621</v>
      </c>
      <c r="F894" s="183" t="s">
        <v>1622</v>
      </c>
      <c r="G894" s="184" t="s">
        <v>1623</v>
      </c>
      <c r="H894" s="248"/>
      <c r="I894" s="186"/>
      <c r="J894" s="187">
        <f t="shared" si="0"/>
        <v>0</v>
      </c>
      <c r="K894" s="183" t="s">
        <v>234</v>
      </c>
      <c r="L894" s="41"/>
      <c r="M894" s="188" t="s">
        <v>21</v>
      </c>
      <c r="N894" s="189" t="s">
        <v>45</v>
      </c>
      <c r="O894" s="66"/>
      <c r="P894" s="190">
        <f t="shared" si="1"/>
        <v>0</v>
      </c>
      <c r="Q894" s="190">
        <v>0</v>
      </c>
      <c r="R894" s="190">
        <f t="shared" si="2"/>
        <v>0</v>
      </c>
      <c r="S894" s="190">
        <v>0</v>
      </c>
      <c r="T894" s="191">
        <f t="shared" si="3"/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192" t="s">
        <v>298</v>
      </c>
      <c r="AT894" s="192" t="s">
        <v>211</v>
      </c>
      <c r="AU894" s="192" t="s">
        <v>83</v>
      </c>
      <c r="AY894" s="19" t="s">
        <v>209</v>
      </c>
      <c r="BE894" s="193">
        <f t="shared" si="4"/>
        <v>0</v>
      </c>
      <c r="BF894" s="193">
        <f t="shared" si="5"/>
        <v>0</v>
      </c>
      <c r="BG894" s="193">
        <f t="shared" si="6"/>
        <v>0</v>
      </c>
      <c r="BH894" s="193">
        <f t="shared" si="7"/>
        <v>0</v>
      </c>
      <c r="BI894" s="193">
        <f t="shared" si="8"/>
        <v>0</v>
      </c>
      <c r="BJ894" s="19" t="s">
        <v>81</v>
      </c>
      <c r="BK894" s="193">
        <f t="shared" si="9"/>
        <v>0</v>
      </c>
      <c r="BL894" s="19" t="s">
        <v>298</v>
      </c>
      <c r="BM894" s="192" t="s">
        <v>1624</v>
      </c>
    </row>
    <row r="895" spans="1:65" s="2" customFormat="1" ht="49.15" customHeight="1">
      <c r="A895" s="36"/>
      <c r="B895" s="37"/>
      <c r="C895" s="181" t="s">
        <v>1625</v>
      </c>
      <c r="D895" s="181" t="s">
        <v>211</v>
      </c>
      <c r="E895" s="182" t="s">
        <v>1626</v>
      </c>
      <c r="F895" s="183" t="s">
        <v>1627</v>
      </c>
      <c r="G895" s="184" t="s">
        <v>1623</v>
      </c>
      <c r="H895" s="248"/>
      <c r="I895" s="186"/>
      <c r="J895" s="187">
        <f t="shared" si="0"/>
        <v>0</v>
      </c>
      <c r="K895" s="183" t="s">
        <v>234</v>
      </c>
      <c r="L895" s="41"/>
      <c r="M895" s="188" t="s">
        <v>21</v>
      </c>
      <c r="N895" s="189" t="s">
        <v>45</v>
      </c>
      <c r="O895" s="66"/>
      <c r="P895" s="190">
        <f t="shared" si="1"/>
        <v>0</v>
      </c>
      <c r="Q895" s="190">
        <v>0</v>
      </c>
      <c r="R895" s="190">
        <f t="shared" si="2"/>
        <v>0</v>
      </c>
      <c r="S895" s="190">
        <v>0</v>
      </c>
      <c r="T895" s="191">
        <f t="shared" si="3"/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192" t="s">
        <v>298</v>
      </c>
      <c r="AT895" s="192" t="s">
        <v>211</v>
      </c>
      <c r="AU895" s="192" t="s">
        <v>83</v>
      </c>
      <c r="AY895" s="19" t="s">
        <v>209</v>
      </c>
      <c r="BE895" s="193">
        <f t="shared" si="4"/>
        <v>0</v>
      </c>
      <c r="BF895" s="193">
        <f t="shared" si="5"/>
        <v>0</v>
      </c>
      <c r="BG895" s="193">
        <f t="shared" si="6"/>
        <v>0</v>
      </c>
      <c r="BH895" s="193">
        <f t="shared" si="7"/>
        <v>0</v>
      </c>
      <c r="BI895" s="193">
        <f t="shared" si="8"/>
        <v>0</v>
      </c>
      <c r="BJ895" s="19" t="s">
        <v>81</v>
      </c>
      <c r="BK895" s="193">
        <f t="shared" si="9"/>
        <v>0</v>
      </c>
      <c r="BL895" s="19" t="s">
        <v>298</v>
      </c>
      <c r="BM895" s="192" t="s">
        <v>1628</v>
      </c>
    </row>
    <row r="896" spans="2:63" s="12" customFormat="1" ht="22.9" customHeight="1">
      <c r="B896" s="165"/>
      <c r="C896" s="166"/>
      <c r="D896" s="167" t="s">
        <v>73</v>
      </c>
      <c r="E896" s="179" t="s">
        <v>1629</v>
      </c>
      <c r="F896" s="179" t="s">
        <v>1630</v>
      </c>
      <c r="G896" s="166"/>
      <c r="H896" s="166"/>
      <c r="I896" s="169"/>
      <c r="J896" s="180">
        <f>BK896</f>
        <v>0</v>
      </c>
      <c r="K896" s="166"/>
      <c r="L896" s="171"/>
      <c r="M896" s="172"/>
      <c r="N896" s="173"/>
      <c r="O896" s="173"/>
      <c r="P896" s="174">
        <f>SUM(P897:P899)</f>
        <v>0</v>
      </c>
      <c r="Q896" s="173"/>
      <c r="R896" s="174">
        <f>SUM(R897:R899)</f>
        <v>0.00016</v>
      </c>
      <c r="S896" s="173"/>
      <c r="T896" s="175">
        <f>SUM(T897:T899)</f>
        <v>0.04986</v>
      </c>
      <c r="AR896" s="176" t="s">
        <v>83</v>
      </c>
      <c r="AT896" s="177" t="s">
        <v>73</v>
      </c>
      <c r="AU896" s="177" t="s">
        <v>81</v>
      </c>
      <c r="AY896" s="176" t="s">
        <v>209</v>
      </c>
      <c r="BK896" s="178">
        <f>SUM(BK897:BK899)</f>
        <v>0</v>
      </c>
    </row>
    <row r="897" spans="1:65" s="2" customFormat="1" ht="24.2" customHeight="1">
      <c r="A897" s="36"/>
      <c r="B897" s="37"/>
      <c r="C897" s="181" t="s">
        <v>1631</v>
      </c>
      <c r="D897" s="181" t="s">
        <v>211</v>
      </c>
      <c r="E897" s="182" t="s">
        <v>1632</v>
      </c>
      <c r="F897" s="183" t="s">
        <v>1633</v>
      </c>
      <c r="G897" s="184" t="s">
        <v>354</v>
      </c>
      <c r="H897" s="185">
        <v>2</v>
      </c>
      <c r="I897" s="186"/>
      <c r="J897" s="187">
        <f>ROUND(I897*H897,2)</f>
        <v>0</v>
      </c>
      <c r="K897" s="183" t="s">
        <v>234</v>
      </c>
      <c r="L897" s="41"/>
      <c r="M897" s="188" t="s">
        <v>21</v>
      </c>
      <c r="N897" s="189" t="s">
        <v>45</v>
      </c>
      <c r="O897" s="66"/>
      <c r="P897" s="190">
        <f>O897*H897</f>
        <v>0</v>
      </c>
      <c r="Q897" s="190">
        <v>8E-05</v>
      </c>
      <c r="R897" s="190">
        <f>Q897*H897</f>
        <v>0.00016</v>
      </c>
      <c r="S897" s="190">
        <v>0.02493</v>
      </c>
      <c r="T897" s="191">
        <f>S897*H897</f>
        <v>0.04986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92" t="s">
        <v>298</v>
      </c>
      <c r="AT897" s="192" t="s">
        <v>211</v>
      </c>
      <c r="AU897" s="192" t="s">
        <v>83</v>
      </c>
      <c r="AY897" s="19" t="s">
        <v>209</v>
      </c>
      <c r="BE897" s="193">
        <f>IF(N897="základní",J897,0)</f>
        <v>0</v>
      </c>
      <c r="BF897" s="193">
        <f>IF(N897="snížená",J897,0)</f>
        <v>0</v>
      </c>
      <c r="BG897" s="193">
        <f>IF(N897="zákl. přenesená",J897,0)</f>
        <v>0</v>
      </c>
      <c r="BH897" s="193">
        <f>IF(N897="sníž. přenesená",J897,0)</f>
        <v>0</v>
      </c>
      <c r="BI897" s="193">
        <f>IF(N897="nulová",J897,0)</f>
        <v>0</v>
      </c>
      <c r="BJ897" s="19" t="s">
        <v>81</v>
      </c>
      <c r="BK897" s="193">
        <f>ROUND(I897*H897,2)</f>
        <v>0</v>
      </c>
      <c r="BL897" s="19" t="s">
        <v>298</v>
      </c>
      <c r="BM897" s="192" t="s">
        <v>1634</v>
      </c>
    </row>
    <row r="898" spans="1:65" s="2" customFormat="1" ht="24.2" customHeight="1">
      <c r="A898" s="36"/>
      <c r="B898" s="37"/>
      <c r="C898" s="181" t="s">
        <v>1635</v>
      </c>
      <c r="D898" s="181" t="s">
        <v>211</v>
      </c>
      <c r="E898" s="182" t="s">
        <v>1636</v>
      </c>
      <c r="F898" s="183" t="s">
        <v>1637</v>
      </c>
      <c r="G898" s="184" t="s">
        <v>1638</v>
      </c>
      <c r="H898" s="185">
        <v>2</v>
      </c>
      <c r="I898" s="186"/>
      <c r="J898" s="187">
        <f>ROUND(I898*H898,2)</f>
        <v>0</v>
      </c>
      <c r="K898" s="183" t="s">
        <v>21</v>
      </c>
      <c r="L898" s="41"/>
      <c r="M898" s="188" t="s">
        <v>21</v>
      </c>
      <c r="N898" s="189" t="s">
        <v>45</v>
      </c>
      <c r="O898" s="66"/>
      <c r="P898" s="190">
        <f>O898*H898</f>
        <v>0</v>
      </c>
      <c r="Q898" s="190">
        <v>0</v>
      </c>
      <c r="R898" s="190">
        <f>Q898*H898</f>
        <v>0</v>
      </c>
      <c r="S898" s="190">
        <v>0</v>
      </c>
      <c r="T898" s="191">
        <f>S898*H898</f>
        <v>0</v>
      </c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R898" s="192" t="s">
        <v>298</v>
      </c>
      <c r="AT898" s="192" t="s">
        <v>211</v>
      </c>
      <c r="AU898" s="192" t="s">
        <v>83</v>
      </c>
      <c r="AY898" s="19" t="s">
        <v>209</v>
      </c>
      <c r="BE898" s="193">
        <f>IF(N898="základní",J898,0)</f>
        <v>0</v>
      </c>
      <c r="BF898" s="193">
        <f>IF(N898="snížená",J898,0)</f>
        <v>0</v>
      </c>
      <c r="BG898" s="193">
        <f>IF(N898="zákl. přenesená",J898,0)</f>
        <v>0</v>
      </c>
      <c r="BH898" s="193">
        <f>IF(N898="sníž. přenesená",J898,0)</f>
        <v>0</v>
      </c>
      <c r="BI898" s="193">
        <f>IF(N898="nulová",J898,0)</f>
        <v>0</v>
      </c>
      <c r="BJ898" s="19" t="s">
        <v>81</v>
      </c>
      <c r="BK898" s="193">
        <f>ROUND(I898*H898,2)</f>
        <v>0</v>
      </c>
      <c r="BL898" s="19" t="s">
        <v>298</v>
      </c>
      <c r="BM898" s="192" t="s">
        <v>1639</v>
      </c>
    </row>
    <row r="899" spans="1:65" s="2" customFormat="1" ht="24.2" customHeight="1">
      <c r="A899" s="36"/>
      <c r="B899" s="37"/>
      <c r="C899" s="181" t="s">
        <v>1640</v>
      </c>
      <c r="D899" s="181" t="s">
        <v>211</v>
      </c>
      <c r="E899" s="182" t="s">
        <v>1641</v>
      </c>
      <c r="F899" s="183" t="s">
        <v>1642</v>
      </c>
      <c r="G899" s="184" t="s">
        <v>1638</v>
      </c>
      <c r="H899" s="185">
        <v>2</v>
      </c>
      <c r="I899" s="186"/>
      <c r="J899" s="187">
        <f>ROUND(I899*H899,2)</f>
        <v>0</v>
      </c>
      <c r="K899" s="183" t="s">
        <v>21</v>
      </c>
      <c r="L899" s="41"/>
      <c r="M899" s="188" t="s">
        <v>21</v>
      </c>
      <c r="N899" s="189" t="s">
        <v>45</v>
      </c>
      <c r="O899" s="66"/>
      <c r="P899" s="190">
        <f>O899*H899</f>
        <v>0</v>
      </c>
      <c r="Q899" s="190">
        <v>0</v>
      </c>
      <c r="R899" s="190">
        <f>Q899*H899</f>
        <v>0</v>
      </c>
      <c r="S899" s="190">
        <v>0</v>
      </c>
      <c r="T899" s="191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192" t="s">
        <v>298</v>
      </c>
      <c r="AT899" s="192" t="s">
        <v>211</v>
      </c>
      <c r="AU899" s="192" t="s">
        <v>83</v>
      </c>
      <c r="AY899" s="19" t="s">
        <v>209</v>
      </c>
      <c r="BE899" s="193">
        <f>IF(N899="základní",J899,0)</f>
        <v>0</v>
      </c>
      <c r="BF899" s="193">
        <f>IF(N899="snížená",J899,0)</f>
        <v>0</v>
      </c>
      <c r="BG899" s="193">
        <f>IF(N899="zákl. přenesená",J899,0)</f>
        <v>0</v>
      </c>
      <c r="BH899" s="193">
        <f>IF(N899="sníž. přenesená",J899,0)</f>
        <v>0</v>
      </c>
      <c r="BI899" s="193">
        <f>IF(N899="nulová",J899,0)</f>
        <v>0</v>
      </c>
      <c r="BJ899" s="19" t="s">
        <v>81</v>
      </c>
      <c r="BK899" s="193">
        <f>ROUND(I899*H899,2)</f>
        <v>0</v>
      </c>
      <c r="BL899" s="19" t="s">
        <v>298</v>
      </c>
      <c r="BM899" s="192" t="s">
        <v>1643</v>
      </c>
    </row>
    <row r="900" spans="2:63" s="12" customFormat="1" ht="22.9" customHeight="1">
      <c r="B900" s="165"/>
      <c r="C900" s="166"/>
      <c r="D900" s="167" t="s">
        <v>73</v>
      </c>
      <c r="E900" s="179" t="s">
        <v>1644</v>
      </c>
      <c r="F900" s="179" t="s">
        <v>1645</v>
      </c>
      <c r="G900" s="166"/>
      <c r="H900" s="166"/>
      <c r="I900" s="169"/>
      <c r="J900" s="180">
        <f>BK900</f>
        <v>0</v>
      </c>
      <c r="K900" s="166"/>
      <c r="L900" s="171"/>
      <c r="M900" s="172"/>
      <c r="N900" s="173"/>
      <c r="O900" s="173"/>
      <c r="P900" s="174">
        <f>SUM(P901:P929)</f>
        <v>0</v>
      </c>
      <c r="Q900" s="173"/>
      <c r="R900" s="174">
        <f>SUM(R901:R929)</f>
        <v>1.3130688200000002</v>
      </c>
      <c r="S900" s="173"/>
      <c r="T900" s="175">
        <f>SUM(T901:T929)</f>
        <v>0</v>
      </c>
      <c r="AR900" s="176" t="s">
        <v>83</v>
      </c>
      <c r="AT900" s="177" t="s">
        <v>73</v>
      </c>
      <c r="AU900" s="177" t="s">
        <v>81</v>
      </c>
      <c r="AY900" s="176" t="s">
        <v>209</v>
      </c>
      <c r="BK900" s="178">
        <f>SUM(BK901:BK929)</f>
        <v>0</v>
      </c>
    </row>
    <row r="901" spans="1:65" s="2" customFormat="1" ht="24.2" customHeight="1">
      <c r="A901" s="36"/>
      <c r="B901" s="37"/>
      <c r="C901" s="181" t="s">
        <v>1646</v>
      </c>
      <c r="D901" s="181" t="s">
        <v>211</v>
      </c>
      <c r="E901" s="182" t="s">
        <v>1647</v>
      </c>
      <c r="F901" s="183" t="s">
        <v>1648</v>
      </c>
      <c r="G901" s="184" t="s">
        <v>322</v>
      </c>
      <c r="H901" s="185">
        <v>22.2</v>
      </c>
      <c r="I901" s="186"/>
      <c r="J901" s="187">
        <f>ROUND(I901*H901,2)</f>
        <v>0</v>
      </c>
      <c r="K901" s="183" t="s">
        <v>21</v>
      </c>
      <c r="L901" s="41"/>
      <c r="M901" s="188" t="s">
        <v>21</v>
      </c>
      <c r="N901" s="189" t="s">
        <v>45</v>
      </c>
      <c r="O901" s="66"/>
      <c r="P901" s="190">
        <f>O901*H901</f>
        <v>0</v>
      </c>
      <c r="Q901" s="190">
        <v>0</v>
      </c>
      <c r="R901" s="190">
        <f>Q901*H901</f>
        <v>0</v>
      </c>
      <c r="S901" s="190">
        <v>0</v>
      </c>
      <c r="T901" s="191">
        <f>S901*H901</f>
        <v>0</v>
      </c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R901" s="192" t="s">
        <v>298</v>
      </c>
      <c r="AT901" s="192" t="s">
        <v>211</v>
      </c>
      <c r="AU901" s="192" t="s">
        <v>83</v>
      </c>
      <c r="AY901" s="19" t="s">
        <v>209</v>
      </c>
      <c r="BE901" s="193">
        <f>IF(N901="základní",J901,0)</f>
        <v>0</v>
      </c>
      <c r="BF901" s="193">
        <f>IF(N901="snížená",J901,0)</f>
        <v>0</v>
      </c>
      <c r="BG901" s="193">
        <f>IF(N901="zákl. přenesená",J901,0)</f>
        <v>0</v>
      </c>
      <c r="BH901" s="193">
        <f>IF(N901="sníž. přenesená",J901,0)</f>
        <v>0</v>
      </c>
      <c r="BI901" s="193">
        <f>IF(N901="nulová",J901,0)</f>
        <v>0</v>
      </c>
      <c r="BJ901" s="19" t="s">
        <v>81</v>
      </c>
      <c r="BK901" s="193">
        <f>ROUND(I901*H901,2)</f>
        <v>0</v>
      </c>
      <c r="BL901" s="19" t="s">
        <v>298</v>
      </c>
      <c r="BM901" s="192" t="s">
        <v>1649</v>
      </c>
    </row>
    <row r="902" spans="1:65" s="2" customFormat="1" ht="37.9" customHeight="1">
      <c r="A902" s="36"/>
      <c r="B902" s="37"/>
      <c r="C902" s="181" t="s">
        <v>1650</v>
      </c>
      <c r="D902" s="181" t="s">
        <v>211</v>
      </c>
      <c r="E902" s="182" t="s">
        <v>1651</v>
      </c>
      <c r="F902" s="183" t="s">
        <v>1652</v>
      </c>
      <c r="G902" s="184" t="s">
        <v>322</v>
      </c>
      <c r="H902" s="185">
        <v>65</v>
      </c>
      <c r="I902" s="186"/>
      <c r="J902" s="187">
        <f>ROUND(I902*H902,2)</f>
        <v>0</v>
      </c>
      <c r="K902" s="183" t="s">
        <v>21</v>
      </c>
      <c r="L902" s="41"/>
      <c r="M902" s="188" t="s">
        <v>21</v>
      </c>
      <c r="N902" s="189" t="s">
        <v>45</v>
      </c>
      <c r="O902" s="66"/>
      <c r="P902" s="190">
        <f>O902*H902</f>
        <v>0</v>
      </c>
      <c r="Q902" s="190">
        <v>0</v>
      </c>
      <c r="R902" s="190">
        <f>Q902*H902</f>
        <v>0</v>
      </c>
      <c r="S902" s="190">
        <v>0</v>
      </c>
      <c r="T902" s="191">
        <f>S902*H902</f>
        <v>0</v>
      </c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R902" s="192" t="s">
        <v>298</v>
      </c>
      <c r="AT902" s="192" t="s">
        <v>211</v>
      </c>
      <c r="AU902" s="192" t="s">
        <v>83</v>
      </c>
      <c r="AY902" s="19" t="s">
        <v>209</v>
      </c>
      <c r="BE902" s="193">
        <f>IF(N902="základní",J902,0)</f>
        <v>0</v>
      </c>
      <c r="BF902" s="193">
        <f>IF(N902="snížená",J902,0)</f>
        <v>0</v>
      </c>
      <c r="BG902" s="193">
        <f>IF(N902="zákl. přenesená",J902,0)</f>
        <v>0</v>
      </c>
      <c r="BH902" s="193">
        <f>IF(N902="sníž. přenesená",J902,0)</f>
        <v>0</v>
      </c>
      <c r="BI902" s="193">
        <f>IF(N902="nulová",J902,0)</f>
        <v>0</v>
      </c>
      <c r="BJ902" s="19" t="s">
        <v>81</v>
      </c>
      <c r="BK902" s="193">
        <f>ROUND(I902*H902,2)</f>
        <v>0</v>
      </c>
      <c r="BL902" s="19" t="s">
        <v>298</v>
      </c>
      <c r="BM902" s="192" t="s">
        <v>1653</v>
      </c>
    </row>
    <row r="903" spans="2:51" s="13" customFormat="1" ht="12">
      <c r="B903" s="194"/>
      <c r="C903" s="195"/>
      <c r="D903" s="196" t="s">
        <v>217</v>
      </c>
      <c r="E903" s="197" t="s">
        <v>21</v>
      </c>
      <c r="F903" s="198" t="s">
        <v>1654</v>
      </c>
      <c r="G903" s="195"/>
      <c r="H903" s="199">
        <v>49</v>
      </c>
      <c r="I903" s="200"/>
      <c r="J903" s="195"/>
      <c r="K903" s="195"/>
      <c r="L903" s="201"/>
      <c r="M903" s="202"/>
      <c r="N903" s="203"/>
      <c r="O903" s="203"/>
      <c r="P903" s="203"/>
      <c r="Q903" s="203"/>
      <c r="R903" s="203"/>
      <c r="S903" s="203"/>
      <c r="T903" s="204"/>
      <c r="AT903" s="205" t="s">
        <v>217</v>
      </c>
      <c r="AU903" s="205" t="s">
        <v>83</v>
      </c>
      <c r="AV903" s="13" t="s">
        <v>83</v>
      </c>
      <c r="AW903" s="13" t="s">
        <v>35</v>
      </c>
      <c r="AX903" s="13" t="s">
        <v>74</v>
      </c>
      <c r="AY903" s="205" t="s">
        <v>209</v>
      </c>
    </row>
    <row r="904" spans="2:51" s="13" customFormat="1" ht="22.5">
      <c r="B904" s="194"/>
      <c r="C904" s="195"/>
      <c r="D904" s="196" t="s">
        <v>217</v>
      </c>
      <c r="E904" s="197" t="s">
        <v>21</v>
      </c>
      <c r="F904" s="198" t="s">
        <v>1655</v>
      </c>
      <c r="G904" s="195"/>
      <c r="H904" s="199">
        <v>16</v>
      </c>
      <c r="I904" s="200"/>
      <c r="J904" s="195"/>
      <c r="K904" s="195"/>
      <c r="L904" s="201"/>
      <c r="M904" s="202"/>
      <c r="N904" s="203"/>
      <c r="O904" s="203"/>
      <c r="P904" s="203"/>
      <c r="Q904" s="203"/>
      <c r="R904" s="203"/>
      <c r="S904" s="203"/>
      <c r="T904" s="204"/>
      <c r="AT904" s="205" t="s">
        <v>217</v>
      </c>
      <c r="AU904" s="205" t="s">
        <v>83</v>
      </c>
      <c r="AV904" s="13" t="s">
        <v>83</v>
      </c>
      <c r="AW904" s="13" t="s">
        <v>35</v>
      </c>
      <c r="AX904" s="13" t="s">
        <v>74</v>
      </c>
      <c r="AY904" s="205" t="s">
        <v>209</v>
      </c>
    </row>
    <row r="905" spans="2:51" s="14" customFormat="1" ht="12">
      <c r="B905" s="206"/>
      <c r="C905" s="207"/>
      <c r="D905" s="196" t="s">
        <v>217</v>
      </c>
      <c r="E905" s="208" t="s">
        <v>21</v>
      </c>
      <c r="F905" s="209" t="s">
        <v>223</v>
      </c>
      <c r="G905" s="207"/>
      <c r="H905" s="210">
        <v>65</v>
      </c>
      <c r="I905" s="211"/>
      <c r="J905" s="207"/>
      <c r="K905" s="207"/>
      <c r="L905" s="212"/>
      <c r="M905" s="213"/>
      <c r="N905" s="214"/>
      <c r="O905" s="214"/>
      <c r="P905" s="214"/>
      <c r="Q905" s="214"/>
      <c r="R905" s="214"/>
      <c r="S905" s="214"/>
      <c r="T905" s="215"/>
      <c r="AT905" s="216" t="s">
        <v>217</v>
      </c>
      <c r="AU905" s="216" t="s">
        <v>83</v>
      </c>
      <c r="AV905" s="14" t="s">
        <v>224</v>
      </c>
      <c r="AW905" s="14" t="s">
        <v>35</v>
      </c>
      <c r="AX905" s="14" t="s">
        <v>81</v>
      </c>
      <c r="AY905" s="216" t="s">
        <v>209</v>
      </c>
    </row>
    <row r="906" spans="1:65" s="2" customFormat="1" ht="37.9" customHeight="1">
      <c r="A906" s="36"/>
      <c r="B906" s="37"/>
      <c r="C906" s="181" t="s">
        <v>1656</v>
      </c>
      <c r="D906" s="181" t="s">
        <v>211</v>
      </c>
      <c r="E906" s="182" t="s">
        <v>1657</v>
      </c>
      <c r="F906" s="183" t="s">
        <v>1658</v>
      </c>
      <c r="G906" s="184" t="s">
        <v>322</v>
      </c>
      <c r="H906" s="185">
        <v>14.5</v>
      </c>
      <c r="I906" s="186"/>
      <c r="J906" s="187">
        <f>ROUND(I906*H906,2)</f>
        <v>0</v>
      </c>
      <c r="K906" s="183" t="s">
        <v>21</v>
      </c>
      <c r="L906" s="41"/>
      <c r="M906" s="188" t="s">
        <v>21</v>
      </c>
      <c r="N906" s="189" t="s">
        <v>45</v>
      </c>
      <c r="O906" s="66"/>
      <c r="P906" s="190">
        <f>O906*H906</f>
        <v>0</v>
      </c>
      <c r="Q906" s="190">
        <v>0</v>
      </c>
      <c r="R906" s="190">
        <f>Q906*H906</f>
        <v>0</v>
      </c>
      <c r="S906" s="190">
        <v>0</v>
      </c>
      <c r="T906" s="191">
        <f>S906*H906</f>
        <v>0</v>
      </c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R906" s="192" t="s">
        <v>298</v>
      </c>
      <c r="AT906" s="192" t="s">
        <v>211</v>
      </c>
      <c r="AU906" s="192" t="s">
        <v>83</v>
      </c>
      <c r="AY906" s="19" t="s">
        <v>209</v>
      </c>
      <c r="BE906" s="193">
        <f>IF(N906="základní",J906,0)</f>
        <v>0</v>
      </c>
      <c r="BF906" s="193">
        <f>IF(N906="snížená",J906,0)</f>
        <v>0</v>
      </c>
      <c r="BG906" s="193">
        <f>IF(N906="zákl. přenesená",J906,0)</f>
        <v>0</v>
      </c>
      <c r="BH906" s="193">
        <f>IF(N906="sníž. přenesená",J906,0)</f>
        <v>0</v>
      </c>
      <c r="BI906" s="193">
        <f>IF(N906="nulová",J906,0)</f>
        <v>0</v>
      </c>
      <c r="BJ906" s="19" t="s">
        <v>81</v>
      </c>
      <c r="BK906" s="193">
        <f>ROUND(I906*H906,2)</f>
        <v>0</v>
      </c>
      <c r="BL906" s="19" t="s">
        <v>298</v>
      </c>
      <c r="BM906" s="192" t="s">
        <v>1659</v>
      </c>
    </row>
    <row r="907" spans="2:51" s="13" customFormat="1" ht="12">
      <c r="B907" s="194"/>
      <c r="C907" s="195"/>
      <c r="D907" s="196" t="s">
        <v>217</v>
      </c>
      <c r="E907" s="197" t="s">
        <v>21</v>
      </c>
      <c r="F907" s="198" t="s">
        <v>1660</v>
      </c>
      <c r="G907" s="195"/>
      <c r="H907" s="199">
        <v>14.5</v>
      </c>
      <c r="I907" s="200"/>
      <c r="J907" s="195"/>
      <c r="K907" s="195"/>
      <c r="L907" s="201"/>
      <c r="M907" s="202"/>
      <c r="N907" s="203"/>
      <c r="O907" s="203"/>
      <c r="P907" s="203"/>
      <c r="Q907" s="203"/>
      <c r="R907" s="203"/>
      <c r="S907" s="203"/>
      <c r="T907" s="204"/>
      <c r="AT907" s="205" t="s">
        <v>217</v>
      </c>
      <c r="AU907" s="205" t="s">
        <v>83</v>
      </c>
      <c r="AV907" s="13" t="s">
        <v>83</v>
      </c>
      <c r="AW907" s="13" t="s">
        <v>35</v>
      </c>
      <c r="AX907" s="13" t="s">
        <v>81</v>
      </c>
      <c r="AY907" s="205" t="s">
        <v>209</v>
      </c>
    </row>
    <row r="908" spans="1:65" s="2" customFormat="1" ht="37.9" customHeight="1">
      <c r="A908" s="36"/>
      <c r="B908" s="37"/>
      <c r="C908" s="181" t="s">
        <v>1661</v>
      </c>
      <c r="D908" s="181" t="s">
        <v>211</v>
      </c>
      <c r="E908" s="182" t="s">
        <v>1662</v>
      </c>
      <c r="F908" s="183" t="s">
        <v>1663</v>
      </c>
      <c r="G908" s="184" t="s">
        <v>354</v>
      </c>
      <c r="H908" s="185">
        <v>17</v>
      </c>
      <c r="I908" s="186"/>
      <c r="J908" s="187">
        <f>ROUND(I908*H908,2)</f>
        <v>0</v>
      </c>
      <c r="K908" s="183" t="s">
        <v>21</v>
      </c>
      <c r="L908" s="41"/>
      <c r="M908" s="188" t="s">
        <v>21</v>
      </c>
      <c r="N908" s="189" t="s">
        <v>45</v>
      </c>
      <c r="O908" s="66"/>
      <c r="P908" s="190">
        <f>O908*H908</f>
        <v>0</v>
      </c>
      <c r="Q908" s="190">
        <v>0</v>
      </c>
      <c r="R908" s="190">
        <f>Q908*H908</f>
        <v>0</v>
      </c>
      <c r="S908" s="190">
        <v>0</v>
      </c>
      <c r="T908" s="191">
        <f>S908*H908</f>
        <v>0</v>
      </c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R908" s="192" t="s">
        <v>298</v>
      </c>
      <c r="AT908" s="192" t="s">
        <v>211</v>
      </c>
      <c r="AU908" s="192" t="s">
        <v>83</v>
      </c>
      <c r="AY908" s="19" t="s">
        <v>209</v>
      </c>
      <c r="BE908" s="193">
        <f>IF(N908="základní",J908,0)</f>
        <v>0</v>
      </c>
      <c r="BF908" s="193">
        <f>IF(N908="snížená",J908,0)</f>
        <v>0</v>
      </c>
      <c r="BG908" s="193">
        <f>IF(N908="zákl. přenesená",J908,0)</f>
        <v>0</v>
      </c>
      <c r="BH908" s="193">
        <f>IF(N908="sníž. přenesená",J908,0)</f>
        <v>0</v>
      </c>
      <c r="BI908" s="193">
        <f>IF(N908="nulová",J908,0)</f>
        <v>0</v>
      </c>
      <c r="BJ908" s="19" t="s">
        <v>81</v>
      </c>
      <c r="BK908" s="193">
        <f>ROUND(I908*H908,2)</f>
        <v>0</v>
      </c>
      <c r="BL908" s="19" t="s">
        <v>298</v>
      </c>
      <c r="BM908" s="192" t="s">
        <v>1664</v>
      </c>
    </row>
    <row r="909" spans="2:51" s="13" customFormat="1" ht="12">
      <c r="B909" s="194"/>
      <c r="C909" s="195"/>
      <c r="D909" s="196" t="s">
        <v>217</v>
      </c>
      <c r="E909" s="197" t="s">
        <v>21</v>
      </c>
      <c r="F909" s="198" t="s">
        <v>1665</v>
      </c>
      <c r="G909" s="195"/>
      <c r="H909" s="199">
        <v>17</v>
      </c>
      <c r="I909" s="200"/>
      <c r="J909" s="195"/>
      <c r="K909" s="195"/>
      <c r="L909" s="201"/>
      <c r="M909" s="202"/>
      <c r="N909" s="203"/>
      <c r="O909" s="203"/>
      <c r="P909" s="203"/>
      <c r="Q909" s="203"/>
      <c r="R909" s="203"/>
      <c r="S909" s="203"/>
      <c r="T909" s="204"/>
      <c r="AT909" s="205" t="s">
        <v>217</v>
      </c>
      <c r="AU909" s="205" t="s">
        <v>83</v>
      </c>
      <c r="AV909" s="13" t="s">
        <v>83</v>
      </c>
      <c r="AW909" s="13" t="s">
        <v>35</v>
      </c>
      <c r="AX909" s="13" t="s">
        <v>81</v>
      </c>
      <c r="AY909" s="205" t="s">
        <v>209</v>
      </c>
    </row>
    <row r="910" spans="1:65" s="2" customFormat="1" ht="49.15" customHeight="1">
      <c r="A910" s="36"/>
      <c r="B910" s="37"/>
      <c r="C910" s="181" t="s">
        <v>1666</v>
      </c>
      <c r="D910" s="181" t="s">
        <v>211</v>
      </c>
      <c r="E910" s="182" t="s">
        <v>1667</v>
      </c>
      <c r="F910" s="183" t="s">
        <v>1668</v>
      </c>
      <c r="G910" s="184" t="s">
        <v>322</v>
      </c>
      <c r="H910" s="185">
        <v>11.175</v>
      </c>
      <c r="I910" s="186"/>
      <c r="J910" s="187">
        <f>ROUND(I910*H910,2)</f>
        <v>0</v>
      </c>
      <c r="K910" s="183" t="s">
        <v>21</v>
      </c>
      <c r="L910" s="41"/>
      <c r="M910" s="188" t="s">
        <v>21</v>
      </c>
      <c r="N910" s="189" t="s">
        <v>45</v>
      </c>
      <c r="O910" s="66"/>
      <c r="P910" s="190">
        <f>O910*H910</f>
        <v>0</v>
      </c>
      <c r="Q910" s="190">
        <v>0</v>
      </c>
      <c r="R910" s="190">
        <f>Q910*H910</f>
        <v>0</v>
      </c>
      <c r="S910" s="190">
        <v>0</v>
      </c>
      <c r="T910" s="191">
        <f>S910*H910</f>
        <v>0</v>
      </c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R910" s="192" t="s">
        <v>298</v>
      </c>
      <c r="AT910" s="192" t="s">
        <v>211</v>
      </c>
      <c r="AU910" s="192" t="s">
        <v>83</v>
      </c>
      <c r="AY910" s="19" t="s">
        <v>209</v>
      </c>
      <c r="BE910" s="193">
        <f>IF(N910="základní",J910,0)</f>
        <v>0</v>
      </c>
      <c r="BF910" s="193">
        <f>IF(N910="snížená",J910,0)</f>
        <v>0</v>
      </c>
      <c r="BG910" s="193">
        <f>IF(N910="zákl. přenesená",J910,0)</f>
        <v>0</v>
      </c>
      <c r="BH910" s="193">
        <f>IF(N910="sníž. přenesená",J910,0)</f>
        <v>0</v>
      </c>
      <c r="BI910" s="193">
        <f>IF(N910="nulová",J910,0)</f>
        <v>0</v>
      </c>
      <c r="BJ910" s="19" t="s">
        <v>81</v>
      </c>
      <c r="BK910" s="193">
        <f>ROUND(I910*H910,2)</f>
        <v>0</v>
      </c>
      <c r="BL910" s="19" t="s">
        <v>298</v>
      </c>
      <c r="BM910" s="192" t="s">
        <v>1669</v>
      </c>
    </row>
    <row r="911" spans="2:51" s="13" customFormat="1" ht="12">
      <c r="B911" s="194"/>
      <c r="C911" s="195"/>
      <c r="D911" s="196" t="s">
        <v>217</v>
      </c>
      <c r="E911" s="197" t="s">
        <v>21</v>
      </c>
      <c r="F911" s="198" t="s">
        <v>1670</v>
      </c>
      <c r="G911" s="195"/>
      <c r="H911" s="199">
        <v>11.175</v>
      </c>
      <c r="I911" s="200"/>
      <c r="J911" s="195"/>
      <c r="K911" s="195"/>
      <c r="L911" s="201"/>
      <c r="M911" s="202"/>
      <c r="N911" s="203"/>
      <c r="O911" s="203"/>
      <c r="P911" s="203"/>
      <c r="Q911" s="203"/>
      <c r="R911" s="203"/>
      <c r="S911" s="203"/>
      <c r="T911" s="204"/>
      <c r="AT911" s="205" t="s">
        <v>217</v>
      </c>
      <c r="AU911" s="205" t="s">
        <v>83</v>
      </c>
      <c r="AV911" s="13" t="s">
        <v>83</v>
      </c>
      <c r="AW911" s="13" t="s">
        <v>35</v>
      </c>
      <c r="AX911" s="13" t="s">
        <v>81</v>
      </c>
      <c r="AY911" s="205" t="s">
        <v>209</v>
      </c>
    </row>
    <row r="912" spans="1:65" s="2" customFormat="1" ht="49.15" customHeight="1">
      <c r="A912" s="36"/>
      <c r="B912" s="37"/>
      <c r="C912" s="181" t="s">
        <v>1671</v>
      </c>
      <c r="D912" s="181" t="s">
        <v>211</v>
      </c>
      <c r="E912" s="182" t="s">
        <v>1672</v>
      </c>
      <c r="F912" s="183" t="s">
        <v>1673</v>
      </c>
      <c r="G912" s="184" t="s">
        <v>331</v>
      </c>
      <c r="H912" s="185">
        <v>3.122</v>
      </c>
      <c r="I912" s="186"/>
      <c r="J912" s="187">
        <f>ROUND(I912*H912,2)</f>
        <v>0</v>
      </c>
      <c r="K912" s="183" t="s">
        <v>21</v>
      </c>
      <c r="L912" s="41"/>
      <c r="M912" s="188" t="s">
        <v>21</v>
      </c>
      <c r="N912" s="189" t="s">
        <v>45</v>
      </c>
      <c r="O912" s="66"/>
      <c r="P912" s="190">
        <f>O912*H912</f>
        <v>0</v>
      </c>
      <c r="Q912" s="190">
        <v>0</v>
      </c>
      <c r="R912" s="190">
        <f>Q912*H912</f>
        <v>0</v>
      </c>
      <c r="S912" s="190">
        <v>0</v>
      </c>
      <c r="T912" s="191">
        <f>S912*H912</f>
        <v>0</v>
      </c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R912" s="192" t="s">
        <v>298</v>
      </c>
      <c r="AT912" s="192" t="s">
        <v>211</v>
      </c>
      <c r="AU912" s="192" t="s">
        <v>83</v>
      </c>
      <c r="AY912" s="19" t="s">
        <v>209</v>
      </c>
      <c r="BE912" s="193">
        <f>IF(N912="základní",J912,0)</f>
        <v>0</v>
      </c>
      <c r="BF912" s="193">
        <f>IF(N912="snížená",J912,0)</f>
        <v>0</v>
      </c>
      <c r="BG912" s="193">
        <f>IF(N912="zákl. přenesená",J912,0)</f>
        <v>0</v>
      </c>
      <c r="BH912" s="193">
        <f>IF(N912="sníž. přenesená",J912,0)</f>
        <v>0</v>
      </c>
      <c r="BI912" s="193">
        <f>IF(N912="nulová",J912,0)</f>
        <v>0</v>
      </c>
      <c r="BJ912" s="19" t="s">
        <v>81</v>
      </c>
      <c r="BK912" s="193">
        <f>ROUND(I912*H912,2)</f>
        <v>0</v>
      </c>
      <c r="BL912" s="19" t="s">
        <v>298</v>
      </c>
      <c r="BM912" s="192" t="s">
        <v>1674</v>
      </c>
    </row>
    <row r="913" spans="2:51" s="13" customFormat="1" ht="12">
      <c r="B913" s="194"/>
      <c r="C913" s="195"/>
      <c r="D913" s="196" t="s">
        <v>217</v>
      </c>
      <c r="E913" s="197" t="s">
        <v>21</v>
      </c>
      <c r="F913" s="198" t="s">
        <v>1375</v>
      </c>
      <c r="G913" s="195"/>
      <c r="H913" s="199">
        <v>3.122</v>
      </c>
      <c r="I913" s="200"/>
      <c r="J913" s="195"/>
      <c r="K913" s="195"/>
      <c r="L913" s="201"/>
      <c r="M913" s="202"/>
      <c r="N913" s="203"/>
      <c r="O913" s="203"/>
      <c r="P913" s="203"/>
      <c r="Q913" s="203"/>
      <c r="R913" s="203"/>
      <c r="S913" s="203"/>
      <c r="T913" s="204"/>
      <c r="AT913" s="205" t="s">
        <v>217</v>
      </c>
      <c r="AU913" s="205" t="s">
        <v>83</v>
      </c>
      <c r="AV913" s="13" t="s">
        <v>83</v>
      </c>
      <c r="AW913" s="13" t="s">
        <v>35</v>
      </c>
      <c r="AX913" s="13" t="s">
        <v>81</v>
      </c>
      <c r="AY913" s="205" t="s">
        <v>209</v>
      </c>
    </row>
    <row r="914" spans="1:65" s="2" customFormat="1" ht="37.9" customHeight="1">
      <c r="A914" s="36"/>
      <c r="B914" s="37"/>
      <c r="C914" s="181" t="s">
        <v>1248</v>
      </c>
      <c r="D914" s="181" t="s">
        <v>211</v>
      </c>
      <c r="E914" s="182" t="s">
        <v>1675</v>
      </c>
      <c r="F914" s="183" t="s">
        <v>1676</v>
      </c>
      <c r="G914" s="184" t="s">
        <v>354</v>
      </c>
      <c r="H914" s="185">
        <v>6</v>
      </c>
      <c r="I914" s="186"/>
      <c r="J914" s="187">
        <f>ROUND(I914*H914,2)</f>
        <v>0</v>
      </c>
      <c r="K914" s="183" t="s">
        <v>21</v>
      </c>
      <c r="L914" s="41"/>
      <c r="M914" s="188" t="s">
        <v>21</v>
      </c>
      <c r="N914" s="189" t="s">
        <v>45</v>
      </c>
      <c r="O914" s="66"/>
      <c r="P914" s="190">
        <f>O914*H914</f>
        <v>0</v>
      </c>
      <c r="Q914" s="190">
        <v>0</v>
      </c>
      <c r="R914" s="190">
        <f>Q914*H914</f>
        <v>0</v>
      </c>
      <c r="S914" s="190">
        <v>0</v>
      </c>
      <c r="T914" s="191">
        <f>S914*H914</f>
        <v>0</v>
      </c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R914" s="192" t="s">
        <v>298</v>
      </c>
      <c r="AT914" s="192" t="s">
        <v>211</v>
      </c>
      <c r="AU914" s="192" t="s">
        <v>83</v>
      </c>
      <c r="AY914" s="19" t="s">
        <v>209</v>
      </c>
      <c r="BE914" s="193">
        <f>IF(N914="základní",J914,0)</f>
        <v>0</v>
      </c>
      <c r="BF914" s="193">
        <f>IF(N914="snížená",J914,0)</f>
        <v>0</v>
      </c>
      <c r="BG914" s="193">
        <f>IF(N914="zákl. přenesená",J914,0)</f>
        <v>0</v>
      </c>
      <c r="BH914" s="193">
        <f>IF(N914="sníž. přenesená",J914,0)</f>
        <v>0</v>
      </c>
      <c r="BI914" s="193">
        <f>IF(N914="nulová",J914,0)</f>
        <v>0</v>
      </c>
      <c r="BJ914" s="19" t="s">
        <v>81</v>
      </c>
      <c r="BK914" s="193">
        <f>ROUND(I914*H914,2)</f>
        <v>0</v>
      </c>
      <c r="BL914" s="19" t="s">
        <v>298</v>
      </c>
      <c r="BM914" s="192" t="s">
        <v>1677</v>
      </c>
    </row>
    <row r="915" spans="2:51" s="13" customFormat="1" ht="12">
      <c r="B915" s="194"/>
      <c r="C915" s="195"/>
      <c r="D915" s="196" t="s">
        <v>217</v>
      </c>
      <c r="E915" s="197" t="s">
        <v>21</v>
      </c>
      <c r="F915" s="198" t="s">
        <v>1678</v>
      </c>
      <c r="G915" s="195"/>
      <c r="H915" s="199">
        <v>6</v>
      </c>
      <c r="I915" s="200"/>
      <c r="J915" s="195"/>
      <c r="K915" s="195"/>
      <c r="L915" s="201"/>
      <c r="M915" s="202"/>
      <c r="N915" s="203"/>
      <c r="O915" s="203"/>
      <c r="P915" s="203"/>
      <c r="Q915" s="203"/>
      <c r="R915" s="203"/>
      <c r="S915" s="203"/>
      <c r="T915" s="204"/>
      <c r="AT915" s="205" t="s">
        <v>217</v>
      </c>
      <c r="AU915" s="205" t="s">
        <v>83</v>
      </c>
      <c r="AV915" s="13" t="s">
        <v>83</v>
      </c>
      <c r="AW915" s="13" t="s">
        <v>35</v>
      </c>
      <c r="AX915" s="13" t="s">
        <v>81</v>
      </c>
      <c r="AY915" s="205" t="s">
        <v>209</v>
      </c>
    </row>
    <row r="916" spans="1:65" s="2" customFormat="1" ht="62.65" customHeight="1">
      <c r="A916" s="36"/>
      <c r="B916" s="37"/>
      <c r="C916" s="181" t="s">
        <v>1679</v>
      </c>
      <c r="D916" s="181" t="s">
        <v>211</v>
      </c>
      <c r="E916" s="182" t="s">
        <v>1680</v>
      </c>
      <c r="F916" s="183" t="s">
        <v>1681</v>
      </c>
      <c r="G916" s="184" t="s">
        <v>322</v>
      </c>
      <c r="H916" s="185">
        <v>24.25</v>
      </c>
      <c r="I916" s="186"/>
      <c r="J916" s="187">
        <f>ROUND(I916*H916,2)</f>
        <v>0</v>
      </c>
      <c r="K916" s="183" t="s">
        <v>234</v>
      </c>
      <c r="L916" s="41"/>
      <c r="M916" s="188" t="s">
        <v>21</v>
      </c>
      <c r="N916" s="189" t="s">
        <v>45</v>
      </c>
      <c r="O916" s="66"/>
      <c r="P916" s="190">
        <f>O916*H916</f>
        <v>0</v>
      </c>
      <c r="Q916" s="190">
        <v>0</v>
      </c>
      <c r="R916" s="190">
        <f>Q916*H916</f>
        <v>0</v>
      </c>
      <c r="S916" s="190">
        <v>0</v>
      </c>
      <c r="T916" s="191">
        <f>S916*H916</f>
        <v>0</v>
      </c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R916" s="192" t="s">
        <v>298</v>
      </c>
      <c r="AT916" s="192" t="s">
        <v>211</v>
      </c>
      <c r="AU916" s="192" t="s">
        <v>83</v>
      </c>
      <c r="AY916" s="19" t="s">
        <v>209</v>
      </c>
      <c r="BE916" s="193">
        <f>IF(N916="základní",J916,0)</f>
        <v>0</v>
      </c>
      <c r="BF916" s="193">
        <f>IF(N916="snížená",J916,0)</f>
        <v>0</v>
      </c>
      <c r="BG916" s="193">
        <f>IF(N916="zákl. přenesená",J916,0)</f>
        <v>0</v>
      </c>
      <c r="BH916" s="193">
        <f>IF(N916="sníž. přenesená",J916,0)</f>
        <v>0</v>
      </c>
      <c r="BI916" s="193">
        <f>IF(N916="nulová",J916,0)</f>
        <v>0</v>
      </c>
      <c r="BJ916" s="19" t="s">
        <v>81</v>
      </c>
      <c r="BK916" s="193">
        <f>ROUND(I916*H916,2)</f>
        <v>0</v>
      </c>
      <c r="BL916" s="19" t="s">
        <v>298</v>
      </c>
      <c r="BM916" s="192" t="s">
        <v>1682</v>
      </c>
    </row>
    <row r="917" spans="2:51" s="13" customFormat="1" ht="12">
      <c r="B917" s="194"/>
      <c r="C917" s="195"/>
      <c r="D917" s="196" t="s">
        <v>217</v>
      </c>
      <c r="E917" s="197" t="s">
        <v>21</v>
      </c>
      <c r="F917" s="198" t="s">
        <v>1683</v>
      </c>
      <c r="G917" s="195"/>
      <c r="H917" s="199">
        <v>24.25</v>
      </c>
      <c r="I917" s="200"/>
      <c r="J917" s="195"/>
      <c r="K917" s="195"/>
      <c r="L917" s="201"/>
      <c r="M917" s="202"/>
      <c r="N917" s="203"/>
      <c r="O917" s="203"/>
      <c r="P917" s="203"/>
      <c r="Q917" s="203"/>
      <c r="R917" s="203"/>
      <c r="S917" s="203"/>
      <c r="T917" s="204"/>
      <c r="AT917" s="205" t="s">
        <v>217</v>
      </c>
      <c r="AU917" s="205" t="s">
        <v>83</v>
      </c>
      <c r="AV917" s="13" t="s">
        <v>83</v>
      </c>
      <c r="AW917" s="13" t="s">
        <v>35</v>
      </c>
      <c r="AX917" s="13" t="s">
        <v>81</v>
      </c>
      <c r="AY917" s="205" t="s">
        <v>209</v>
      </c>
    </row>
    <row r="918" spans="1:65" s="2" customFormat="1" ht="14.45" customHeight="1">
      <c r="A918" s="36"/>
      <c r="B918" s="37"/>
      <c r="C918" s="238" t="s">
        <v>1684</v>
      </c>
      <c r="D918" s="238" t="s">
        <v>299</v>
      </c>
      <c r="E918" s="239" t="s">
        <v>1685</v>
      </c>
      <c r="F918" s="240" t="s">
        <v>1686</v>
      </c>
      <c r="G918" s="241" t="s">
        <v>214</v>
      </c>
      <c r="H918" s="242">
        <v>0.503</v>
      </c>
      <c r="I918" s="243"/>
      <c r="J918" s="244">
        <f>ROUND(I918*H918,2)</f>
        <v>0</v>
      </c>
      <c r="K918" s="240" t="s">
        <v>21</v>
      </c>
      <c r="L918" s="245"/>
      <c r="M918" s="246" t="s">
        <v>21</v>
      </c>
      <c r="N918" s="247" t="s">
        <v>45</v>
      </c>
      <c r="O918" s="66"/>
      <c r="P918" s="190">
        <f>O918*H918</f>
        <v>0</v>
      </c>
      <c r="Q918" s="190">
        <v>0.55</v>
      </c>
      <c r="R918" s="190">
        <f>Q918*H918</f>
        <v>0.27665</v>
      </c>
      <c r="S918" s="190">
        <v>0</v>
      </c>
      <c r="T918" s="191">
        <f>S918*H918</f>
        <v>0</v>
      </c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R918" s="192" t="s">
        <v>395</v>
      </c>
      <c r="AT918" s="192" t="s">
        <v>299</v>
      </c>
      <c r="AU918" s="192" t="s">
        <v>83</v>
      </c>
      <c r="AY918" s="19" t="s">
        <v>209</v>
      </c>
      <c r="BE918" s="193">
        <f>IF(N918="základní",J918,0)</f>
        <v>0</v>
      </c>
      <c r="BF918" s="193">
        <f>IF(N918="snížená",J918,0)</f>
        <v>0</v>
      </c>
      <c r="BG918" s="193">
        <f>IF(N918="zákl. přenesená",J918,0)</f>
        <v>0</v>
      </c>
      <c r="BH918" s="193">
        <f>IF(N918="sníž. přenesená",J918,0)</f>
        <v>0</v>
      </c>
      <c r="BI918" s="193">
        <f>IF(N918="nulová",J918,0)</f>
        <v>0</v>
      </c>
      <c r="BJ918" s="19" t="s">
        <v>81</v>
      </c>
      <c r="BK918" s="193">
        <f>ROUND(I918*H918,2)</f>
        <v>0</v>
      </c>
      <c r="BL918" s="19" t="s">
        <v>298</v>
      </c>
      <c r="BM918" s="192" t="s">
        <v>1687</v>
      </c>
    </row>
    <row r="919" spans="2:51" s="13" customFormat="1" ht="12">
      <c r="B919" s="194"/>
      <c r="C919" s="195"/>
      <c r="D919" s="196" t="s">
        <v>217</v>
      </c>
      <c r="E919" s="197" t="s">
        <v>21</v>
      </c>
      <c r="F919" s="198" t="s">
        <v>1688</v>
      </c>
      <c r="G919" s="195"/>
      <c r="H919" s="199">
        <v>0.503</v>
      </c>
      <c r="I919" s="200"/>
      <c r="J919" s="195"/>
      <c r="K919" s="195"/>
      <c r="L919" s="201"/>
      <c r="M919" s="202"/>
      <c r="N919" s="203"/>
      <c r="O919" s="203"/>
      <c r="P919" s="203"/>
      <c r="Q919" s="203"/>
      <c r="R919" s="203"/>
      <c r="S919" s="203"/>
      <c r="T919" s="204"/>
      <c r="AT919" s="205" t="s">
        <v>217</v>
      </c>
      <c r="AU919" s="205" t="s">
        <v>83</v>
      </c>
      <c r="AV919" s="13" t="s">
        <v>83</v>
      </c>
      <c r="AW919" s="13" t="s">
        <v>35</v>
      </c>
      <c r="AX919" s="13" t="s">
        <v>81</v>
      </c>
      <c r="AY919" s="205" t="s">
        <v>209</v>
      </c>
    </row>
    <row r="920" spans="1:65" s="2" customFormat="1" ht="37.9" customHeight="1">
      <c r="A920" s="36"/>
      <c r="B920" s="37"/>
      <c r="C920" s="181" t="s">
        <v>1689</v>
      </c>
      <c r="D920" s="181" t="s">
        <v>211</v>
      </c>
      <c r="E920" s="182" t="s">
        <v>1690</v>
      </c>
      <c r="F920" s="183" t="s">
        <v>1691</v>
      </c>
      <c r="G920" s="184" t="s">
        <v>331</v>
      </c>
      <c r="H920" s="185">
        <v>31</v>
      </c>
      <c r="I920" s="186"/>
      <c r="J920" s="187">
        <f>ROUND(I920*H920,2)</f>
        <v>0</v>
      </c>
      <c r="K920" s="183" t="s">
        <v>234</v>
      </c>
      <c r="L920" s="41"/>
      <c r="M920" s="188" t="s">
        <v>21</v>
      </c>
      <c r="N920" s="189" t="s">
        <v>45</v>
      </c>
      <c r="O920" s="66"/>
      <c r="P920" s="190">
        <f>O920*H920</f>
        <v>0</v>
      </c>
      <c r="Q920" s="190">
        <v>0</v>
      </c>
      <c r="R920" s="190">
        <f>Q920*H920</f>
        <v>0</v>
      </c>
      <c r="S920" s="190">
        <v>0</v>
      </c>
      <c r="T920" s="191">
        <f>S920*H920</f>
        <v>0</v>
      </c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R920" s="192" t="s">
        <v>298</v>
      </c>
      <c r="AT920" s="192" t="s">
        <v>211</v>
      </c>
      <c r="AU920" s="192" t="s">
        <v>83</v>
      </c>
      <c r="AY920" s="19" t="s">
        <v>209</v>
      </c>
      <c r="BE920" s="193">
        <f>IF(N920="základní",J920,0)</f>
        <v>0</v>
      </c>
      <c r="BF920" s="193">
        <f>IF(N920="snížená",J920,0)</f>
        <v>0</v>
      </c>
      <c r="BG920" s="193">
        <f>IF(N920="zákl. přenesená",J920,0)</f>
        <v>0</v>
      </c>
      <c r="BH920" s="193">
        <f>IF(N920="sníž. přenesená",J920,0)</f>
        <v>0</v>
      </c>
      <c r="BI920" s="193">
        <f>IF(N920="nulová",J920,0)</f>
        <v>0</v>
      </c>
      <c r="BJ920" s="19" t="s">
        <v>81</v>
      </c>
      <c r="BK920" s="193">
        <f>ROUND(I920*H920,2)</f>
        <v>0</v>
      </c>
      <c r="BL920" s="19" t="s">
        <v>298</v>
      </c>
      <c r="BM920" s="192" t="s">
        <v>1692</v>
      </c>
    </row>
    <row r="921" spans="2:51" s="13" customFormat="1" ht="12">
      <c r="B921" s="194"/>
      <c r="C921" s="195"/>
      <c r="D921" s="196" t="s">
        <v>217</v>
      </c>
      <c r="E921" s="197" t="s">
        <v>21</v>
      </c>
      <c r="F921" s="198" t="s">
        <v>1693</v>
      </c>
      <c r="G921" s="195"/>
      <c r="H921" s="199">
        <v>31</v>
      </c>
      <c r="I921" s="200"/>
      <c r="J921" s="195"/>
      <c r="K921" s="195"/>
      <c r="L921" s="201"/>
      <c r="M921" s="202"/>
      <c r="N921" s="203"/>
      <c r="O921" s="203"/>
      <c r="P921" s="203"/>
      <c r="Q921" s="203"/>
      <c r="R921" s="203"/>
      <c r="S921" s="203"/>
      <c r="T921" s="204"/>
      <c r="AT921" s="205" t="s">
        <v>217</v>
      </c>
      <c r="AU921" s="205" t="s">
        <v>83</v>
      </c>
      <c r="AV921" s="13" t="s">
        <v>83</v>
      </c>
      <c r="AW921" s="13" t="s">
        <v>35</v>
      </c>
      <c r="AX921" s="13" t="s">
        <v>81</v>
      </c>
      <c r="AY921" s="205" t="s">
        <v>209</v>
      </c>
    </row>
    <row r="922" spans="1:65" s="2" customFormat="1" ht="24.2" customHeight="1">
      <c r="A922" s="36"/>
      <c r="B922" s="37"/>
      <c r="C922" s="238" t="s">
        <v>1694</v>
      </c>
      <c r="D922" s="238" t="s">
        <v>299</v>
      </c>
      <c r="E922" s="239" t="s">
        <v>1695</v>
      </c>
      <c r="F922" s="240" t="s">
        <v>1696</v>
      </c>
      <c r="G922" s="241" t="s">
        <v>214</v>
      </c>
      <c r="H922" s="242">
        <v>1.674</v>
      </c>
      <c r="I922" s="243"/>
      <c r="J922" s="244">
        <f>ROUND(I922*H922,2)</f>
        <v>0</v>
      </c>
      <c r="K922" s="240" t="s">
        <v>21</v>
      </c>
      <c r="L922" s="245"/>
      <c r="M922" s="246" t="s">
        <v>21</v>
      </c>
      <c r="N922" s="247" t="s">
        <v>45</v>
      </c>
      <c r="O922" s="66"/>
      <c r="P922" s="190">
        <f>O922*H922</f>
        <v>0</v>
      </c>
      <c r="Q922" s="190">
        <v>0.55</v>
      </c>
      <c r="R922" s="190">
        <f>Q922*H922</f>
        <v>0.9207000000000001</v>
      </c>
      <c r="S922" s="190">
        <v>0</v>
      </c>
      <c r="T922" s="191">
        <f>S922*H922</f>
        <v>0</v>
      </c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R922" s="192" t="s">
        <v>395</v>
      </c>
      <c r="AT922" s="192" t="s">
        <v>299</v>
      </c>
      <c r="AU922" s="192" t="s">
        <v>83</v>
      </c>
      <c r="AY922" s="19" t="s">
        <v>209</v>
      </c>
      <c r="BE922" s="193">
        <f>IF(N922="základní",J922,0)</f>
        <v>0</v>
      </c>
      <c r="BF922" s="193">
        <f>IF(N922="snížená",J922,0)</f>
        <v>0</v>
      </c>
      <c r="BG922" s="193">
        <f>IF(N922="zákl. přenesená",J922,0)</f>
        <v>0</v>
      </c>
      <c r="BH922" s="193">
        <f>IF(N922="sníž. přenesená",J922,0)</f>
        <v>0</v>
      </c>
      <c r="BI922" s="193">
        <f>IF(N922="nulová",J922,0)</f>
        <v>0</v>
      </c>
      <c r="BJ922" s="19" t="s">
        <v>81</v>
      </c>
      <c r="BK922" s="193">
        <f>ROUND(I922*H922,2)</f>
        <v>0</v>
      </c>
      <c r="BL922" s="19" t="s">
        <v>298</v>
      </c>
      <c r="BM922" s="192" t="s">
        <v>1697</v>
      </c>
    </row>
    <row r="923" spans="2:51" s="13" customFormat="1" ht="12">
      <c r="B923" s="194"/>
      <c r="C923" s="195"/>
      <c r="D923" s="196" t="s">
        <v>217</v>
      </c>
      <c r="E923" s="197" t="s">
        <v>21</v>
      </c>
      <c r="F923" s="198" t="s">
        <v>1698</v>
      </c>
      <c r="G923" s="195"/>
      <c r="H923" s="199">
        <v>1.674</v>
      </c>
      <c r="I923" s="200"/>
      <c r="J923" s="195"/>
      <c r="K923" s="195"/>
      <c r="L923" s="201"/>
      <c r="M923" s="202"/>
      <c r="N923" s="203"/>
      <c r="O923" s="203"/>
      <c r="P923" s="203"/>
      <c r="Q923" s="203"/>
      <c r="R923" s="203"/>
      <c r="S923" s="203"/>
      <c r="T923" s="204"/>
      <c r="AT923" s="205" t="s">
        <v>217</v>
      </c>
      <c r="AU923" s="205" t="s">
        <v>83</v>
      </c>
      <c r="AV923" s="13" t="s">
        <v>83</v>
      </c>
      <c r="AW923" s="13" t="s">
        <v>35</v>
      </c>
      <c r="AX923" s="13" t="s">
        <v>81</v>
      </c>
      <c r="AY923" s="205" t="s">
        <v>209</v>
      </c>
    </row>
    <row r="924" spans="1:65" s="2" customFormat="1" ht="37.9" customHeight="1">
      <c r="A924" s="36"/>
      <c r="B924" s="37"/>
      <c r="C924" s="181" t="s">
        <v>1699</v>
      </c>
      <c r="D924" s="181" t="s">
        <v>211</v>
      </c>
      <c r="E924" s="182" t="s">
        <v>1700</v>
      </c>
      <c r="F924" s="183" t="s">
        <v>1701</v>
      </c>
      <c r="G924" s="184" t="s">
        <v>214</v>
      </c>
      <c r="H924" s="185">
        <v>1.674</v>
      </c>
      <c r="I924" s="186"/>
      <c r="J924" s="187">
        <f>ROUND(I924*H924,2)</f>
        <v>0</v>
      </c>
      <c r="K924" s="183" t="s">
        <v>234</v>
      </c>
      <c r="L924" s="41"/>
      <c r="M924" s="188" t="s">
        <v>21</v>
      </c>
      <c r="N924" s="189" t="s">
        <v>45</v>
      </c>
      <c r="O924" s="66"/>
      <c r="P924" s="190">
        <f>O924*H924</f>
        <v>0</v>
      </c>
      <c r="Q924" s="190">
        <v>0.02337</v>
      </c>
      <c r="R924" s="190">
        <f>Q924*H924</f>
        <v>0.03912138</v>
      </c>
      <c r="S924" s="190">
        <v>0</v>
      </c>
      <c r="T924" s="191">
        <f>S924*H924</f>
        <v>0</v>
      </c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R924" s="192" t="s">
        <v>298</v>
      </c>
      <c r="AT924" s="192" t="s">
        <v>211</v>
      </c>
      <c r="AU924" s="192" t="s">
        <v>83</v>
      </c>
      <c r="AY924" s="19" t="s">
        <v>209</v>
      </c>
      <c r="BE924" s="193">
        <f>IF(N924="základní",J924,0)</f>
        <v>0</v>
      </c>
      <c r="BF924" s="193">
        <f>IF(N924="snížená",J924,0)</f>
        <v>0</v>
      </c>
      <c r="BG924" s="193">
        <f>IF(N924="zákl. přenesená",J924,0)</f>
        <v>0</v>
      </c>
      <c r="BH924" s="193">
        <f>IF(N924="sníž. přenesená",J924,0)</f>
        <v>0</v>
      </c>
      <c r="BI924" s="193">
        <f>IF(N924="nulová",J924,0)</f>
        <v>0</v>
      </c>
      <c r="BJ924" s="19" t="s">
        <v>81</v>
      </c>
      <c r="BK924" s="193">
        <f>ROUND(I924*H924,2)</f>
        <v>0</v>
      </c>
      <c r="BL924" s="19" t="s">
        <v>298</v>
      </c>
      <c r="BM924" s="192" t="s">
        <v>1702</v>
      </c>
    </row>
    <row r="925" spans="1:65" s="2" customFormat="1" ht="24.2" customHeight="1">
      <c r="A925" s="36"/>
      <c r="B925" s="37"/>
      <c r="C925" s="181" t="s">
        <v>1703</v>
      </c>
      <c r="D925" s="181" t="s">
        <v>211</v>
      </c>
      <c r="E925" s="182" t="s">
        <v>1704</v>
      </c>
      <c r="F925" s="183" t="s">
        <v>1705</v>
      </c>
      <c r="G925" s="184" t="s">
        <v>331</v>
      </c>
      <c r="H925" s="185">
        <v>7.008</v>
      </c>
      <c r="I925" s="186"/>
      <c r="J925" s="187">
        <f>ROUND(I925*H925,2)</f>
        <v>0</v>
      </c>
      <c r="K925" s="183" t="s">
        <v>21</v>
      </c>
      <c r="L925" s="41"/>
      <c r="M925" s="188" t="s">
        <v>21</v>
      </c>
      <c r="N925" s="189" t="s">
        <v>45</v>
      </c>
      <c r="O925" s="66"/>
      <c r="P925" s="190">
        <f>O925*H925</f>
        <v>0</v>
      </c>
      <c r="Q925" s="190">
        <v>0.01093</v>
      </c>
      <c r="R925" s="190">
        <f>Q925*H925</f>
        <v>0.07659744</v>
      </c>
      <c r="S925" s="190">
        <v>0</v>
      </c>
      <c r="T925" s="191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192" t="s">
        <v>298</v>
      </c>
      <c r="AT925" s="192" t="s">
        <v>211</v>
      </c>
      <c r="AU925" s="192" t="s">
        <v>83</v>
      </c>
      <c r="AY925" s="19" t="s">
        <v>209</v>
      </c>
      <c r="BE925" s="193">
        <f>IF(N925="základní",J925,0)</f>
        <v>0</v>
      </c>
      <c r="BF925" s="193">
        <f>IF(N925="snížená",J925,0)</f>
        <v>0</v>
      </c>
      <c r="BG925" s="193">
        <f>IF(N925="zákl. přenesená",J925,0)</f>
        <v>0</v>
      </c>
      <c r="BH925" s="193">
        <f>IF(N925="sníž. přenesená",J925,0)</f>
        <v>0</v>
      </c>
      <c r="BI925" s="193">
        <f>IF(N925="nulová",J925,0)</f>
        <v>0</v>
      </c>
      <c r="BJ925" s="19" t="s">
        <v>81</v>
      </c>
      <c r="BK925" s="193">
        <f>ROUND(I925*H925,2)</f>
        <v>0</v>
      </c>
      <c r="BL925" s="19" t="s">
        <v>298</v>
      </c>
      <c r="BM925" s="192" t="s">
        <v>1706</v>
      </c>
    </row>
    <row r="926" spans="2:51" s="13" customFormat="1" ht="12">
      <c r="B926" s="194"/>
      <c r="C926" s="195"/>
      <c r="D926" s="196" t="s">
        <v>217</v>
      </c>
      <c r="E926" s="197" t="s">
        <v>21</v>
      </c>
      <c r="F926" s="198" t="s">
        <v>1707</v>
      </c>
      <c r="G926" s="195"/>
      <c r="H926" s="199">
        <v>7.008</v>
      </c>
      <c r="I926" s="200"/>
      <c r="J926" s="195"/>
      <c r="K926" s="195"/>
      <c r="L926" s="201"/>
      <c r="M926" s="202"/>
      <c r="N926" s="203"/>
      <c r="O926" s="203"/>
      <c r="P926" s="203"/>
      <c r="Q926" s="203"/>
      <c r="R926" s="203"/>
      <c r="S926" s="203"/>
      <c r="T926" s="204"/>
      <c r="AT926" s="205" t="s">
        <v>217</v>
      </c>
      <c r="AU926" s="205" t="s">
        <v>83</v>
      </c>
      <c r="AV926" s="13" t="s">
        <v>83</v>
      </c>
      <c r="AW926" s="13" t="s">
        <v>35</v>
      </c>
      <c r="AX926" s="13" t="s">
        <v>81</v>
      </c>
      <c r="AY926" s="205" t="s">
        <v>209</v>
      </c>
    </row>
    <row r="927" spans="1:65" s="2" customFormat="1" ht="49.15" customHeight="1">
      <c r="A927" s="36"/>
      <c r="B927" s="37"/>
      <c r="C927" s="181" t="s">
        <v>1708</v>
      </c>
      <c r="D927" s="181" t="s">
        <v>211</v>
      </c>
      <c r="E927" s="182" t="s">
        <v>1709</v>
      </c>
      <c r="F927" s="183" t="s">
        <v>1710</v>
      </c>
      <c r="G927" s="184" t="s">
        <v>302</v>
      </c>
      <c r="H927" s="185">
        <v>1.313</v>
      </c>
      <c r="I927" s="186"/>
      <c r="J927" s="187">
        <f>ROUND(I927*H927,2)</f>
        <v>0</v>
      </c>
      <c r="K927" s="183" t="s">
        <v>234</v>
      </c>
      <c r="L927" s="41"/>
      <c r="M927" s="188" t="s">
        <v>21</v>
      </c>
      <c r="N927" s="189" t="s">
        <v>45</v>
      </c>
      <c r="O927" s="66"/>
      <c r="P927" s="190">
        <f>O927*H927</f>
        <v>0</v>
      </c>
      <c r="Q927" s="190">
        <v>0</v>
      </c>
      <c r="R927" s="190">
        <f>Q927*H927</f>
        <v>0</v>
      </c>
      <c r="S927" s="190">
        <v>0</v>
      </c>
      <c r="T927" s="191">
        <f>S927*H927</f>
        <v>0</v>
      </c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R927" s="192" t="s">
        <v>298</v>
      </c>
      <c r="AT927" s="192" t="s">
        <v>211</v>
      </c>
      <c r="AU927" s="192" t="s">
        <v>83</v>
      </c>
      <c r="AY927" s="19" t="s">
        <v>209</v>
      </c>
      <c r="BE927" s="193">
        <f>IF(N927="základní",J927,0)</f>
        <v>0</v>
      </c>
      <c r="BF927" s="193">
        <f>IF(N927="snížená",J927,0)</f>
        <v>0</v>
      </c>
      <c r="BG927" s="193">
        <f>IF(N927="zákl. přenesená",J927,0)</f>
        <v>0</v>
      </c>
      <c r="BH927" s="193">
        <f>IF(N927="sníž. přenesená",J927,0)</f>
        <v>0</v>
      </c>
      <c r="BI927" s="193">
        <f>IF(N927="nulová",J927,0)</f>
        <v>0</v>
      </c>
      <c r="BJ927" s="19" t="s">
        <v>81</v>
      </c>
      <c r="BK927" s="193">
        <f>ROUND(I927*H927,2)</f>
        <v>0</v>
      </c>
      <c r="BL927" s="19" t="s">
        <v>298</v>
      </c>
      <c r="BM927" s="192" t="s">
        <v>1711</v>
      </c>
    </row>
    <row r="928" spans="1:65" s="2" customFormat="1" ht="49.15" customHeight="1">
      <c r="A928" s="36"/>
      <c r="B928" s="37"/>
      <c r="C928" s="181" t="s">
        <v>1712</v>
      </c>
      <c r="D928" s="181" t="s">
        <v>211</v>
      </c>
      <c r="E928" s="182" t="s">
        <v>1713</v>
      </c>
      <c r="F928" s="183" t="s">
        <v>1714</v>
      </c>
      <c r="G928" s="184" t="s">
        <v>302</v>
      </c>
      <c r="H928" s="185">
        <v>1.313</v>
      </c>
      <c r="I928" s="186"/>
      <c r="J928" s="187">
        <f>ROUND(I928*H928,2)</f>
        <v>0</v>
      </c>
      <c r="K928" s="183" t="s">
        <v>234</v>
      </c>
      <c r="L928" s="41"/>
      <c r="M928" s="188" t="s">
        <v>21</v>
      </c>
      <c r="N928" s="189" t="s">
        <v>45</v>
      </c>
      <c r="O928" s="66"/>
      <c r="P928" s="190">
        <f>O928*H928</f>
        <v>0</v>
      </c>
      <c r="Q928" s="190">
        <v>0</v>
      </c>
      <c r="R928" s="190">
        <f>Q928*H928</f>
        <v>0</v>
      </c>
      <c r="S928" s="190">
        <v>0</v>
      </c>
      <c r="T928" s="191">
        <f>S928*H928</f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192" t="s">
        <v>298</v>
      </c>
      <c r="AT928" s="192" t="s">
        <v>211</v>
      </c>
      <c r="AU928" s="192" t="s">
        <v>83</v>
      </c>
      <c r="AY928" s="19" t="s">
        <v>209</v>
      </c>
      <c r="BE928" s="193">
        <f>IF(N928="základní",J928,0)</f>
        <v>0</v>
      </c>
      <c r="BF928" s="193">
        <f>IF(N928="snížená",J928,0)</f>
        <v>0</v>
      </c>
      <c r="BG928" s="193">
        <f>IF(N928="zákl. přenesená",J928,0)</f>
        <v>0</v>
      </c>
      <c r="BH928" s="193">
        <f>IF(N928="sníž. přenesená",J928,0)</f>
        <v>0</v>
      </c>
      <c r="BI928" s="193">
        <f>IF(N928="nulová",J928,0)</f>
        <v>0</v>
      </c>
      <c r="BJ928" s="19" t="s">
        <v>81</v>
      </c>
      <c r="BK928" s="193">
        <f>ROUND(I928*H928,2)</f>
        <v>0</v>
      </c>
      <c r="BL928" s="19" t="s">
        <v>298</v>
      </c>
      <c r="BM928" s="192" t="s">
        <v>1715</v>
      </c>
    </row>
    <row r="929" spans="1:65" s="2" customFormat="1" ht="37.9" customHeight="1">
      <c r="A929" s="36"/>
      <c r="B929" s="37"/>
      <c r="C929" s="181" t="s">
        <v>1716</v>
      </c>
      <c r="D929" s="181" t="s">
        <v>211</v>
      </c>
      <c r="E929" s="182" t="s">
        <v>1717</v>
      </c>
      <c r="F929" s="183" t="s">
        <v>1358</v>
      </c>
      <c r="G929" s="184" t="s">
        <v>302</v>
      </c>
      <c r="H929" s="185">
        <v>1.313</v>
      </c>
      <c r="I929" s="186"/>
      <c r="J929" s="187">
        <f>ROUND(I929*H929,2)</f>
        <v>0</v>
      </c>
      <c r="K929" s="183" t="s">
        <v>21</v>
      </c>
      <c r="L929" s="41"/>
      <c r="M929" s="188" t="s">
        <v>21</v>
      </c>
      <c r="N929" s="189" t="s">
        <v>45</v>
      </c>
      <c r="O929" s="66"/>
      <c r="P929" s="190">
        <f>O929*H929</f>
        <v>0</v>
      </c>
      <c r="Q929" s="190">
        <v>0</v>
      </c>
      <c r="R929" s="190">
        <f>Q929*H929</f>
        <v>0</v>
      </c>
      <c r="S929" s="190">
        <v>0</v>
      </c>
      <c r="T929" s="191">
        <f>S929*H929</f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192" t="s">
        <v>298</v>
      </c>
      <c r="AT929" s="192" t="s">
        <v>211</v>
      </c>
      <c r="AU929" s="192" t="s">
        <v>83</v>
      </c>
      <c r="AY929" s="19" t="s">
        <v>209</v>
      </c>
      <c r="BE929" s="193">
        <f>IF(N929="základní",J929,0)</f>
        <v>0</v>
      </c>
      <c r="BF929" s="193">
        <f>IF(N929="snížená",J929,0)</f>
        <v>0</v>
      </c>
      <c r="BG929" s="193">
        <f>IF(N929="zákl. přenesená",J929,0)</f>
        <v>0</v>
      </c>
      <c r="BH929" s="193">
        <f>IF(N929="sníž. přenesená",J929,0)</f>
        <v>0</v>
      </c>
      <c r="BI929" s="193">
        <f>IF(N929="nulová",J929,0)</f>
        <v>0</v>
      </c>
      <c r="BJ929" s="19" t="s">
        <v>81</v>
      </c>
      <c r="BK929" s="193">
        <f>ROUND(I929*H929,2)</f>
        <v>0</v>
      </c>
      <c r="BL929" s="19" t="s">
        <v>298</v>
      </c>
      <c r="BM929" s="192" t="s">
        <v>1718</v>
      </c>
    </row>
    <row r="930" spans="2:63" s="12" customFormat="1" ht="22.9" customHeight="1">
      <c r="B930" s="165"/>
      <c r="C930" s="166"/>
      <c r="D930" s="167" t="s">
        <v>73</v>
      </c>
      <c r="E930" s="179" t="s">
        <v>1719</v>
      </c>
      <c r="F930" s="179" t="s">
        <v>1720</v>
      </c>
      <c r="G930" s="166"/>
      <c r="H930" s="166"/>
      <c r="I930" s="169"/>
      <c r="J930" s="180">
        <f>BK930</f>
        <v>0</v>
      </c>
      <c r="K930" s="166"/>
      <c r="L930" s="171"/>
      <c r="M930" s="172"/>
      <c r="N930" s="173"/>
      <c r="O930" s="173"/>
      <c r="P930" s="174">
        <f>SUM(P931:P948)</f>
        <v>0</v>
      </c>
      <c r="Q930" s="173"/>
      <c r="R930" s="174">
        <f>SUM(R931:R948)</f>
        <v>0.9432648</v>
      </c>
      <c r="S930" s="173"/>
      <c r="T930" s="175">
        <f>SUM(T931:T948)</f>
        <v>0</v>
      </c>
      <c r="AR930" s="176" t="s">
        <v>83</v>
      </c>
      <c r="AT930" s="177" t="s">
        <v>73</v>
      </c>
      <c r="AU930" s="177" t="s">
        <v>81</v>
      </c>
      <c r="AY930" s="176" t="s">
        <v>209</v>
      </c>
      <c r="BK930" s="178">
        <f>SUM(BK931:BK948)</f>
        <v>0</v>
      </c>
    </row>
    <row r="931" spans="1:65" s="2" customFormat="1" ht="49.15" customHeight="1">
      <c r="A931" s="36"/>
      <c r="B931" s="37"/>
      <c r="C931" s="181" t="s">
        <v>1721</v>
      </c>
      <c r="D931" s="181" t="s">
        <v>211</v>
      </c>
      <c r="E931" s="182" t="s">
        <v>1722</v>
      </c>
      <c r="F931" s="183" t="s">
        <v>1723</v>
      </c>
      <c r="G931" s="184" t="s">
        <v>331</v>
      </c>
      <c r="H931" s="185">
        <v>54.58</v>
      </c>
      <c r="I931" s="186"/>
      <c r="J931" s="187">
        <f>ROUND(I931*H931,2)</f>
        <v>0</v>
      </c>
      <c r="K931" s="183" t="s">
        <v>234</v>
      </c>
      <c r="L931" s="41"/>
      <c r="M931" s="188" t="s">
        <v>21</v>
      </c>
      <c r="N931" s="189" t="s">
        <v>45</v>
      </c>
      <c r="O931" s="66"/>
      <c r="P931" s="190">
        <f>O931*H931</f>
        <v>0</v>
      </c>
      <c r="Q931" s="190">
        <v>0.0122</v>
      </c>
      <c r="R931" s="190">
        <f>Q931*H931</f>
        <v>0.665876</v>
      </c>
      <c r="S931" s="190">
        <v>0</v>
      </c>
      <c r="T931" s="191">
        <f>S931*H931</f>
        <v>0</v>
      </c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R931" s="192" t="s">
        <v>298</v>
      </c>
      <c r="AT931" s="192" t="s">
        <v>211</v>
      </c>
      <c r="AU931" s="192" t="s">
        <v>83</v>
      </c>
      <c r="AY931" s="19" t="s">
        <v>209</v>
      </c>
      <c r="BE931" s="193">
        <f>IF(N931="základní",J931,0)</f>
        <v>0</v>
      </c>
      <c r="BF931" s="193">
        <f>IF(N931="snížená",J931,0)</f>
        <v>0</v>
      </c>
      <c r="BG931" s="193">
        <f>IF(N931="zákl. přenesená",J931,0)</f>
        <v>0</v>
      </c>
      <c r="BH931" s="193">
        <f>IF(N931="sníž. přenesená",J931,0)</f>
        <v>0</v>
      </c>
      <c r="BI931" s="193">
        <f>IF(N931="nulová",J931,0)</f>
        <v>0</v>
      </c>
      <c r="BJ931" s="19" t="s">
        <v>81</v>
      </c>
      <c r="BK931" s="193">
        <f>ROUND(I931*H931,2)</f>
        <v>0</v>
      </c>
      <c r="BL931" s="19" t="s">
        <v>298</v>
      </c>
      <c r="BM931" s="192" t="s">
        <v>1724</v>
      </c>
    </row>
    <row r="932" spans="2:51" s="13" customFormat="1" ht="12">
      <c r="B932" s="194"/>
      <c r="C932" s="195"/>
      <c r="D932" s="196" t="s">
        <v>217</v>
      </c>
      <c r="E932" s="197" t="s">
        <v>21</v>
      </c>
      <c r="F932" s="198" t="s">
        <v>1725</v>
      </c>
      <c r="G932" s="195"/>
      <c r="H932" s="199">
        <v>50.19</v>
      </c>
      <c r="I932" s="200"/>
      <c r="J932" s="195"/>
      <c r="K932" s="195"/>
      <c r="L932" s="201"/>
      <c r="M932" s="202"/>
      <c r="N932" s="203"/>
      <c r="O932" s="203"/>
      <c r="P932" s="203"/>
      <c r="Q932" s="203"/>
      <c r="R932" s="203"/>
      <c r="S932" s="203"/>
      <c r="T932" s="204"/>
      <c r="AT932" s="205" t="s">
        <v>217</v>
      </c>
      <c r="AU932" s="205" t="s">
        <v>83</v>
      </c>
      <c r="AV932" s="13" t="s">
        <v>83</v>
      </c>
      <c r="AW932" s="13" t="s">
        <v>35</v>
      </c>
      <c r="AX932" s="13" t="s">
        <v>74</v>
      </c>
      <c r="AY932" s="205" t="s">
        <v>209</v>
      </c>
    </row>
    <row r="933" spans="2:51" s="13" customFormat="1" ht="12">
      <c r="B933" s="194"/>
      <c r="C933" s="195"/>
      <c r="D933" s="196" t="s">
        <v>217</v>
      </c>
      <c r="E933" s="197" t="s">
        <v>21</v>
      </c>
      <c r="F933" s="198" t="s">
        <v>1726</v>
      </c>
      <c r="G933" s="195"/>
      <c r="H933" s="199">
        <v>4.39</v>
      </c>
      <c r="I933" s="200"/>
      <c r="J933" s="195"/>
      <c r="K933" s="195"/>
      <c r="L933" s="201"/>
      <c r="M933" s="202"/>
      <c r="N933" s="203"/>
      <c r="O933" s="203"/>
      <c r="P933" s="203"/>
      <c r="Q933" s="203"/>
      <c r="R933" s="203"/>
      <c r="S933" s="203"/>
      <c r="T933" s="204"/>
      <c r="AT933" s="205" t="s">
        <v>217</v>
      </c>
      <c r="AU933" s="205" t="s">
        <v>83</v>
      </c>
      <c r="AV933" s="13" t="s">
        <v>83</v>
      </c>
      <c r="AW933" s="13" t="s">
        <v>35</v>
      </c>
      <c r="AX933" s="13" t="s">
        <v>74</v>
      </c>
      <c r="AY933" s="205" t="s">
        <v>209</v>
      </c>
    </row>
    <row r="934" spans="2:51" s="14" customFormat="1" ht="12">
      <c r="B934" s="206"/>
      <c r="C934" s="207"/>
      <c r="D934" s="196" t="s">
        <v>217</v>
      </c>
      <c r="E934" s="208" t="s">
        <v>21</v>
      </c>
      <c r="F934" s="209" t="s">
        <v>223</v>
      </c>
      <c r="G934" s="207"/>
      <c r="H934" s="210">
        <v>54.58</v>
      </c>
      <c r="I934" s="211"/>
      <c r="J934" s="207"/>
      <c r="K934" s="207"/>
      <c r="L934" s="212"/>
      <c r="M934" s="213"/>
      <c r="N934" s="214"/>
      <c r="O934" s="214"/>
      <c r="P934" s="214"/>
      <c r="Q934" s="214"/>
      <c r="R934" s="214"/>
      <c r="S934" s="214"/>
      <c r="T934" s="215"/>
      <c r="AT934" s="216" t="s">
        <v>217</v>
      </c>
      <c r="AU934" s="216" t="s">
        <v>83</v>
      </c>
      <c r="AV934" s="14" t="s">
        <v>224</v>
      </c>
      <c r="AW934" s="14" t="s">
        <v>35</v>
      </c>
      <c r="AX934" s="14" t="s">
        <v>81</v>
      </c>
      <c r="AY934" s="216" t="s">
        <v>209</v>
      </c>
    </row>
    <row r="935" spans="1:65" s="2" customFormat="1" ht="49.15" customHeight="1">
      <c r="A935" s="36"/>
      <c r="B935" s="37"/>
      <c r="C935" s="181" t="s">
        <v>1727</v>
      </c>
      <c r="D935" s="181" t="s">
        <v>211</v>
      </c>
      <c r="E935" s="182" t="s">
        <v>1728</v>
      </c>
      <c r="F935" s="183" t="s">
        <v>1729</v>
      </c>
      <c r="G935" s="184" t="s">
        <v>331</v>
      </c>
      <c r="H935" s="185">
        <v>7.99</v>
      </c>
      <c r="I935" s="186"/>
      <c r="J935" s="187">
        <f>ROUND(I935*H935,2)</f>
        <v>0</v>
      </c>
      <c r="K935" s="183" t="s">
        <v>234</v>
      </c>
      <c r="L935" s="41"/>
      <c r="M935" s="188" t="s">
        <v>21</v>
      </c>
      <c r="N935" s="189" t="s">
        <v>45</v>
      </c>
      <c r="O935" s="66"/>
      <c r="P935" s="190">
        <f>O935*H935</f>
        <v>0</v>
      </c>
      <c r="Q935" s="190">
        <v>0.01259</v>
      </c>
      <c r="R935" s="190">
        <f>Q935*H935</f>
        <v>0.1005941</v>
      </c>
      <c r="S935" s="190">
        <v>0</v>
      </c>
      <c r="T935" s="191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92" t="s">
        <v>298</v>
      </c>
      <c r="AT935" s="192" t="s">
        <v>211</v>
      </c>
      <c r="AU935" s="192" t="s">
        <v>83</v>
      </c>
      <c r="AY935" s="19" t="s">
        <v>209</v>
      </c>
      <c r="BE935" s="193">
        <f>IF(N935="základní",J935,0)</f>
        <v>0</v>
      </c>
      <c r="BF935" s="193">
        <f>IF(N935="snížená",J935,0)</f>
        <v>0</v>
      </c>
      <c r="BG935" s="193">
        <f>IF(N935="zákl. přenesená",J935,0)</f>
        <v>0</v>
      </c>
      <c r="BH935" s="193">
        <f>IF(N935="sníž. přenesená",J935,0)</f>
        <v>0</v>
      </c>
      <c r="BI935" s="193">
        <f>IF(N935="nulová",J935,0)</f>
        <v>0</v>
      </c>
      <c r="BJ935" s="19" t="s">
        <v>81</v>
      </c>
      <c r="BK935" s="193">
        <f>ROUND(I935*H935,2)</f>
        <v>0</v>
      </c>
      <c r="BL935" s="19" t="s">
        <v>298</v>
      </c>
      <c r="BM935" s="192" t="s">
        <v>1730</v>
      </c>
    </row>
    <row r="936" spans="2:51" s="13" customFormat="1" ht="12">
      <c r="B936" s="194"/>
      <c r="C936" s="195"/>
      <c r="D936" s="196" t="s">
        <v>217</v>
      </c>
      <c r="E936" s="197" t="s">
        <v>21</v>
      </c>
      <c r="F936" s="198" t="s">
        <v>1731</v>
      </c>
      <c r="G936" s="195"/>
      <c r="H936" s="199">
        <v>4</v>
      </c>
      <c r="I936" s="200"/>
      <c r="J936" s="195"/>
      <c r="K936" s="195"/>
      <c r="L936" s="201"/>
      <c r="M936" s="202"/>
      <c r="N936" s="203"/>
      <c r="O936" s="203"/>
      <c r="P936" s="203"/>
      <c r="Q936" s="203"/>
      <c r="R936" s="203"/>
      <c r="S936" s="203"/>
      <c r="T936" s="204"/>
      <c r="AT936" s="205" t="s">
        <v>217</v>
      </c>
      <c r="AU936" s="205" t="s">
        <v>83</v>
      </c>
      <c r="AV936" s="13" t="s">
        <v>83</v>
      </c>
      <c r="AW936" s="13" t="s">
        <v>35</v>
      </c>
      <c r="AX936" s="13" t="s">
        <v>74</v>
      </c>
      <c r="AY936" s="205" t="s">
        <v>209</v>
      </c>
    </row>
    <row r="937" spans="2:51" s="13" customFormat="1" ht="12">
      <c r="B937" s="194"/>
      <c r="C937" s="195"/>
      <c r="D937" s="196" t="s">
        <v>217</v>
      </c>
      <c r="E937" s="197" t="s">
        <v>21</v>
      </c>
      <c r="F937" s="198" t="s">
        <v>1732</v>
      </c>
      <c r="G937" s="195"/>
      <c r="H937" s="199">
        <v>3.99</v>
      </c>
      <c r="I937" s="200"/>
      <c r="J937" s="195"/>
      <c r="K937" s="195"/>
      <c r="L937" s="201"/>
      <c r="M937" s="202"/>
      <c r="N937" s="203"/>
      <c r="O937" s="203"/>
      <c r="P937" s="203"/>
      <c r="Q937" s="203"/>
      <c r="R937" s="203"/>
      <c r="S937" s="203"/>
      <c r="T937" s="204"/>
      <c r="AT937" s="205" t="s">
        <v>217</v>
      </c>
      <c r="AU937" s="205" t="s">
        <v>83</v>
      </c>
      <c r="AV937" s="13" t="s">
        <v>83</v>
      </c>
      <c r="AW937" s="13" t="s">
        <v>35</v>
      </c>
      <c r="AX937" s="13" t="s">
        <v>74</v>
      </c>
      <c r="AY937" s="205" t="s">
        <v>209</v>
      </c>
    </row>
    <row r="938" spans="2:51" s="14" customFormat="1" ht="12">
      <c r="B938" s="206"/>
      <c r="C938" s="207"/>
      <c r="D938" s="196" t="s">
        <v>217</v>
      </c>
      <c r="E938" s="208" t="s">
        <v>21</v>
      </c>
      <c r="F938" s="209" t="s">
        <v>223</v>
      </c>
      <c r="G938" s="207"/>
      <c r="H938" s="210">
        <v>7.99</v>
      </c>
      <c r="I938" s="211"/>
      <c r="J938" s="207"/>
      <c r="K938" s="207"/>
      <c r="L938" s="212"/>
      <c r="M938" s="213"/>
      <c r="N938" s="214"/>
      <c r="O938" s="214"/>
      <c r="P938" s="214"/>
      <c r="Q938" s="214"/>
      <c r="R938" s="214"/>
      <c r="S938" s="214"/>
      <c r="T938" s="215"/>
      <c r="AT938" s="216" t="s">
        <v>217</v>
      </c>
      <c r="AU938" s="216" t="s">
        <v>83</v>
      </c>
      <c r="AV938" s="14" t="s">
        <v>224</v>
      </c>
      <c r="AW938" s="14" t="s">
        <v>35</v>
      </c>
      <c r="AX938" s="14" t="s">
        <v>81</v>
      </c>
      <c r="AY938" s="216" t="s">
        <v>209</v>
      </c>
    </row>
    <row r="939" spans="1:65" s="2" customFormat="1" ht="37.9" customHeight="1">
      <c r="A939" s="36"/>
      <c r="B939" s="37"/>
      <c r="C939" s="181" t="s">
        <v>1733</v>
      </c>
      <c r="D939" s="181" t="s">
        <v>211</v>
      </c>
      <c r="E939" s="182" t="s">
        <v>1734</v>
      </c>
      <c r="F939" s="183" t="s">
        <v>1735</v>
      </c>
      <c r="G939" s="184" t="s">
        <v>331</v>
      </c>
      <c r="H939" s="185">
        <v>62.57</v>
      </c>
      <c r="I939" s="186"/>
      <c r="J939" s="187">
        <f>ROUND(I939*H939,2)</f>
        <v>0</v>
      </c>
      <c r="K939" s="183" t="s">
        <v>234</v>
      </c>
      <c r="L939" s="41"/>
      <c r="M939" s="188" t="s">
        <v>21</v>
      </c>
      <c r="N939" s="189" t="s">
        <v>45</v>
      </c>
      <c r="O939" s="66"/>
      <c r="P939" s="190">
        <f>O939*H939</f>
        <v>0</v>
      </c>
      <c r="Q939" s="190">
        <v>0.0001</v>
      </c>
      <c r="R939" s="190">
        <f>Q939*H939</f>
        <v>0.006257</v>
      </c>
      <c r="S939" s="190">
        <v>0</v>
      </c>
      <c r="T939" s="191">
        <f>S939*H939</f>
        <v>0</v>
      </c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R939" s="192" t="s">
        <v>298</v>
      </c>
      <c r="AT939" s="192" t="s">
        <v>211</v>
      </c>
      <c r="AU939" s="192" t="s">
        <v>83</v>
      </c>
      <c r="AY939" s="19" t="s">
        <v>209</v>
      </c>
      <c r="BE939" s="193">
        <f>IF(N939="základní",J939,0)</f>
        <v>0</v>
      </c>
      <c r="BF939" s="193">
        <f>IF(N939="snížená",J939,0)</f>
        <v>0</v>
      </c>
      <c r="BG939" s="193">
        <f>IF(N939="zákl. přenesená",J939,0)</f>
        <v>0</v>
      </c>
      <c r="BH939" s="193">
        <f>IF(N939="sníž. přenesená",J939,0)</f>
        <v>0</v>
      </c>
      <c r="BI939" s="193">
        <f>IF(N939="nulová",J939,0)</f>
        <v>0</v>
      </c>
      <c r="BJ939" s="19" t="s">
        <v>81</v>
      </c>
      <c r="BK939" s="193">
        <f>ROUND(I939*H939,2)</f>
        <v>0</v>
      </c>
      <c r="BL939" s="19" t="s">
        <v>298</v>
      </c>
      <c r="BM939" s="192" t="s">
        <v>1736</v>
      </c>
    </row>
    <row r="940" spans="2:51" s="13" customFormat="1" ht="12">
      <c r="B940" s="194"/>
      <c r="C940" s="195"/>
      <c r="D940" s="196" t="s">
        <v>217</v>
      </c>
      <c r="E940" s="197" t="s">
        <v>21</v>
      </c>
      <c r="F940" s="198" t="s">
        <v>1737</v>
      </c>
      <c r="G940" s="195"/>
      <c r="H940" s="199">
        <v>62.57</v>
      </c>
      <c r="I940" s="200"/>
      <c r="J940" s="195"/>
      <c r="K940" s="195"/>
      <c r="L940" s="201"/>
      <c r="M940" s="202"/>
      <c r="N940" s="203"/>
      <c r="O940" s="203"/>
      <c r="P940" s="203"/>
      <c r="Q940" s="203"/>
      <c r="R940" s="203"/>
      <c r="S940" s="203"/>
      <c r="T940" s="204"/>
      <c r="AT940" s="205" t="s">
        <v>217</v>
      </c>
      <c r="AU940" s="205" t="s">
        <v>83</v>
      </c>
      <c r="AV940" s="13" t="s">
        <v>83</v>
      </c>
      <c r="AW940" s="13" t="s">
        <v>35</v>
      </c>
      <c r="AX940" s="13" t="s">
        <v>74</v>
      </c>
      <c r="AY940" s="205" t="s">
        <v>209</v>
      </c>
    </row>
    <row r="941" spans="2:51" s="14" customFormat="1" ht="12">
      <c r="B941" s="206"/>
      <c r="C941" s="207"/>
      <c r="D941" s="196" t="s">
        <v>217</v>
      </c>
      <c r="E941" s="208" t="s">
        <v>137</v>
      </c>
      <c r="F941" s="209" t="s">
        <v>223</v>
      </c>
      <c r="G941" s="207"/>
      <c r="H941" s="210">
        <v>62.57</v>
      </c>
      <c r="I941" s="211"/>
      <c r="J941" s="207"/>
      <c r="K941" s="207"/>
      <c r="L941" s="212"/>
      <c r="M941" s="213"/>
      <c r="N941" s="214"/>
      <c r="O941" s="214"/>
      <c r="P941" s="214"/>
      <c r="Q941" s="214"/>
      <c r="R941" s="214"/>
      <c r="S941" s="214"/>
      <c r="T941" s="215"/>
      <c r="AT941" s="216" t="s">
        <v>217</v>
      </c>
      <c r="AU941" s="216" t="s">
        <v>83</v>
      </c>
      <c r="AV941" s="14" t="s">
        <v>224</v>
      </c>
      <c r="AW941" s="14" t="s">
        <v>35</v>
      </c>
      <c r="AX941" s="14" t="s">
        <v>81</v>
      </c>
      <c r="AY941" s="216" t="s">
        <v>209</v>
      </c>
    </row>
    <row r="942" spans="1:65" s="2" customFormat="1" ht="24.2" customHeight="1">
      <c r="A942" s="36"/>
      <c r="B942" s="37"/>
      <c r="C942" s="181" t="s">
        <v>1738</v>
      </c>
      <c r="D942" s="181" t="s">
        <v>211</v>
      </c>
      <c r="E942" s="182" t="s">
        <v>1739</v>
      </c>
      <c r="F942" s="183" t="s">
        <v>1740</v>
      </c>
      <c r="G942" s="184" t="s">
        <v>331</v>
      </c>
      <c r="H942" s="185">
        <v>62.57</v>
      </c>
      <c r="I942" s="186"/>
      <c r="J942" s="187">
        <f>ROUND(I942*H942,2)</f>
        <v>0</v>
      </c>
      <c r="K942" s="183" t="s">
        <v>234</v>
      </c>
      <c r="L942" s="41"/>
      <c r="M942" s="188" t="s">
        <v>21</v>
      </c>
      <c r="N942" s="189" t="s">
        <v>45</v>
      </c>
      <c r="O942" s="66"/>
      <c r="P942" s="190">
        <f>O942*H942</f>
        <v>0</v>
      </c>
      <c r="Q942" s="190">
        <v>0.00161</v>
      </c>
      <c r="R942" s="190">
        <f>Q942*H942</f>
        <v>0.10073770000000001</v>
      </c>
      <c r="S942" s="190">
        <v>0</v>
      </c>
      <c r="T942" s="191">
        <f>S942*H942</f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192" t="s">
        <v>298</v>
      </c>
      <c r="AT942" s="192" t="s">
        <v>211</v>
      </c>
      <c r="AU942" s="192" t="s">
        <v>83</v>
      </c>
      <c r="AY942" s="19" t="s">
        <v>209</v>
      </c>
      <c r="BE942" s="193">
        <f>IF(N942="základní",J942,0)</f>
        <v>0</v>
      </c>
      <c r="BF942" s="193">
        <f>IF(N942="snížená",J942,0)</f>
        <v>0</v>
      </c>
      <c r="BG942" s="193">
        <f>IF(N942="zákl. přenesená",J942,0)</f>
        <v>0</v>
      </c>
      <c r="BH942" s="193">
        <f>IF(N942="sníž. přenesená",J942,0)</f>
        <v>0</v>
      </c>
      <c r="BI942" s="193">
        <f>IF(N942="nulová",J942,0)</f>
        <v>0</v>
      </c>
      <c r="BJ942" s="19" t="s">
        <v>81</v>
      </c>
      <c r="BK942" s="193">
        <f>ROUND(I942*H942,2)</f>
        <v>0</v>
      </c>
      <c r="BL942" s="19" t="s">
        <v>298</v>
      </c>
      <c r="BM942" s="192" t="s">
        <v>1741</v>
      </c>
    </row>
    <row r="943" spans="2:51" s="13" customFormat="1" ht="12">
      <c r="B943" s="194"/>
      <c r="C943" s="195"/>
      <c r="D943" s="196" t="s">
        <v>217</v>
      </c>
      <c r="E943" s="197" t="s">
        <v>21</v>
      </c>
      <c r="F943" s="198" t="s">
        <v>137</v>
      </c>
      <c r="G943" s="195"/>
      <c r="H943" s="199">
        <v>62.57</v>
      </c>
      <c r="I943" s="200"/>
      <c r="J943" s="195"/>
      <c r="K943" s="195"/>
      <c r="L943" s="201"/>
      <c r="M943" s="202"/>
      <c r="N943" s="203"/>
      <c r="O943" s="203"/>
      <c r="P943" s="203"/>
      <c r="Q943" s="203"/>
      <c r="R943" s="203"/>
      <c r="S943" s="203"/>
      <c r="T943" s="204"/>
      <c r="AT943" s="205" t="s">
        <v>217</v>
      </c>
      <c r="AU943" s="205" t="s">
        <v>83</v>
      </c>
      <c r="AV943" s="13" t="s">
        <v>83</v>
      </c>
      <c r="AW943" s="13" t="s">
        <v>35</v>
      </c>
      <c r="AX943" s="13" t="s">
        <v>81</v>
      </c>
      <c r="AY943" s="205" t="s">
        <v>209</v>
      </c>
    </row>
    <row r="944" spans="1:65" s="2" customFormat="1" ht="24.2" customHeight="1">
      <c r="A944" s="36"/>
      <c r="B944" s="37"/>
      <c r="C944" s="181" t="s">
        <v>1742</v>
      </c>
      <c r="D944" s="181" t="s">
        <v>211</v>
      </c>
      <c r="E944" s="182" t="s">
        <v>1743</v>
      </c>
      <c r="F944" s="183" t="s">
        <v>1744</v>
      </c>
      <c r="G944" s="184" t="s">
        <v>331</v>
      </c>
      <c r="H944" s="185">
        <v>165.7</v>
      </c>
      <c r="I944" s="186"/>
      <c r="J944" s="187">
        <f>ROUND(I944*H944,2)</f>
        <v>0</v>
      </c>
      <c r="K944" s="183" t="s">
        <v>21</v>
      </c>
      <c r="L944" s="41"/>
      <c r="M944" s="188" t="s">
        <v>21</v>
      </c>
      <c r="N944" s="189" t="s">
        <v>45</v>
      </c>
      <c r="O944" s="66"/>
      <c r="P944" s="190">
        <f>O944*H944</f>
        <v>0</v>
      </c>
      <c r="Q944" s="190">
        <v>0</v>
      </c>
      <c r="R944" s="190">
        <f>Q944*H944</f>
        <v>0</v>
      </c>
      <c r="S944" s="190">
        <v>0</v>
      </c>
      <c r="T944" s="191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192" t="s">
        <v>298</v>
      </c>
      <c r="AT944" s="192" t="s">
        <v>211</v>
      </c>
      <c r="AU944" s="192" t="s">
        <v>83</v>
      </c>
      <c r="AY944" s="19" t="s">
        <v>209</v>
      </c>
      <c r="BE944" s="193">
        <f>IF(N944="základní",J944,0)</f>
        <v>0</v>
      </c>
      <c r="BF944" s="193">
        <f>IF(N944="snížená",J944,0)</f>
        <v>0</v>
      </c>
      <c r="BG944" s="193">
        <f>IF(N944="zákl. přenesená",J944,0)</f>
        <v>0</v>
      </c>
      <c r="BH944" s="193">
        <f>IF(N944="sníž. přenesená",J944,0)</f>
        <v>0</v>
      </c>
      <c r="BI944" s="193">
        <f>IF(N944="nulová",J944,0)</f>
        <v>0</v>
      </c>
      <c r="BJ944" s="19" t="s">
        <v>81</v>
      </c>
      <c r="BK944" s="193">
        <f>ROUND(I944*H944,2)</f>
        <v>0</v>
      </c>
      <c r="BL944" s="19" t="s">
        <v>298</v>
      </c>
      <c r="BM944" s="192" t="s">
        <v>1745</v>
      </c>
    </row>
    <row r="945" spans="2:51" s="13" customFormat="1" ht="12">
      <c r="B945" s="194"/>
      <c r="C945" s="195"/>
      <c r="D945" s="196" t="s">
        <v>217</v>
      </c>
      <c r="E945" s="197" t="s">
        <v>21</v>
      </c>
      <c r="F945" s="198" t="s">
        <v>1746</v>
      </c>
      <c r="G945" s="195"/>
      <c r="H945" s="199">
        <v>165.7</v>
      </c>
      <c r="I945" s="200"/>
      <c r="J945" s="195"/>
      <c r="K945" s="195"/>
      <c r="L945" s="201"/>
      <c r="M945" s="202"/>
      <c r="N945" s="203"/>
      <c r="O945" s="203"/>
      <c r="P945" s="203"/>
      <c r="Q945" s="203"/>
      <c r="R945" s="203"/>
      <c r="S945" s="203"/>
      <c r="T945" s="204"/>
      <c r="AT945" s="205" t="s">
        <v>217</v>
      </c>
      <c r="AU945" s="205" t="s">
        <v>83</v>
      </c>
      <c r="AV945" s="13" t="s">
        <v>83</v>
      </c>
      <c r="AW945" s="13" t="s">
        <v>35</v>
      </c>
      <c r="AX945" s="13" t="s">
        <v>81</v>
      </c>
      <c r="AY945" s="205" t="s">
        <v>209</v>
      </c>
    </row>
    <row r="946" spans="1:65" s="2" customFormat="1" ht="37.9" customHeight="1">
      <c r="A946" s="36"/>
      <c r="B946" s="37"/>
      <c r="C946" s="181" t="s">
        <v>1747</v>
      </c>
      <c r="D946" s="181" t="s">
        <v>211</v>
      </c>
      <c r="E946" s="182" t="s">
        <v>1748</v>
      </c>
      <c r="F946" s="183" t="s">
        <v>1749</v>
      </c>
      <c r="G946" s="184" t="s">
        <v>331</v>
      </c>
      <c r="H946" s="185">
        <v>5</v>
      </c>
      <c r="I946" s="186"/>
      <c r="J946" s="187">
        <f>ROUND(I946*H946,2)</f>
        <v>0</v>
      </c>
      <c r="K946" s="183" t="s">
        <v>21</v>
      </c>
      <c r="L946" s="41"/>
      <c r="M946" s="188" t="s">
        <v>21</v>
      </c>
      <c r="N946" s="189" t="s">
        <v>45</v>
      </c>
      <c r="O946" s="66"/>
      <c r="P946" s="190">
        <f>O946*H946</f>
        <v>0</v>
      </c>
      <c r="Q946" s="190">
        <v>0.01396</v>
      </c>
      <c r="R946" s="190">
        <f>Q946*H946</f>
        <v>0.0698</v>
      </c>
      <c r="S946" s="190">
        <v>0</v>
      </c>
      <c r="T946" s="191">
        <f>S946*H946</f>
        <v>0</v>
      </c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R946" s="192" t="s">
        <v>298</v>
      </c>
      <c r="AT946" s="192" t="s">
        <v>211</v>
      </c>
      <c r="AU946" s="192" t="s">
        <v>83</v>
      </c>
      <c r="AY946" s="19" t="s">
        <v>209</v>
      </c>
      <c r="BE946" s="193">
        <f>IF(N946="základní",J946,0)</f>
        <v>0</v>
      </c>
      <c r="BF946" s="193">
        <f>IF(N946="snížená",J946,0)</f>
        <v>0</v>
      </c>
      <c r="BG946" s="193">
        <f>IF(N946="zákl. přenesená",J946,0)</f>
        <v>0</v>
      </c>
      <c r="BH946" s="193">
        <f>IF(N946="sníž. přenesená",J946,0)</f>
        <v>0</v>
      </c>
      <c r="BI946" s="193">
        <f>IF(N946="nulová",J946,0)</f>
        <v>0</v>
      </c>
      <c r="BJ946" s="19" t="s">
        <v>81</v>
      </c>
      <c r="BK946" s="193">
        <f>ROUND(I946*H946,2)</f>
        <v>0</v>
      </c>
      <c r="BL946" s="19" t="s">
        <v>298</v>
      </c>
      <c r="BM946" s="192" t="s">
        <v>1750</v>
      </c>
    </row>
    <row r="947" spans="1:65" s="2" customFormat="1" ht="37.9" customHeight="1">
      <c r="A947" s="36"/>
      <c r="B947" s="37"/>
      <c r="C947" s="181" t="s">
        <v>1751</v>
      </c>
      <c r="D947" s="181" t="s">
        <v>211</v>
      </c>
      <c r="E947" s="182" t="s">
        <v>1752</v>
      </c>
      <c r="F947" s="183" t="s">
        <v>1753</v>
      </c>
      <c r="G947" s="184" t="s">
        <v>1623</v>
      </c>
      <c r="H947" s="248"/>
      <c r="I947" s="186"/>
      <c r="J947" s="187">
        <f>ROUND(I947*H947,2)</f>
        <v>0</v>
      </c>
      <c r="K947" s="183" t="s">
        <v>234</v>
      </c>
      <c r="L947" s="41"/>
      <c r="M947" s="188" t="s">
        <v>21</v>
      </c>
      <c r="N947" s="189" t="s">
        <v>45</v>
      </c>
      <c r="O947" s="66"/>
      <c r="P947" s="190">
        <f>O947*H947</f>
        <v>0</v>
      </c>
      <c r="Q947" s="190">
        <v>0</v>
      </c>
      <c r="R947" s="190">
        <f>Q947*H947</f>
        <v>0</v>
      </c>
      <c r="S947" s="190">
        <v>0</v>
      </c>
      <c r="T947" s="191">
        <f>S947*H947</f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192" t="s">
        <v>298</v>
      </c>
      <c r="AT947" s="192" t="s">
        <v>211</v>
      </c>
      <c r="AU947" s="192" t="s">
        <v>83</v>
      </c>
      <c r="AY947" s="19" t="s">
        <v>209</v>
      </c>
      <c r="BE947" s="193">
        <f>IF(N947="základní",J947,0)</f>
        <v>0</v>
      </c>
      <c r="BF947" s="193">
        <f>IF(N947="snížená",J947,0)</f>
        <v>0</v>
      </c>
      <c r="BG947" s="193">
        <f>IF(N947="zákl. přenesená",J947,0)</f>
        <v>0</v>
      </c>
      <c r="BH947" s="193">
        <f>IF(N947="sníž. přenesená",J947,0)</f>
        <v>0</v>
      </c>
      <c r="BI947" s="193">
        <f>IF(N947="nulová",J947,0)</f>
        <v>0</v>
      </c>
      <c r="BJ947" s="19" t="s">
        <v>81</v>
      </c>
      <c r="BK947" s="193">
        <f>ROUND(I947*H947,2)</f>
        <v>0</v>
      </c>
      <c r="BL947" s="19" t="s">
        <v>298</v>
      </c>
      <c r="BM947" s="192" t="s">
        <v>1754</v>
      </c>
    </row>
    <row r="948" spans="1:65" s="2" customFormat="1" ht="37.9" customHeight="1">
      <c r="A948" s="36"/>
      <c r="B948" s="37"/>
      <c r="C948" s="181" t="s">
        <v>1755</v>
      </c>
      <c r="D948" s="181" t="s">
        <v>211</v>
      </c>
      <c r="E948" s="182" t="s">
        <v>1756</v>
      </c>
      <c r="F948" s="183" t="s">
        <v>1358</v>
      </c>
      <c r="G948" s="184" t="s">
        <v>1623</v>
      </c>
      <c r="H948" s="248"/>
      <c r="I948" s="186"/>
      <c r="J948" s="187">
        <f>ROUND(I948*H948,2)</f>
        <v>0</v>
      </c>
      <c r="K948" s="183" t="s">
        <v>21</v>
      </c>
      <c r="L948" s="41"/>
      <c r="M948" s="188" t="s">
        <v>21</v>
      </c>
      <c r="N948" s="189" t="s">
        <v>45</v>
      </c>
      <c r="O948" s="66"/>
      <c r="P948" s="190">
        <f>O948*H948</f>
        <v>0</v>
      </c>
      <c r="Q948" s="190">
        <v>0</v>
      </c>
      <c r="R948" s="190">
        <f>Q948*H948</f>
        <v>0</v>
      </c>
      <c r="S948" s="190">
        <v>0</v>
      </c>
      <c r="T948" s="191">
        <f>S948*H948</f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192" t="s">
        <v>298</v>
      </c>
      <c r="AT948" s="192" t="s">
        <v>211</v>
      </c>
      <c r="AU948" s="192" t="s">
        <v>83</v>
      </c>
      <c r="AY948" s="19" t="s">
        <v>209</v>
      </c>
      <c r="BE948" s="193">
        <f>IF(N948="základní",J948,0)</f>
        <v>0</v>
      </c>
      <c r="BF948" s="193">
        <f>IF(N948="snížená",J948,0)</f>
        <v>0</v>
      </c>
      <c r="BG948" s="193">
        <f>IF(N948="zákl. přenesená",J948,0)</f>
        <v>0</v>
      </c>
      <c r="BH948" s="193">
        <f>IF(N948="sníž. přenesená",J948,0)</f>
        <v>0</v>
      </c>
      <c r="BI948" s="193">
        <f>IF(N948="nulová",J948,0)</f>
        <v>0</v>
      </c>
      <c r="BJ948" s="19" t="s">
        <v>81</v>
      </c>
      <c r="BK948" s="193">
        <f>ROUND(I948*H948,2)</f>
        <v>0</v>
      </c>
      <c r="BL948" s="19" t="s">
        <v>298</v>
      </c>
      <c r="BM948" s="192" t="s">
        <v>1757</v>
      </c>
    </row>
    <row r="949" spans="2:63" s="12" customFormat="1" ht="22.9" customHeight="1">
      <c r="B949" s="165"/>
      <c r="C949" s="166"/>
      <c r="D949" s="167" t="s">
        <v>73</v>
      </c>
      <c r="E949" s="179" t="s">
        <v>1758</v>
      </c>
      <c r="F949" s="179" t="s">
        <v>1759</v>
      </c>
      <c r="G949" s="166"/>
      <c r="H949" s="166"/>
      <c r="I949" s="169"/>
      <c r="J949" s="180">
        <f>BK949</f>
        <v>0</v>
      </c>
      <c r="K949" s="166"/>
      <c r="L949" s="171"/>
      <c r="M949" s="172"/>
      <c r="N949" s="173"/>
      <c r="O949" s="173"/>
      <c r="P949" s="174">
        <f>SUM(P950:P999)</f>
        <v>0</v>
      </c>
      <c r="Q949" s="173"/>
      <c r="R949" s="174">
        <f>SUM(R950:R999)</f>
        <v>0.384863</v>
      </c>
      <c r="S949" s="173"/>
      <c r="T949" s="175">
        <f>SUM(T950:T999)</f>
        <v>0.053006000000000005</v>
      </c>
      <c r="AR949" s="176" t="s">
        <v>83</v>
      </c>
      <c r="AT949" s="177" t="s">
        <v>73</v>
      </c>
      <c r="AU949" s="177" t="s">
        <v>81</v>
      </c>
      <c r="AY949" s="176" t="s">
        <v>209</v>
      </c>
      <c r="BK949" s="178">
        <f>SUM(BK950:BK999)</f>
        <v>0</v>
      </c>
    </row>
    <row r="950" spans="1:65" s="2" customFormat="1" ht="24.2" customHeight="1">
      <c r="A950" s="36"/>
      <c r="B950" s="37"/>
      <c r="C950" s="181" t="s">
        <v>1760</v>
      </c>
      <c r="D950" s="181" t="s">
        <v>211</v>
      </c>
      <c r="E950" s="182" t="s">
        <v>1761</v>
      </c>
      <c r="F950" s="183" t="s">
        <v>1762</v>
      </c>
      <c r="G950" s="184" t="s">
        <v>331</v>
      </c>
      <c r="H950" s="185">
        <v>3.43</v>
      </c>
      <c r="I950" s="186"/>
      <c r="J950" s="187">
        <f>ROUND(I950*H950,2)</f>
        <v>0</v>
      </c>
      <c r="K950" s="183" t="s">
        <v>234</v>
      </c>
      <c r="L950" s="41"/>
      <c r="M950" s="188" t="s">
        <v>21</v>
      </c>
      <c r="N950" s="189" t="s">
        <v>45</v>
      </c>
      <c r="O950" s="66"/>
      <c r="P950" s="190">
        <f>O950*H950</f>
        <v>0</v>
      </c>
      <c r="Q950" s="190">
        <v>0</v>
      </c>
      <c r="R950" s="190">
        <f>Q950*H950</f>
        <v>0</v>
      </c>
      <c r="S950" s="190">
        <v>0.00594</v>
      </c>
      <c r="T950" s="191">
        <f>S950*H950</f>
        <v>0.020374200000000002</v>
      </c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R950" s="192" t="s">
        <v>298</v>
      </c>
      <c r="AT950" s="192" t="s">
        <v>211</v>
      </c>
      <c r="AU950" s="192" t="s">
        <v>83</v>
      </c>
      <c r="AY950" s="19" t="s">
        <v>209</v>
      </c>
      <c r="BE950" s="193">
        <f>IF(N950="základní",J950,0)</f>
        <v>0</v>
      </c>
      <c r="BF950" s="193">
        <f>IF(N950="snížená",J950,0)</f>
        <v>0</v>
      </c>
      <c r="BG950" s="193">
        <f>IF(N950="zákl. přenesená",J950,0)</f>
        <v>0</v>
      </c>
      <c r="BH950" s="193">
        <f>IF(N950="sníž. přenesená",J950,0)</f>
        <v>0</v>
      </c>
      <c r="BI950" s="193">
        <f>IF(N950="nulová",J950,0)</f>
        <v>0</v>
      </c>
      <c r="BJ950" s="19" t="s">
        <v>81</v>
      </c>
      <c r="BK950" s="193">
        <f>ROUND(I950*H950,2)</f>
        <v>0</v>
      </c>
      <c r="BL950" s="19" t="s">
        <v>298</v>
      </c>
      <c r="BM950" s="192" t="s">
        <v>1763</v>
      </c>
    </row>
    <row r="951" spans="2:51" s="13" customFormat="1" ht="12">
      <c r="B951" s="194"/>
      <c r="C951" s="195"/>
      <c r="D951" s="196" t="s">
        <v>217</v>
      </c>
      <c r="E951" s="197" t="s">
        <v>21</v>
      </c>
      <c r="F951" s="198" t="s">
        <v>1764</v>
      </c>
      <c r="G951" s="195"/>
      <c r="H951" s="199">
        <v>3.43</v>
      </c>
      <c r="I951" s="200"/>
      <c r="J951" s="195"/>
      <c r="K951" s="195"/>
      <c r="L951" s="201"/>
      <c r="M951" s="202"/>
      <c r="N951" s="203"/>
      <c r="O951" s="203"/>
      <c r="P951" s="203"/>
      <c r="Q951" s="203"/>
      <c r="R951" s="203"/>
      <c r="S951" s="203"/>
      <c r="T951" s="204"/>
      <c r="AT951" s="205" t="s">
        <v>217</v>
      </c>
      <c r="AU951" s="205" t="s">
        <v>83</v>
      </c>
      <c r="AV951" s="13" t="s">
        <v>83</v>
      </c>
      <c r="AW951" s="13" t="s">
        <v>35</v>
      </c>
      <c r="AX951" s="13" t="s">
        <v>81</v>
      </c>
      <c r="AY951" s="205" t="s">
        <v>209</v>
      </c>
    </row>
    <row r="952" spans="1:65" s="2" customFormat="1" ht="24.2" customHeight="1">
      <c r="A952" s="36"/>
      <c r="B952" s="37"/>
      <c r="C952" s="181" t="s">
        <v>1765</v>
      </c>
      <c r="D952" s="181" t="s">
        <v>211</v>
      </c>
      <c r="E952" s="182" t="s">
        <v>1766</v>
      </c>
      <c r="F952" s="183" t="s">
        <v>1767</v>
      </c>
      <c r="G952" s="184" t="s">
        <v>322</v>
      </c>
      <c r="H952" s="185">
        <v>19.54</v>
      </c>
      <c r="I952" s="186"/>
      <c r="J952" s="187">
        <f>ROUND(I952*H952,2)</f>
        <v>0</v>
      </c>
      <c r="K952" s="183" t="s">
        <v>234</v>
      </c>
      <c r="L952" s="41"/>
      <c r="M952" s="188" t="s">
        <v>21</v>
      </c>
      <c r="N952" s="189" t="s">
        <v>45</v>
      </c>
      <c r="O952" s="66"/>
      <c r="P952" s="190">
        <f>O952*H952</f>
        <v>0</v>
      </c>
      <c r="Q952" s="190">
        <v>0</v>
      </c>
      <c r="R952" s="190">
        <f>Q952*H952</f>
        <v>0</v>
      </c>
      <c r="S952" s="190">
        <v>0.00167</v>
      </c>
      <c r="T952" s="191">
        <f>S952*H952</f>
        <v>0.0326318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192" t="s">
        <v>298</v>
      </c>
      <c r="AT952" s="192" t="s">
        <v>211</v>
      </c>
      <c r="AU952" s="192" t="s">
        <v>83</v>
      </c>
      <c r="AY952" s="19" t="s">
        <v>209</v>
      </c>
      <c r="BE952" s="193">
        <f>IF(N952="základní",J952,0)</f>
        <v>0</v>
      </c>
      <c r="BF952" s="193">
        <f>IF(N952="snížená",J952,0)</f>
        <v>0</v>
      </c>
      <c r="BG952" s="193">
        <f>IF(N952="zákl. přenesená",J952,0)</f>
        <v>0</v>
      </c>
      <c r="BH952" s="193">
        <f>IF(N952="sníž. přenesená",J952,0)</f>
        <v>0</v>
      </c>
      <c r="BI952" s="193">
        <f>IF(N952="nulová",J952,0)</f>
        <v>0</v>
      </c>
      <c r="BJ952" s="19" t="s">
        <v>81</v>
      </c>
      <c r="BK952" s="193">
        <f>ROUND(I952*H952,2)</f>
        <v>0</v>
      </c>
      <c r="BL952" s="19" t="s">
        <v>298</v>
      </c>
      <c r="BM952" s="192" t="s">
        <v>1768</v>
      </c>
    </row>
    <row r="953" spans="2:51" s="13" customFormat="1" ht="12">
      <c r="B953" s="194"/>
      <c r="C953" s="195"/>
      <c r="D953" s="196" t="s">
        <v>217</v>
      </c>
      <c r="E953" s="197" t="s">
        <v>21</v>
      </c>
      <c r="F953" s="198" t="s">
        <v>1769</v>
      </c>
      <c r="G953" s="195"/>
      <c r="H953" s="199">
        <v>19.54</v>
      </c>
      <c r="I953" s="200"/>
      <c r="J953" s="195"/>
      <c r="K953" s="195"/>
      <c r="L953" s="201"/>
      <c r="M953" s="202"/>
      <c r="N953" s="203"/>
      <c r="O953" s="203"/>
      <c r="P953" s="203"/>
      <c r="Q953" s="203"/>
      <c r="R953" s="203"/>
      <c r="S953" s="203"/>
      <c r="T953" s="204"/>
      <c r="AT953" s="205" t="s">
        <v>217</v>
      </c>
      <c r="AU953" s="205" t="s">
        <v>83</v>
      </c>
      <c r="AV953" s="13" t="s">
        <v>83</v>
      </c>
      <c r="AW953" s="13" t="s">
        <v>35</v>
      </c>
      <c r="AX953" s="13" t="s">
        <v>81</v>
      </c>
      <c r="AY953" s="205" t="s">
        <v>209</v>
      </c>
    </row>
    <row r="954" spans="1:65" s="2" customFormat="1" ht="14.45" customHeight="1">
      <c r="A954" s="36"/>
      <c r="B954" s="37"/>
      <c r="C954" s="181" t="s">
        <v>1770</v>
      </c>
      <c r="D954" s="181" t="s">
        <v>211</v>
      </c>
      <c r="E954" s="182" t="s">
        <v>1771</v>
      </c>
      <c r="F954" s="183" t="s">
        <v>1772</v>
      </c>
      <c r="G954" s="184" t="s">
        <v>322</v>
      </c>
      <c r="H954" s="185">
        <v>231.5</v>
      </c>
      <c r="I954" s="186"/>
      <c r="J954" s="187">
        <f>ROUND(I954*H954,2)</f>
        <v>0</v>
      </c>
      <c r="K954" s="183" t="s">
        <v>234</v>
      </c>
      <c r="L954" s="41"/>
      <c r="M954" s="188" t="s">
        <v>21</v>
      </c>
      <c r="N954" s="189" t="s">
        <v>45</v>
      </c>
      <c r="O954" s="66"/>
      <c r="P954" s="190">
        <f>O954*H954</f>
        <v>0</v>
      </c>
      <c r="Q954" s="190">
        <v>0.00039</v>
      </c>
      <c r="R954" s="190">
        <f>Q954*H954</f>
        <v>0.090285</v>
      </c>
      <c r="S954" s="190">
        <v>0</v>
      </c>
      <c r="T954" s="191">
        <f>S954*H954</f>
        <v>0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192" t="s">
        <v>298</v>
      </c>
      <c r="AT954" s="192" t="s">
        <v>211</v>
      </c>
      <c r="AU954" s="192" t="s">
        <v>83</v>
      </c>
      <c r="AY954" s="19" t="s">
        <v>209</v>
      </c>
      <c r="BE954" s="193">
        <f>IF(N954="základní",J954,0)</f>
        <v>0</v>
      </c>
      <c r="BF954" s="193">
        <f>IF(N954="snížená",J954,0)</f>
        <v>0</v>
      </c>
      <c r="BG954" s="193">
        <f>IF(N954="zákl. přenesená",J954,0)</f>
        <v>0</v>
      </c>
      <c r="BH954" s="193">
        <f>IF(N954="sníž. přenesená",J954,0)</f>
        <v>0</v>
      </c>
      <c r="BI954" s="193">
        <f>IF(N954="nulová",J954,0)</f>
        <v>0</v>
      </c>
      <c r="BJ954" s="19" t="s">
        <v>81</v>
      </c>
      <c r="BK954" s="193">
        <f>ROUND(I954*H954,2)</f>
        <v>0</v>
      </c>
      <c r="BL954" s="19" t="s">
        <v>298</v>
      </c>
      <c r="BM954" s="192" t="s">
        <v>1773</v>
      </c>
    </row>
    <row r="955" spans="2:51" s="13" customFormat="1" ht="12">
      <c r="B955" s="194"/>
      <c r="C955" s="195"/>
      <c r="D955" s="196" t="s">
        <v>217</v>
      </c>
      <c r="E955" s="197" t="s">
        <v>21</v>
      </c>
      <c r="F955" s="198" t="s">
        <v>1774</v>
      </c>
      <c r="G955" s="195"/>
      <c r="H955" s="199">
        <v>98</v>
      </c>
      <c r="I955" s="200"/>
      <c r="J955" s="195"/>
      <c r="K955" s="195"/>
      <c r="L955" s="201"/>
      <c r="M955" s="202"/>
      <c r="N955" s="203"/>
      <c r="O955" s="203"/>
      <c r="P955" s="203"/>
      <c r="Q955" s="203"/>
      <c r="R955" s="203"/>
      <c r="S955" s="203"/>
      <c r="T955" s="204"/>
      <c r="AT955" s="205" t="s">
        <v>217</v>
      </c>
      <c r="AU955" s="205" t="s">
        <v>83</v>
      </c>
      <c r="AV955" s="13" t="s">
        <v>83</v>
      </c>
      <c r="AW955" s="13" t="s">
        <v>35</v>
      </c>
      <c r="AX955" s="13" t="s">
        <v>74</v>
      </c>
      <c r="AY955" s="205" t="s">
        <v>209</v>
      </c>
    </row>
    <row r="956" spans="2:51" s="13" customFormat="1" ht="12">
      <c r="B956" s="194"/>
      <c r="C956" s="195"/>
      <c r="D956" s="196" t="s">
        <v>217</v>
      </c>
      <c r="E956" s="197" t="s">
        <v>21</v>
      </c>
      <c r="F956" s="198" t="s">
        <v>1775</v>
      </c>
      <c r="G956" s="195"/>
      <c r="H956" s="199">
        <v>29</v>
      </c>
      <c r="I956" s="200"/>
      <c r="J956" s="195"/>
      <c r="K956" s="195"/>
      <c r="L956" s="201"/>
      <c r="M956" s="202"/>
      <c r="N956" s="203"/>
      <c r="O956" s="203"/>
      <c r="P956" s="203"/>
      <c r="Q956" s="203"/>
      <c r="R956" s="203"/>
      <c r="S956" s="203"/>
      <c r="T956" s="204"/>
      <c r="AT956" s="205" t="s">
        <v>217</v>
      </c>
      <c r="AU956" s="205" t="s">
        <v>83</v>
      </c>
      <c r="AV956" s="13" t="s">
        <v>83</v>
      </c>
      <c r="AW956" s="13" t="s">
        <v>35</v>
      </c>
      <c r="AX956" s="13" t="s">
        <v>74</v>
      </c>
      <c r="AY956" s="205" t="s">
        <v>209</v>
      </c>
    </row>
    <row r="957" spans="2:51" s="13" customFormat="1" ht="12">
      <c r="B957" s="194"/>
      <c r="C957" s="195"/>
      <c r="D957" s="196" t="s">
        <v>217</v>
      </c>
      <c r="E957" s="197" t="s">
        <v>21</v>
      </c>
      <c r="F957" s="198" t="s">
        <v>1776</v>
      </c>
      <c r="G957" s="195"/>
      <c r="H957" s="199">
        <v>15</v>
      </c>
      <c r="I957" s="200"/>
      <c r="J957" s="195"/>
      <c r="K957" s="195"/>
      <c r="L957" s="201"/>
      <c r="M957" s="202"/>
      <c r="N957" s="203"/>
      <c r="O957" s="203"/>
      <c r="P957" s="203"/>
      <c r="Q957" s="203"/>
      <c r="R957" s="203"/>
      <c r="S957" s="203"/>
      <c r="T957" s="204"/>
      <c r="AT957" s="205" t="s">
        <v>217</v>
      </c>
      <c r="AU957" s="205" t="s">
        <v>83</v>
      </c>
      <c r="AV957" s="13" t="s">
        <v>83</v>
      </c>
      <c r="AW957" s="13" t="s">
        <v>35</v>
      </c>
      <c r="AX957" s="13" t="s">
        <v>74</v>
      </c>
      <c r="AY957" s="205" t="s">
        <v>209</v>
      </c>
    </row>
    <row r="958" spans="2:51" s="13" customFormat="1" ht="12">
      <c r="B958" s="194"/>
      <c r="C958" s="195"/>
      <c r="D958" s="196" t="s">
        <v>217</v>
      </c>
      <c r="E958" s="197" t="s">
        <v>21</v>
      </c>
      <c r="F958" s="198" t="s">
        <v>1777</v>
      </c>
      <c r="G958" s="195"/>
      <c r="H958" s="199">
        <v>32</v>
      </c>
      <c r="I958" s="200"/>
      <c r="J958" s="195"/>
      <c r="K958" s="195"/>
      <c r="L958" s="201"/>
      <c r="M958" s="202"/>
      <c r="N958" s="203"/>
      <c r="O958" s="203"/>
      <c r="P958" s="203"/>
      <c r="Q958" s="203"/>
      <c r="R958" s="203"/>
      <c r="S958" s="203"/>
      <c r="T958" s="204"/>
      <c r="AT958" s="205" t="s">
        <v>217</v>
      </c>
      <c r="AU958" s="205" t="s">
        <v>83</v>
      </c>
      <c r="AV958" s="13" t="s">
        <v>83</v>
      </c>
      <c r="AW958" s="13" t="s">
        <v>35</v>
      </c>
      <c r="AX958" s="13" t="s">
        <v>74</v>
      </c>
      <c r="AY958" s="205" t="s">
        <v>209</v>
      </c>
    </row>
    <row r="959" spans="2:51" s="13" customFormat="1" ht="12">
      <c r="B959" s="194"/>
      <c r="C959" s="195"/>
      <c r="D959" s="196" t="s">
        <v>217</v>
      </c>
      <c r="E959" s="197" t="s">
        <v>21</v>
      </c>
      <c r="F959" s="198" t="s">
        <v>1778</v>
      </c>
      <c r="G959" s="195"/>
      <c r="H959" s="199">
        <v>23.6</v>
      </c>
      <c r="I959" s="200"/>
      <c r="J959" s="195"/>
      <c r="K959" s="195"/>
      <c r="L959" s="201"/>
      <c r="M959" s="202"/>
      <c r="N959" s="203"/>
      <c r="O959" s="203"/>
      <c r="P959" s="203"/>
      <c r="Q959" s="203"/>
      <c r="R959" s="203"/>
      <c r="S959" s="203"/>
      <c r="T959" s="204"/>
      <c r="AT959" s="205" t="s">
        <v>217</v>
      </c>
      <c r="AU959" s="205" t="s">
        <v>83</v>
      </c>
      <c r="AV959" s="13" t="s">
        <v>83</v>
      </c>
      <c r="AW959" s="13" t="s">
        <v>35</v>
      </c>
      <c r="AX959" s="13" t="s">
        <v>74</v>
      </c>
      <c r="AY959" s="205" t="s">
        <v>209</v>
      </c>
    </row>
    <row r="960" spans="2:51" s="13" customFormat="1" ht="12">
      <c r="B960" s="194"/>
      <c r="C960" s="195"/>
      <c r="D960" s="196" t="s">
        <v>217</v>
      </c>
      <c r="E960" s="197" t="s">
        <v>21</v>
      </c>
      <c r="F960" s="198" t="s">
        <v>1779</v>
      </c>
      <c r="G960" s="195"/>
      <c r="H960" s="199">
        <v>16.9</v>
      </c>
      <c r="I960" s="200"/>
      <c r="J960" s="195"/>
      <c r="K960" s="195"/>
      <c r="L960" s="201"/>
      <c r="M960" s="202"/>
      <c r="N960" s="203"/>
      <c r="O960" s="203"/>
      <c r="P960" s="203"/>
      <c r="Q960" s="203"/>
      <c r="R960" s="203"/>
      <c r="S960" s="203"/>
      <c r="T960" s="204"/>
      <c r="AT960" s="205" t="s">
        <v>217</v>
      </c>
      <c r="AU960" s="205" t="s">
        <v>83</v>
      </c>
      <c r="AV960" s="13" t="s">
        <v>83</v>
      </c>
      <c r="AW960" s="13" t="s">
        <v>35</v>
      </c>
      <c r="AX960" s="13" t="s">
        <v>74</v>
      </c>
      <c r="AY960" s="205" t="s">
        <v>209</v>
      </c>
    </row>
    <row r="961" spans="2:51" s="13" customFormat="1" ht="12">
      <c r="B961" s="194"/>
      <c r="C961" s="195"/>
      <c r="D961" s="196" t="s">
        <v>217</v>
      </c>
      <c r="E961" s="197" t="s">
        <v>21</v>
      </c>
      <c r="F961" s="198" t="s">
        <v>1780</v>
      </c>
      <c r="G961" s="195"/>
      <c r="H961" s="199">
        <v>9.5</v>
      </c>
      <c r="I961" s="200"/>
      <c r="J961" s="195"/>
      <c r="K961" s="195"/>
      <c r="L961" s="201"/>
      <c r="M961" s="202"/>
      <c r="N961" s="203"/>
      <c r="O961" s="203"/>
      <c r="P961" s="203"/>
      <c r="Q961" s="203"/>
      <c r="R961" s="203"/>
      <c r="S961" s="203"/>
      <c r="T961" s="204"/>
      <c r="AT961" s="205" t="s">
        <v>217</v>
      </c>
      <c r="AU961" s="205" t="s">
        <v>83</v>
      </c>
      <c r="AV961" s="13" t="s">
        <v>83</v>
      </c>
      <c r="AW961" s="13" t="s">
        <v>35</v>
      </c>
      <c r="AX961" s="13" t="s">
        <v>74</v>
      </c>
      <c r="AY961" s="205" t="s">
        <v>209</v>
      </c>
    </row>
    <row r="962" spans="2:51" s="13" customFormat="1" ht="12">
      <c r="B962" s="194"/>
      <c r="C962" s="195"/>
      <c r="D962" s="196" t="s">
        <v>217</v>
      </c>
      <c r="E962" s="197" t="s">
        <v>21</v>
      </c>
      <c r="F962" s="198" t="s">
        <v>1781</v>
      </c>
      <c r="G962" s="195"/>
      <c r="H962" s="199">
        <v>7.5</v>
      </c>
      <c r="I962" s="200"/>
      <c r="J962" s="195"/>
      <c r="K962" s="195"/>
      <c r="L962" s="201"/>
      <c r="M962" s="202"/>
      <c r="N962" s="203"/>
      <c r="O962" s="203"/>
      <c r="P962" s="203"/>
      <c r="Q962" s="203"/>
      <c r="R962" s="203"/>
      <c r="S962" s="203"/>
      <c r="T962" s="204"/>
      <c r="AT962" s="205" t="s">
        <v>217</v>
      </c>
      <c r="AU962" s="205" t="s">
        <v>83</v>
      </c>
      <c r="AV962" s="13" t="s">
        <v>83</v>
      </c>
      <c r="AW962" s="13" t="s">
        <v>35</v>
      </c>
      <c r="AX962" s="13" t="s">
        <v>74</v>
      </c>
      <c r="AY962" s="205" t="s">
        <v>209</v>
      </c>
    </row>
    <row r="963" spans="2:51" s="14" customFormat="1" ht="12">
      <c r="B963" s="206"/>
      <c r="C963" s="207"/>
      <c r="D963" s="196" t="s">
        <v>217</v>
      </c>
      <c r="E963" s="208" t="s">
        <v>21</v>
      </c>
      <c r="F963" s="209" t="s">
        <v>223</v>
      </c>
      <c r="G963" s="207"/>
      <c r="H963" s="210">
        <v>231.5</v>
      </c>
      <c r="I963" s="211"/>
      <c r="J963" s="207"/>
      <c r="K963" s="207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217</v>
      </c>
      <c r="AU963" s="216" t="s">
        <v>83</v>
      </c>
      <c r="AV963" s="14" t="s">
        <v>224</v>
      </c>
      <c r="AW963" s="14" t="s">
        <v>35</v>
      </c>
      <c r="AX963" s="14" t="s">
        <v>81</v>
      </c>
      <c r="AY963" s="216" t="s">
        <v>209</v>
      </c>
    </row>
    <row r="964" spans="1:65" s="2" customFormat="1" ht="37.9" customHeight="1">
      <c r="A964" s="36"/>
      <c r="B964" s="37"/>
      <c r="C964" s="181" t="s">
        <v>1782</v>
      </c>
      <c r="D964" s="181" t="s">
        <v>211</v>
      </c>
      <c r="E964" s="182" t="s">
        <v>1783</v>
      </c>
      <c r="F964" s="183" t="s">
        <v>1784</v>
      </c>
      <c r="G964" s="184" t="s">
        <v>331</v>
      </c>
      <c r="H964" s="185">
        <v>7.33</v>
      </c>
      <c r="I964" s="186"/>
      <c r="J964" s="187">
        <f>ROUND(I964*H964,2)</f>
        <v>0</v>
      </c>
      <c r="K964" s="183" t="s">
        <v>234</v>
      </c>
      <c r="L964" s="41"/>
      <c r="M964" s="188" t="s">
        <v>21</v>
      </c>
      <c r="N964" s="189" t="s">
        <v>45</v>
      </c>
      <c r="O964" s="66"/>
      <c r="P964" s="190">
        <f>O964*H964</f>
        <v>0</v>
      </c>
      <c r="Q964" s="190">
        <v>0.00296</v>
      </c>
      <c r="R964" s="190">
        <f>Q964*H964</f>
        <v>0.0216968</v>
      </c>
      <c r="S964" s="190">
        <v>0</v>
      </c>
      <c r="T964" s="191">
        <f>S964*H964</f>
        <v>0</v>
      </c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R964" s="192" t="s">
        <v>298</v>
      </c>
      <c r="AT964" s="192" t="s">
        <v>211</v>
      </c>
      <c r="AU964" s="192" t="s">
        <v>83</v>
      </c>
      <c r="AY964" s="19" t="s">
        <v>209</v>
      </c>
      <c r="BE964" s="193">
        <f>IF(N964="základní",J964,0)</f>
        <v>0</v>
      </c>
      <c r="BF964" s="193">
        <f>IF(N964="snížená",J964,0)</f>
        <v>0</v>
      </c>
      <c r="BG964" s="193">
        <f>IF(N964="zákl. přenesená",J964,0)</f>
        <v>0</v>
      </c>
      <c r="BH964" s="193">
        <f>IF(N964="sníž. přenesená",J964,0)</f>
        <v>0</v>
      </c>
      <c r="BI964" s="193">
        <f>IF(N964="nulová",J964,0)</f>
        <v>0</v>
      </c>
      <c r="BJ964" s="19" t="s">
        <v>81</v>
      </c>
      <c r="BK964" s="193">
        <f>ROUND(I964*H964,2)</f>
        <v>0</v>
      </c>
      <c r="BL964" s="19" t="s">
        <v>298</v>
      </c>
      <c r="BM964" s="192" t="s">
        <v>1785</v>
      </c>
    </row>
    <row r="965" spans="2:51" s="13" customFormat="1" ht="22.5">
      <c r="B965" s="194"/>
      <c r="C965" s="195"/>
      <c r="D965" s="196" t="s">
        <v>217</v>
      </c>
      <c r="E965" s="197" t="s">
        <v>21</v>
      </c>
      <c r="F965" s="198" t="s">
        <v>1786</v>
      </c>
      <c r="G965" s="195"/>
      <c r="H965" s="199">
        <v>3.9</v>
      </c>
      <c r="I965" s="200"/>
      <c r="J965" s="195"/>
      <c r="K965" s="195"/>
      <c r="L965" s="201"/>
      <c r="M965" s="202"/>
      <c r="N965" s="203"/>
      <c r="O965" s="203"/>
      <c r="P965" s="203"/>
      <c r="Q965" s="203"/>
      <c r="R965" s="203"/>
      <c r="S965" s="203"/>
      <c r="T965" s="204"/>
      <c r="AT965" s="205" t="s">
        <v>217</v>
      </c>
      <c r="AU965" s="205" t="s">
        <v>83</v>
      </c>
      <c r="AV965" s="13" t="s">
        <v>83</v>
      </c>
      <c r="AW965" s="13" t="s">
        <v>35</v>
      </c>
      <c r="AX965" s="13" t="s">
        <v>74</v>
      </c>
      <c r="AY965" s="205" t="s">
        <v>209</v>
      </c>
    </row>
    <row r="966" spans="2:51" s="13" customFormat="1" ht="12">
      <c r="B966" s="194"/>
      <c r="C966" s="195"/>
      <c r="D966" s="196" t="s">
        <v>217</v>
      </c>
      <c r="E966" s="197" t="s">
        <v>21</v>
      </c>
      <c r="F966" s="198" t="s">
        <v>1787</v>
      </c>
      <c r="G966" s="195"/>
      <c r="H966" s="199">
        <v>3.43</v>
      </c>
      <c r="I966" s="200"/>
      <c r="J966" s="195"/>
      <c r="K966" s="195"/>
      <c r="L966" s="201"/>
      <c r="M966" s="202"/>
      <c r="N966" s="203"/>
      <c r="O966" s="203"/>
      <c r="P966" s="203"/>
      <c r="Q966" s="203"/>
      <c r="R966" s="203"/>
      <c r="S966" s="203"/>
      <c r="T966" s="204"/>
      <c r="AT966" s="205" t="s">
        <v>217</v>
      </c>
      <c r="AU966" s="205" t="s">
        <v>83</v>
      </c>
      <c r="AV966" s="13" t="s">
        <v>83</v>
      </c>
      <c r="AW966" s="13" t="s">
        <v>35</v>
      </c>
      <c r="AX966" s="13" t="s">
        <v>74</v>
      </c>
      <c r="AY966" s="205" t="s">
        <v>209</v>
      </c>
    </row>
    <row r="967" spans="2:51" s="16" customFormat="1" ht="12">
      <c r="B967" s="227"/>
      <c r="C967" s="228"/>
      <c r="D967" s="196" t="s">
        <v>217</v>
      </c>
      <c r="E967" s="229" t="s">
        <v>21</v>
      </c>
      <c r="F967" s="230" t="s">
        <v>257</v>
      </c>
      <c r="G967" s="228"/>
      <c r="H967" s="231">
        <v>7.33</v>
      </c>
      <c r="I967" s="232"/>
      <c r="J967" s="228"/>
      <c r="K967" s="228"/>
      <c r="L967" s="233"/>
      <c r="M967" s="234"/>
      <c r="N967" s="235"/>
      <c r="O967" s="235"/>
      <c r="P967" s="235"/>
      <c r="Q967" s="235"/>
      <c r="R967" s="235"/>
      <c r="S967" s="235"/>
      <c r="T967" s="236"/>
      <c r="AT967" s="237" t="s">
        <v>217</v>
      </c>
      <c r="AU967" s="237" t="s">
        <v>83</v>
      </c>
      <c r="AV967" s="16" t="s">
        <v>215</v>
      </c>
      <c r="AW967" s="16" t="s">
        <v>35</v>
      </c>
      <c r="AX967" s="16" t="s">
        <v>81</v>
      </c>
      <c r="AY967" s="237" t="s">
        <v>209</v>
      </c>
    </row>
    <row r="968" spans="1:65" s="2" customFormat="1" ht="37.9" customHeight="1">
      <c r="A968" s="36"/>
      <c r="B968" s="37"/>
      <c r="C968" s="181" t="s">
        <v>1788</v>
      </c>
      <c r="D968" s="181" t="s">
        <v>211</v>
      </c>
      <c r="E968" s="182" t="s">
        <v>1789</v>
      </c>
      <c r="F968" s="183" t="s">
        <v>1790</v>
      </c>
      <c r="G968" s="184" t="s">
        <v>331</v>
      </c>
      <c r="H968" s="185">
        <v>7.33</v>
      </c>
      <c r="I968" s="186"/>
      <c r="J968" s="187">
        <f>ROUND(I968*H968,2)</f>
        <v>0</v>
      </c>
      <c r="K968" s="183" t="s">
        <v>234</v>
      </c>
      <c r="L968" s="41"/>
      <c r="M968" s="188" t="s">
        <v>21</v>
      </c>
      <c r="N968" s="189" t="s">
        <v>45</v>
      </c>
      <c r="O968" s="66"/>
      <c r="P968" s="190">
        <f>O968*H968</f>
        <v>0</v>
      </c>
      <c r="Q968" s="190">
        <v>0.00034</v>
      </c>
      <c r="R968" s="190">
        <f>Q968*H968</f>
        <v>0.0024922000000000004</v>
      </c>
      <c r="S968" s="190">
        <v>0</v>
      </c>
      <c r="T968" s="191">
        <f>S968*H968</f>
        <v>0</v>
      </c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R968" s="192" t="s">
        <v>298</v>
      </c>
      <c r="AT968" s="192" t="s">
        <v>211</v>
      </c>
      <c r="AU968" s="192" t="s">
        <v>83</v>
      </c>
      <c r="AY968" s="19" t="s">
        <v>209</v>
      </c>
      <c r="BE968" s="193">
        <f>IF(N968="základní",J968,0)</f>
        <v>0</v>
      </c>
      <c r="BF968" s="193">
        <f>IF(N968="snížená",J968,0)</f>
        <v>0</v>
      </c>
      <c r="BG968" s="193">
        <f>IF(N968="zákl. přenesená",J968,0)</f>
        <v>0</v>
      </c>
      <c r="BH968" s="193">
        <f>IF(N968="sníž. přenesená",J968,0)</f>
        <v>0</v>
      </c>
      <c r="BI968" s="193">
        <f>IF(N968="nulová",J968,0)</f>
        <v>0</v>
      </c>
      <c r="BJ968" s="19" t="s">
        <v>81</v>
      </c>
      <c r="BK968" s="193">
        <f>ROUND(I968*H968,2)</f>
        <v>0</v>
      </c>
      <c r="BL968" s="19" t="s">
        <v>298</v>
      </c>
      <c r="BM968" s="192" t="s">
        <v>1791</v>
      </c>
    </row>
    <row r="969" spans="1:65" s="2" customFormat="1" ht="24.2" customHeight="1">
      <c r="A969" s="36"/>
      <c r="B969" s="37"/>
      <c r="C969" s="181" t="s">
        <v>1792</v>
      </c>
      <c r="D969" s="181" t="s">
        <v>211</v>
      </c>
      <c r="E969" s="182" t="s">
        <v>1793</v>
      </c>
      <c r="F969" s="183" t="s">
        <v>1794</v>
      </c>
      <c r="G969" s="184" t="s">
        <v>322</v>
      </c>
      <c r="H969" s="185">
        <v>9.5</v>
      </c>
      <c r="I969" s="186"/>
      <c r="J969" s="187">
        <f>ROUND(I969*H969,2)</f>
        <v>0</v>
      </c>
      <c r="K969" s="183" t="s">
        <v>234</v>
      </c>
      <c r="L969" s="41"/>
      <c r="M969" s="188" t="s">
        <v>21</v>
      </c>
      <c r="N969" s="189" t="s">
        <v>45</v>
      </c>
      <c r="O969" s="66"/>
      <c r="P969" s="190">
        <f>O969*H969</f>
        <v>0</v>
      </c>
      <c r="Q969" s="190">
        <v>0.00073</v>
      </c>
      <c r="R969" s="190">
        <f>Q969*H969</f>
        <v>0.006934999999999999</v>
      </c>
      <c r="S969" s="190">
        <v>0</v>
      </c>
      <c r="T969" s="191">
        <f>S969*H969</f>
        <v>0</v>
      </c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R969" s="192" t="s">
        <v>298</v>
      </c>
      <c r="AT969" s="192" t="s">
        <v>211</v>
      </c>
      <c r="AU969" s="192" t="s">
        <v>83</v>
      </c>
      <c r="AY969" s="19" t="s">
        <v>209</v>
      </c>
      <c r="BE969" s="193">
        <f>IF(N969="základní",J969,0)</f>
        <v>0</v>
      </c>
      <c r="BF969" s="193">
        <f>IF(N969="snížená",J969,0)</f>
        <v>0</v>
      </c>
      <c r="BG969" s="193">
        <f>IF(N969="zákl. přenesená",J969,0)</f>
        <v>0</v>
      </c>
      <c r="BH969" s="193">
        <f>IF(N969="sníž. přenesená",J969,0)</f>
        <v>0</v>
      </c>
      <c r="BI969" s="193">
        <f>IF(N969="nulová",J969,0)</f>
        <v>0</v>
      </c>
      <c r="BJ969" s="19" t="s">
        <v>81</v>
      </c>
      <c r="BK969" s="193">
        <f>ROUND(I969*H969,2)</f>
        <v>0</v>
      </c>
      <c r="BL969" s="19" t="s">
        <v>298</v>
      </c>
      <c r="BM969" s="192" t="s">
        <v>1795</v>
      </c>
    </row>
    <row r="970" spans="2:51" s="13" customFormat="1" ht="12">
      <c r="B970" s="194"/>
      <c r="C970" s="195"/>
      <c r="D970" s="196" t="s">
        <v>217</v>
      </c>
      <c r="E970" s="197" t="s">
        <v>21</v>
      </c>
      <c r="F970" s="198" t="s">
        <v>1796</v>
      </c>
      <c r="G970" s="195"/>
      <c r="H970" s="199">
        <v>9.5</v>
      </c>
      <c r="I970" s="200"/>
      <c r="J970" s="195"/>
      <c r="K970" s="195"/>
      <c r="L970" s="201"/>
      <c r="M970" s="202"/>
      <c r="N970" s="203"/>
      <c r="O970" s="203"/>
      <c r="P970" s="203"/>
      <c r="Q970" s="203"/>
      <c r="R970" s="203"/>
      <c r="S970" s="203"/>
      <c r="T970" s="204"/>
      <c r="AT970" s="205" t="s">
        <v>217</v>
      </c>
      <c r="AU970" s="205" t="s">
        <v>83</v>
      </c>
      <c r="AV970" s="13" t="s">
        <v>83</v>
      </c>
      <c r="AW970" s="13" t="s">
        <v>35</v>
      </c>
      <c r="AX970" s="13" t="s">
        <v>81</v>
      </c>
      <c r="AY970" s="205" t="s">
        <v>209</v>
      </c>
    </row>
    <row r="971" spans="1:65" s="2" customFormat="1" ht="37.9" customHeight="1">
      <c r="A971" s="36"/>
      <c r="B971" s="37"/>
      <c r="C971" s="181" t="s">
        <v>1797</v>
      </c>
      <c r="D971" s="181" t="s">
        <v>211</v>
      </c>
      <c r="E971" s="182" t="s">
        <v>1798</v>
      </c>
      <c r="F971" s="183" t="s">
        <v>1799</v>
      </c>
      <c r="G971" s="184" t="s">
        <v>322</v>
      </c>
      <c r="H971" s="185">
        <v>7.5</v>
      </c>
      <c r="I971" s="186"/>
      <c r="J971" s="187">
        <f>ROUND(I971*H971,2)</f>
        <v>0</v>
      </c>
      <c r="K971" s="183" t="s">
        <v>234</v>
      </c>
      <c r="L971" s="41"/>
      <c r="M971" s="188" t="s">
        <v>21</v>
      </c>
      <c r="N971" s="189" t="s">
        <v>45</v>
      </c>
      <c r="O971" s="66"/>
      <c r="P971" s="190">
        <f>O971*H971</f>
        <v>0</v>
      </c>
      <c r="Q971" s="190">
        <v>0.00073</v>
      </c>
      <c r="R971" s="190">
        <f>Q971*H971</f>
        <v>0.005475</v>
      </c>
      <c r="S971" s="190">
        <v>0</v>
      </c>
      <c r="T971" s="191">
        <f>S971*H971</f>
        <v>0</v>
      </c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R971" s="192" t="s">
        <v>298</v>
      </c>
      <c r="AT971" s="192" t="s">
        <v>211</v>
      </c>
      <c r="AU971" s="192" t="s">
        <v>83</v>
      </c>
      <c r="AY971" s="19" t="s">
        <v>209</v>
      </c>
      <c r="BE971" s="193">
        <f>IF(N971="základní",J971,0)</f>
        <v>0</v>
      </c>
      <c r="BF971" s="193">
        <f>IF(N971="snížená",J971,0)</f>
        <v>0</v>
      </c>
      <c r="BG971" s="193">
        <f>IF(N971="zákl. přenesená",J971,0)</f>
        <v>0</v>
      </c>
      <c r="BH971" s="193">
        <f>IF(N971="sníž. přenesená",J971,0)</f>
        <v>0</v>
      </c>
      <c r="BI971" s="193">
        <f>IF(N971="nulová",J971,0)</f>
        <v>0</v>
      </c>
      <c r="BJ971" s="19" t="s">
        <v>81</v>
      </c>
      <c r="BK971" s="193">
        <f>ROUND(I971*H971,2)</f>
        <v>0</v>
      </c>
      <c r="BL971" s="19" t="s">
        <v>298</v>
      </c>
      <c r="BM971" s="192" t="s">
        <v>1800</v>
      </c>
    </row>
    <row r="972" spans="2:51" s="13" customFormat="1" ht="12">
      <c r="B972" s="194"/>
      <c r="C972" s="195"/>
      <c r="D972" s="196" t="s">
        <v>217</v>
      </c>
      <c r="E972" s="197" t="s">
        <v>21</v>
      </c>
      <c r="F972" s="198" t="s">
        <v>1801</v>
      </c>
      <c r="G972" s="195"/>
      <c r="H972" s="199">
        <v>7.5</v>
      </c>
      <c r="I972" s="200"/>
      <c r="J972" s="195"/>
      <c r="K972" s="195"/>
      <c r="L972" s="201"/>
      <c r="M972" s="202"/>
      <c r="N972" s="203"/>
      <c r="O972" s="203"/>
      <c r="P972" s="203"/>
      <c r="Q972" s="203"/>
      <c r="R972" s="203"/>
      <c r="S972" s="203"/>
      <c r="T972" s="204"/>
      <c r="AT972" s="205" t="s">
        <v>217</v>
      </c>
      <c r="AU972" s="205" t="s">
        <v>83</v>
      </c>
      <c r="AV972" s="13" t="s">
        <v>83</v>
      </c>
      <c r="AW972" s="13" t="s">
        <v>35</v>
      </c>
      <c r="AX972" s="13" t="s">
        <v>81</v>
      </c>
      <c r="AY972" s="205" t="s">
        <v>209</v>
      </c>
    </row>
    <row r="973" spans="1:65" s="2" customFormat="1" ht="37.9" customHeight="1">
      <c r="A973" s="36"/>
      <c r="B973" s="37"/>
      <c r="C973" s="181" t="s">
        <v>1802</v>
      </c>
      <c r="D973" s="181" t="s">
        <v>211</v>
      </c>
      <c r="E973" s="182" t="s">
        <v>1803</v>
      </c>
      <c r="F973" s="183" t="s">
        <v>1804</v>
      </c>
      <c r="G973" s="184" t="s">
        <v>322</v>
      </c>
      <c r="H973" s="185">
        <v>49</v>
      </c>
      <c r="I973" s="186"/>
      <c r="J973" s="187">
        <f>ROUND(I973*H973,2)</f>
        <v>0</v>
      </c>
      <c r="K973" s="183" t="s">
        <v>21</v>
      </c>
      <c r="L973" s="41"/>
      <c r="M973" s="188" t="s">
        <v>21</v>
      </c>
      <c r="N973" s="189" t="s">
        <v>45</v>
      </c>
      <c r="O973" s="66"/>
      <c r="P973" s="190">
        <f>O973*H973</f>
        <v>0</v>
      </c>
      <c r="Q973" s="190">
        <v>0.00078</v>
      </c>
      <c r="R973" s="190">
        <f>Q973*H973</f>
        <v>0.03822</v>
      </c>
      <c r="S973" s="190">
        <v>0</v>
      </c>
      <c r="T973" s="191">
        <f>S973*H973</f>
        <v>0</v>
      </c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R973" s="192" t="s">
        <v>298</v>
      </c>
      <c r="AT973" s="192" t="s">
        <v>211</v>
      </c>
      <c r="AU973" s="192" t="s">
        <v>83</v>
      </c>
      <c r="AY973" s="19" t="s">
        <v>209</v>
      </c>
      <c r="BE973" s="193">
        <f>IF(N973="základní",J973,0)</f>
        <v>0</v>
      </c>
      <c r="BF973" s="193">
        <f>IF(N973="snížená",J973,0)</f>
        <v>0</v>
      </c>
      <c r="BG973" s="193">
        <f>IF(N973="zákl. přenesená",J973,0)</f>
        <v>0</v>
      </c>
      <c r="BH973" s="193">
        <f>IF(N973="sníž. přenesená",J973,0)</f>
        <v>0</v>
      </c>
      <c r="BI973" s="193">
        <f>IF(N973="nulová",J973,0)</f>
        <v>0</v>
      </c>
      <c r="BJ973" s="19" t="s">
        <v>81</v>
      </c>
      <c r="BK973" s="193">
        <f>ROUND(I973*H973,2)</f>
        <v>0</v>
      </c>
      <c r="BL973" s="19" t="s">
        <v>298</v>
      </c>
      <c r="BM973" s="192" t="s">
        <v>1805</v>
      </c>
    </row>
    <row r="974" spans="2:51" s="13" customFormat="1" ht="12">
      <c r="B974" s="194"/>
      <c r="C974" s="195"/>
      <c r="D974" s="196" t="s">
        <v>217</v>
      </c>
      <c r="E974" s="197" t="s">
        <v>21</v>
      </c>
      <c r="F974" s="198" t="s">
        <v>1806</v>
      </c>
      <c r="G974" s="195"/>
      <c r="H974" s="199">
        <v>49</v>
      </c>
      <c r="I974" s="200"/>
      <c r="J974" s="195"/>
      <c r="K974" s="195"/>
      <c r="L974" s="201"/>
      <c r="M974" s="202"/>
      <c r="N974" s="203"/>
      <c r="O974" s="203"/>
      <c r="P974" s="203"/>
      <c r="Q974" s="203"/>
      <c r="R974" s="203"/>
      <c r="S974" s="203"/>
      <c r="T974" s="204"/>
      <c r="AT974" s="205" t="s">
        <v>217</v>
      </c>
      <c r="AU974" s="205" t="s">
        <v>83</v>
      </c>
      <c r="AV974" s="13" t="s">
        <v>83</v>
      </c>
      <c r="AW974" s="13" t="s">
        <v>35</v>
      </c>
      <c r="AX974" s="13" t="s">
        <v>81</v>
      </c>
      <c r="AY974" s="205" t="s">
        <v>209</v>
      </c>
    </row>
    <row r="975" spans="1:65" s="2" customFormat="1" ht="37.9" customHeight="1">
      <c r="A975" s="36"/>
      <c r="B975" s="37"/>
      <c r="C975" s="181" t="s">
        <v>1807</v>
      </c>
      <c r="D975" s="181" t="s">
        <v>211</v>
      </c>
      <c r="E975" s="182" t="s">
        <v>1808</v>
      </c>
      <c r="F975" s="183" t="s">
        <v>1809</v>
      </c>
      <c r="G975" s="184" t="s">
        <v>322</v>
      </c>
      <c r="H975" s="185">
        <v>15</v>
      </c>
      <c r="I975" s="186"/>
      <c r="J975" s="187">
        <f>ROUND(I975*H975,2)</f>
        <v>0</v>
      </c>
      <c r="K975" s="183" t="s">
        <v>21</v>
      </c>
      <c r="L975" s="41"/>
      <c r="M975" s="188" t="s">
        <v>21</v>
      </c>
      <c r="N975" s="189" t="s">
        <v>45</v>
      </c>
      <c r="O975" s="66"/>
      <c r="P975" s="190">
        <f>O975*H975</f>
        <v>0</v>
      </c>
      <c r="Q975" s="190">
        <v>0.00148</v>
      </c>
      <c r="R975" s="190">
        <f>Q975*H975</f>
        <v>0.0222</v>
      </c>
      <c r="S975" s="190">
        <v>0</v>
      </c>
      <c r="T975" s="191">
        <f>S975*H975</f>
        <v>0</v>
      </c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R975" s="192" t="s">
        <v>298</v>
      </c>
      <c r="AT975" s="192" t="s">
        <v>211</v>
      </c>
      <c r="AU975" s="192" t="s">
        <v>83</v>
      </c>
      <c r="AY975" s="19" t="s">
        <v>209</v>
      </c>
      <c r="BE975" s="193">
        <f>IF(N975="základní",J975,0)</f>
        <v>0</v>
      </c>
      <c r="BF975" s="193">
        <f>IF(N975="snížená",J975,0)</f>
        <v>0</v>
      </c>
      <c r="BG975" s="193">
        <f>IF(N975="zákl. přenesená",J975,0)</f>
        <v>0</v>
      </c>
      <c r="BH975" s="193">
        <f>IF(N975="sníž. přenesená",J975,0)</f>
        <v>0</v>
      </c>
      <c r="BI975" s="193">
        <f>IF(N975="nulová",J975,0)</f>
        <v>0</v>
      </c>
      <c r="BJ975" s="19" t="s">
        <v>81</v>
      </c>
      <c r="BK975" s="193">
        <f>ROUND(I975*H975,2)</f>
        <v>0</v>
      </c>
      <c r="BL975" s="19" t="s">
        <v>298</v>
      </c>
      <c r="BM975" s="192" t="s">
        <v>1810</v>
      </c>
    </row>
    <row r="976" spans="2:51" s="13" customFormat="1" ht="12">
      <c r="B976" s="194"/>
      <c r="C976" s="195"/>
      <c r="D976" s="196" t="s">
        <v>217</v>
      </c>
      <c r="E976" s="197" t="s">
        <v>21</v>
      </c>
      <c r="F976" s="198" t="s">
        <v>1811</v>
      </c>
      <c r="G976" s="195"/>
      <c r="H976" s="199">
        <v>15</v>
      </c>
      <c r="I976" s="200"/>
      <c r="J976" s="195"/>
      <c r="K976" s="195"/>
      <c r="L976" s="201"/>
      <c r="M976" s="202"/>
      <c r="N976" s="203"/>
      <c r="O976" s="203"/>
      <c r="P976" s="203"/>
      <c r="Q976" s="203"/>
      <c r="R976" s="203"/>
      <c r="S976" s="203"/>
      <c r="T976" s="204"/>
      <c r="AT976" s="205" t="s">
        <v>217</v>
      </c>
      <c r="AU976" s="205" t="s">
        <v>83</v>
      </c>
      <c r="AV976" s="13" t="s">
        <v>83</v>
      </c>
      <c r="AW976" s="13" t="s">
        <v>35</v>
      </c>
      <c r="AX976" s="13" t="s">
        <v>81</v>
      </c>
      <c r="AY976" s="205" t="s">
        <v>209</v>
      </c>
    </row>
    <row r="977" spans="1:65" s="2" customFormat="1" ht="37.9" customHeight="1">
      <c r="A977" s="36"/>
      <c r="B977" s="37"/>
      <c r="C977" s="181" t="s">
        <v>1812</v>
      </c>
      <c r="D977" s="181" t="s">
        <v>211</v>
      </c>
      <c r="E977" s="182" t="s">
        <v>1813</v>
      </c>
      <c r="F977" s="183" t="s">
        <v>1814</v>
      </c>
      <c r="G977" s="184" t="s">
        <v>322</v>
      </c>
      <c r="H977" s="185">
        <v>16</v>
      </c>
      <c r="I977" s="186"/>
      <c r="J977" s="187">
        <f>ROUND(I977*H977,2)</f>
        <v>0</v>
      </c>
      <c r="K977" s="183" t="s">
        <v>21</v>
      </c>
      <c r="L977" s="41"/>
      <c r="M977" s="188" t="s">
        <v>21</v>
      </c>
      <c r="N977" s="189" t="s">
        <v>45</v>
      </c>
      <c r="O977" s="66"/>
      <c r="P977" s="190">
        <f>O977*H977</f>
        <v>0</v>
      </c>
      <c r="Q977" s="190">
        <v>0.00061</v>
      </c>
      <c r="R977" s="190">
        <f>Q977*H977</f>
        <v>0.00976</v>
      </c>
      <c r="S977" s="190">
        <v>0</v>
      </c>
      <c r="T977" s="191">
        <f>S977*H977</f>
        <v>0</v>
      </c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R977" s="192" t="s">
        <v>298</v>
      </c>
      <c r="AT977" s="192" t="s">
        <v>211</v>
      </c>
      <c r="AU977" s="192" t="s">
        <v>83</v>
      </c>
      <c r="AY977" s="19" t="s">
        <v>209</v>
      </c>
      <c r="BE977" s="193">
        <f>IF(N977="základní",J977,0)</f>
        <v>0</v>
      </c>
      <c r="BF977" s="193">
        <f>IF(N977="snížená",J977,0)</f>
        <v>0</v>
      </c>
      <c r="BG977" s="193">
        <f>IF(N977="zákl. přenesená",J977,0)</f>
        <v>0</v>
      </c>
      <c r="BH977" s="193">
        <f>IF(N977="sníž. přenesená",J977,0)</f>
        <v>0</v>
      </c>
      <c r="BI977" s="193">
        <f>IF(N977="nulová",J977,0)</f>
        <v>0</v>
      </c>
      <c r="BJ977" s="19" t="s">
        <v>81</v>
      </c>
      <c r="BK977" s="193">
        <f>ROUND(I977*H977,2)</f>
        <v>0</v>
      </c>
      <c r="BL977" s="19" t="s">
        <v>298</v>
      </c>
      <c r="BM977" s="192" t="s">
        <v>1815</v>
      </c>
    </row>
    <row r="978" spans="2:51" s="13" customFormat="1" ht="12">
      <c r="B978" s="194"/>
      <c r="C978" s="195"/>
      <c r="D978" s="196" t="s">
        <v>217</v>
      </c>
      <c r="E978" s="197" t="s">
        <v>21</v>
      </c>
      <c r="F978" s="198" t="s">
        <v>1816</v>
      </c>
      <c r="G978" s="195"/>
      <c r="H978" s="199">
        <v>16</v>
      </c>
      <c r="I978" s="200"/>
      <c r="J978" s="195"/>
      <c r="K978" s="195"/>
      <c r="L978" s="201"/>
      <c r="M978" s="202"/>
      <c r="N978" s="203"/>
      <c r="O978" s="203"/>
      <c r="P978" s="203"/>
      <c r="Q978" s="203"/>
      <c r="R978" s="203"/>
      <c r="S978" s="203"/>
      <c r="T978" s="204"/>
      <c r="AT978" s="205" t="s">
        <v>217</v>
      </c>
      <c r="AU978" s="205" t="s">
        <v>83</v>
      </c>
      <c r="AV978" s="13" t="s">
        <v>83</v>
      </c>
      <c r="AW978" s="13" t="s">
        <v>35</v>
      </c>
      <c r="AX978" s="13" t="s">
        <v>81</v>
      </c>
      <c r="AY978" s="205" t="s">
        <v>209</v>
      </c>
    </row>
    <row r="979" spans="1:65" s="2" customFormat="1" ht="37.9" customHeight="1">
      <c r="A979" s="36"/>
      <c r="B979" s="37"/>
      <c r="C979" s="181" t="s">
        <v>1817</v>
      </c>
      <c r="D979" s="181" t="s">
        <v>211</v>
      </c>
      <c r="E979" s="182" t="s">
        <v>1818</v>
      </c>
      <c r="F979" s="183" t="s">
        <v>1819</v>
      </c>
      <c r="G979" s="184" t="s">
        <v>322</v>
      </c>
      <c r="H979" s="185">
        <v>12</v>
      </c>
      <c r="I979" s="186"/>
      <c r="J979" s="187">
        <f>ROUND(I979*H979,2)</f>
        <v>0</v>
      </c>
      <c r="K979" s="183" t="s">
        <v>21</v>
      </c>
      <c r="L979" s="41"/>
      <c r="M979" s="188" t="s">
        <v>21</v>
      </c>
      <c r="N979" s="189" t="s">
        <v>45</v>
      </c>
      <c r="O979" s="66"/>
      <c r="P979" s="190">
        <f>O979*H979</f>
        <v>0</v>
      </c>
      <c r="Q979" s="190">
        <v>0.00148</v>
      </c>
      <c r="R979" s="190">
        <f>Q979*H979</f>
        <v>0.017759999999999998</v>
      </c>
      <c r="S979" s="190">
        <v>0</v>
      </c>
      <c r="T979" s="191">
        <f>S979*H979</f>
        <v>0</v>
      </c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R979" s="192" t="s">
        <v>298</v>
      </c>
      <c r="AT979" s="192" t="s">
        <v>211</v>
      </c>
      <c r="AU979" s="192" t="s">
        <v>83</v>
      </c>
      <c r="AY979" s="19" t="s">
        <v>209</v>
      </c>
      <c r="BE979" s="193">
        <f>IF(N979="základní",J979,0)</f>
        <v>0</v>
      </c>
      <c r="BF979" s="193">
        <f>IF(N979="snížená",J979,0)</f>
        <v>0</v>
      </c>
      <c r="BG979" s="193">
        <f>IF(N979="zákl. přenesená",J979,0)</f>
        <v>0</v>
      </c>
      <c r="BH979" s="193">
        <f>IF(N979="sníž. přenesená",J979,0)</f>
        <v>0</v>
      </c>
      <c r="BI979" s="193">
        <f>IF(N979="nulová",J979,0)</f>
        <v>0</v>
      </c>
      <c r="BJ979" s="19" t="s">
        <v>81</v>
      </c>
      <c r="BK979" s="193">
        <f>ROUND(I979*H979,2)</f>
        <v>0</v>
      </c>
      <c r="BL979" s="19" t="s">
        <v>298</v>
      </c>
      <c r="BM979" s="192" t="s">
        <v>1820</v>
      </c>
    </row>
    <row r="980" spans="2:51" s="13" customFormat="1" ht="22.5">
      <c r="B980" s="194"/>
      <c r="C980" s="195"/>
      <c r="D980" s="196" t="s">
        <v>217</v>
      </c>
      <c r="E980" s="197" t="s">
        <v>21</v>
      </c>
      <c r="F980" s="198" t="s">
        <v>1821</v>
      </c>
      <c r="G980" s="195"/>
      <c r="H980" s="199">
        <v>12</v>
      </c>
      <c r="I980" s="200"/>
      <c r="J980" s="195"/>
      <c r="K980" s="195"/>
      <c r="L980" s="201"/>
      <c r="M980" s="202"/>
      <c r="N980" s="203"/>
      <c r="O980" s="203"/>
      <c r="P980" s="203"/>
      <c r="Q980" s="203"/>
      <c r="R980" s="203"/>
      <c r="S980" s="203"/>
      <c r="T980" s="204"/>
      <c r="AT980" s="205" t="s">
        <v>217</v>
      </c>
      <c r="AU980" s="205" t="s">
        <v>83</v>
      </c>
      <c r="AV980" s="13" t="s">
        <v>83</v>
      </c>
      <c r="AW980" s="13" t="s">
        <v>35</v>
      </c>
      <c r="AX980" s="13" t="s">
        <v>81</v>
      </c>
      <c r="AY980" s="205" t="s">
        <v>209</v>
      </c>
    </row>
    <row r="981" spans="1:65" s="2" customFormat="1" ht="24.2" customHeight="1">
      <c r="A981" s="36"/>
      <c r="B981" s="37"/>
      <c r="C981" s="181" t="s">
        <v>1822</v>
      </c>
      <c r="D981" s="181" t="s">
        <v>211</v>
      </c>
      <c r="E981" s="182" t="s">
        <v>1823</v>
      </c>
      <c r="F981" s="183" t="s">
        <v>1824</v>
      </c>
      <c r="G981" s="184" t="s">
        <v>322</v>
      </c>
      <c r="H981" s="185">
        <v>14.5</v>
      </c>
      <c r="I981" s="186"/>
      <c r="J981" s="187">
        <f>ROUND(I981*H981,2)</f>
        <v>0</v>
      </c>
      <c r="K981" s="183" t="s">
        <v>234</v>
      </c>
      <c r="L981" s="41"/>
      <c r="M981" s="188" t="s">
        <v>21</v>
      </c>
      <c r="N981" s="189" t="s">
        <v>45</v>
      </c>
      <c r="O981" s="66"/>
      <c r="P981" s="190">
        <f>O981*H981</f>
        <v>0</v>
      </c>
      <c r="Q981" s="190">
        <v>0.00152</v>
      </c>
      <c r="R981" s="190">
        <f>Q981*H981</f>
        <v>0.02204</v>
      </c>
      <c r="S981" s="190">
        <v>0</v>
      </c>
      <c r="T981" s="191">
        <f>S981*H981</f>
        <v>0</v>
      </c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R981" s="192" t="s">
        <v>298</v>
      </c>
      <c r="AT981" s="192" t="s">
        <v>211</v>
      </c>
      <c r="AU981" s="192" t="s">
        <v>83</v>
      </c>
      <c r="AY981" s="19" t="s">
        <v>209</v>
      </c>
      <c r="BE981" s="193">
        <f>IF(N981="základní",J981,0)</f>
        <v>0</v>
      </c>
      <c r="BF981" s="193">
        <f>IF(N981="snížená",J981,0)</f>
        <v>0</v>
      </c>
      <c r="BG981" s="193">
        <f>IF(N981="zákl. přenesená",J981,0)</f>
        <v>0</v>
      </c>
      <c r="BH981" s="193">
        <f>IF(N981="sníž. přenesená",J981,0)</f>
        <v>0</v>
      </c>
      <c r="BI981" s="193">
        <f>IF(N981="nulová",J981,0)</f>
        <v>0</v>
      </c>
      <c r="BJ981" s="19" t="s">
        <v>81</v>
      </c>
      <c r="BK981" s="193">
        <f>ROUND(I981*H981,2)</f>
        <v>0</v>
      </c>
      <c r="BL981" s="19" t="s">
        <v>298</v>
      </c>
      <c r="BM981" s="192" t="s">
        <v>1825</v>
      </c>
    </row>
    <row r="982" spans="2:51" s="13" customFormat="1" ht="12">
      <c r="B982" s="194"/>
      <c r="C982" s="195"/>
      <c r="D982" s="196" t="s">
        <v>217</v>
      </c>
      <c r="E982" s="197" t="s">
        <v>21</v>
      </c>
      <c r="F982" s="198" t="s">
        <v>1826</v>
      </c>
      <c r="G982" s="195"/>
      <c r="H982" s="199">
        <v>14.5</v>
      </c>
      <c r="I982" s="200"/>
      <c r="J982" s="195"/>
      <c r="K982" s="195"/>
      <c r="L982" s="201"/>
      <c r="M982" s="202"/>
      <c r="N982" s="203"/>
      <c r="O982" s="203"/>
      <c r="P982" s="203"/>
      <c r="Q982" s="203"/>
      <c r="R982" s="203"/>
      <c r="S982" s="203"/>
      <c r="T982" s="204"/>
      <c r="AT982" s="205" t="s">
        <v>217</v>
      </c>
      <c r="AU982" s="205" t="s">
        <v>83</v>
      </c>
      <c r="AV982" s="13" t="s">
        <v>83</v>
      </c>
      <c r="AW982" s="13" t="s">
        <v>35</v>
      </c>
      <c r="AX982" s="13" t="s">
        <v>81</v>
      </c>
      <c r="AY982" s="205" t="s">
        <v>209</v>
      </c>
    </row>
    <row r="983" spans="1:65" s="2" customFormat="1" ht="49.15" customHeight="1">
      <c r="A983" s="36"/>
      <c r="B983" s="37"/>
      <c r="C983" s="181" t="s">
        <v>1827</v>
      </c>
      <c r="D983" s="181" t="s">
        <v>211</v>
      </c>
      <c r="E983" s="182" t="s">
        <v>1828</v>
      </c>
      <c r="F983" s="183" t="s">
        <v>1829</v>
      </c>
      <c r="G983" s="184" t="s">
        <v>354</v>
      </c>
      <c r="H983" s="185">
        <v>4</v>
      </c>
      <c r="I983" s="186"/>
      <c r="J983" s="187">
        <f>ROUND(I983*H983,2)</f>
        <v>0</v>
      </c>
      <c r="K983" s="183" t="s">
        <v>234</v>
      </c>
      <c r="L983" s="41"/>
      <c r="M983" s="188" t="s">
        <v>21</v>
      </c>
      <c r="N983" s="189" t="s">
        <v>45</v>
      </c>
      <c r="O983" s="66"/>
      <c r="P983" s="190">
        <f>O983*H983</f>
        <v>0</v>
      </c>
      <c r="Q983" s="190">
        <v>0</v>
      </c>
      <c r="R983" s="190">
        <f>Q983*H983</f>
        <v>0</v>
      </c>
      <c r="S983" s="190">
        <v>0</v>
      </c>
      <c r="T983" s="191">
        <f>S983*H983</f>
        <v>0</v>
      </c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R983" s="192" t="s">
        <v>298</v>
      </c>
      <c r="AT983" s="192" t="s">
        <v>211</v>
      </c>
      <c r="AU983" s="192" t="s">
        <v>83</v>
      </c>
      <c r="AY983" s="19" t="s">
        <v>209</v>
      </c>
      <c r="BE983" s="193">
        <f>IF(N983="základní",J983,0)</f>
        <v>0</v>
      </c>
      <c r="BF983" s="193">
        <f>IF(N983="snížená",J983,0)</f>
        <v>0</v>
      </c>
      <c r="BG983" s="193">
        <f>IF(N983="zákl. přenesená",J983,0)</f>
        <v>0</v>
      </c>
      <c r="BH983" s="193">
        <f>IF(N983="sníž. přenesená",J983,0)</f>
        <v>0</v>
      </c>
      <c r="BI983" s="193">
        <f>IF(N983="nulová",J983,0)</f>
        <v>0</v>
      </c>
      <c r="BJ983" s="19" t="s">
        <v>81</v>
      </c>
      <c r="BK983" s="193">
        <f>ROUND(I983*H983,2)</f>
        <v>0</v>
      </c>
      <c r="BL983" s="19" t="s">
        <v>298</v>
      </c>
      <c r="BM983" s="192" t="s">
        <v>1830</v>
      </c>
    </row>
    <row r="984" spans="2:51" s="13" customFormat="1" ht="12">
      <c r="B984" s="194"/>
      <c r="C984" s="195"/>
      <c r="D984" s="196" t="s">
        <v>217</v>
      </c>
      <c r="E984" s="197" t="s">
        <v>21</v>
      </c>
      <c r="F984" s="198" t="s">
        <v>1831</v>
      </c>
      <c r="G984" s="195"/>
      <c r="H984" s="199">
        <v>4</v>
      </c>
      <c r="I984" s="200"/>
      <c r="J984" s="195"/>
      <c r="K984" s="195"/>
      <c r="L984" s="201"/>
      <c r="M984" s="202"/>
      <c r="N984" s="203"/>
      <c r="O984" s="203"/>
      <c r="P984" s="203"/>
      <c r="Q984" s="203"/>
      <c r="R984" s="203"/>
      <c r="S984" s="203"/>
      <c r="T984" s="204"/>
      <c r="AT984" s="205" t="s">
        <v>217</v>
      </c>
      <c r="AU984" s="205" t="s">
        <v>83</v>
      </c>
      <c r="AV984" s="13" t="s">
        <v>83</v>
      </c>
      <c r="AW984" s="13" t="s">
        <v>35</v>
      </c>
      <c r="AX984" s="13" t="s">
        <v>81</v>
      </c>
      <c r="AY984" s="205" t="s">
        <v>209</v>
      </c>
    </row>
    <row r="985" spans="1:65" s="2" customFormat="1" ht="24.2" customHeight="1">
      <c r="A985" s="36"/>
      <c r="B985" s="37"/>
      <c r="C985" s="181" t="s">
        <v>1832</v>
      </c>
      <c r="D985" s="181" t="s">
        <v>211</v>
      </c>
      <c r="E985" s="182" t="s">
        <v>1833</v>
      </c>
      <c r="F985" s="183" t="s">
        <v>1834</v>
      </c>
      <c r="G985" s="184" t="s">
        <v>322</v>
      </c>
      <c r="H985" s="185">
        <v>12.15</v>
      </c>
      <c r="I985" s="186"/>
      <c r="J985" s="187">
        <f>ROUND(I985*H985,2)</f>
        <v>0</v>
      </c>
      <c r="K985" s="183" t="s">
        <v>234</v>
      </c>
      <c r="L985" s="41"/>
      <c r="M985" s="188" t="s">
        <v>21</v>
      </c>
      <c r="N985" s="189" t="s">
        <v>45</v>
      </c>
      <c r="O985" s="66"/>
      <c r="P985" s="190">
        <f>O985*H985</f>
        <v>0</v>
      </c>
      <c r="Q985" s="190">
        <v>0.00146</v>
      </c>
      <c r="R985" s="190">
        <f>Q985*H985</f>
        <v>0.017739</v>
      </c>
      <c r="S985" s="190">
        <v>0</v>
      </c>
      <c r="T985" s="191">
        <f>S985*H985</f>
        <v>0</v>
      </c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R985" s="192" t="s">
        <v>298</v>
      </c>
      <c r="AT985" s="192" t="s">
        <v>211</v>
      </c>
      <c r="AU985" s="192" t="s">
        <v>83</v>
      </c>
      <c r="AY985" s="19" t="s">
        <v>209</v>
      </c>
      <c r="BE985" s="193">
        <f>IF(N985="základní",J985,0)</f>
        <v>0</v>
      </c>
      <c r="BF985" s="193">
        <f>IF(N985="snížená",J985,0)</f>
        <v>0</v>
      </c>
      <c r="BG985" s="193">
        <f>IF(N985="zákl. přenesená",J985,0)</f>
        <v>0</v>
      </c>
      <c r="BH985" s="193">
        <f>IF(N985="sníž. přenesená",J985,0)</f>
        <v>0</v>
      </c>
      <c r="BI985" s="193">
        <f>IF(N985="nulová",J985,0)</f>
        <v>0</v>
      </c>
      <c r="BJ985" s="19" t="s">
        <v>81</v>
      </c>
      <c r="BK985" s="193">
        <f>ROUND(I985*H985,2)</f>
        <v>0</v>
      </c>
      <c r="BL985" s="19" t="s">
        <v>298</v>
      </c>
      <c r="BM985" s="192" t="s">
        <v>1835</v>
      </c>
    </row>
    <row r="986" spans="2:51" s="13" customFormat="1" ht="12">
      <c r="B986" s="194"/>
      <c r="C986" s="195"/>
      <c r="D986" s="196" t="s">
        <v>217</v>
      </c>
      <c r="E986" s="197" t="s">
        <v>21</v>
      </c>
      <c r="F986" s="198" t="s">
        <v>1836</v>
      </c>
      <c r="G986" s="195"/>
      <c r="H986" s="199">
        <v>7.15</v>
      </c>
      <c r="I986" s="200"/>
      <c r="J986" s="195"/>
      <c r="K986" s="195"/>
      <c r="L986" s="201"/>
      <c r="M986" s="202"/>
      <c r="N986" s="203"/>
      <c r="O986" s="203"/>
      <c r="P986" s="203"/>
      <c r="Q986" s="203"/>
      <c r="R986" s="203"/>
      <c r="S986" s="203"/>
      <c r="T986" s="204"/>
      <c r="AT986" s="205" t="s">
        <v>217</v>
      </c>
      <c r="AU986" s="205" t="s">
        <v>83</v>
      </c>
      <c r="AV986" s="13" t="s">
        <v>83</v>
      </c>
      <c r="AW986" s="13" t="s">
        <v>35</v>
      </c>
      <c r="AX986" s="13" t="s">
        <v>74</v>
      </c>
      <c r="AY986" s="205" t="s">
        <v>209</v>
      </c>
    </row>
    <row r="987" spans="2:51" s="13" customFormat="1" ht="12">
      <c r="B987" s="194"/>
      <c r="C987" s="195"/>
      <c r="D987" s="196" t="s">
        <v>217</v>
      </c>
      <c r="E987" s="197" t="s">
        <v>21</v>
      </c>
      <c r="F987" s="198" t="s">
        <v>237</v>
      </c>
      <c r="G987" s="195"/>
      <c r="H987" s="199">
        <v>5</v>
      </c>
      <c r="I987" s="200"/>
      <c r="J987" s="195"/>
      <c r="K987" s="195"/>
      <c r="L987" s="201"/>
      <c r="M987" s="202"/>
      <c r="N987" s="203"/>
      <c r="O987" s="203"/>
      <c r="P987" s="203"/>
      <c r="Q987" s="203"/>
      <c r="R987" s="203"/>
      <c r="S987" s="203"/>
      <c r="T987" s="204"/>
      <c r="AT987" s="205" t="s">
        <v>217</v>
      </c>
      <c r="AU987" s="205" t="s">
        <v>83</v>
      </c>
      <c r="AV987" s="13" t="s">
        <v>83</v>
      </c>
      <c r="AW987" s="13" t="s">
        <v>35</v>
      </c>
      <c r="AX987" s="13" t="s">
        <v>74</v>
      </c>
      <c r="AY987" s="205" t="s">
        <v>209</v>
      </c>
    </row>
    <row r="988" spans="2:51" s="14" customFormat="1" ht="12">
      <c r="B988" s="206"/>
      <c r="C988" s="207"/>
      <c r="D988" s="196" t="s">
        <v>217</v>
      </c>
      <c r="E988" s="208" t="s">
        <v>21</v>
      </c>
      <c r="F988" s="209" t="s">
        <v>223</v>
      </c>
      <c r="G988" s="207"/>
      <c r="H988" s="210">
        <v>12.15</v>
      </c>
      <c r="I988" s="211"/>
      <c r="J988" s="207"/>
      <c r="K988" s="207"/>
      <c r="L988" s="212"/>
      <c r="M988" s="213"/>
      <c r="N988" s="214"/>
      <c r="O988" s="214"/>
      <c r="P988" s="214"/>
      <c r="Q988" s="214"/>
      <c r="R988" s="214"/>
      <c r="S988" s="214"/>
      <c r="T988" s="215"/>
      <c r="AT988" s="216" t="s">
        <v>217</v>
      </c>
      <c r="AU988" s="216" t="s">
        <v>83</v>
      </c>
      <c r="AV988" s="14" t="s">
        <v>224</v>
      </c>
      <c r="AW988" s="14" t="s">
        <v>35</v>
      </c>
      <c r="AX988" s="14" t="s">
        <v>81</v>
      </c>
      <c r="AY988" s="216" t="s">
        <v>209</v>
      </c>
    </row>
    <row r="989" spans="1:65" s="2" customFormat="1" ht="49.15" customHeight="1">
      <c r="A989" s="36"/>
      <c r="B989" s="37"/>
      <c r="C989" s="181" t="s">
        <v>1837</v>
      </c>
      <c r="D989" s="181" t="s">
        <v>211</v>
      </c>
      <c r="E989" s="182" t="s">
        <v>1838</v>
      </c>
      <c r="F989" s="183" t="s">
        <v>1839</v>
      </c>
      <c r="G989" s="184" t="s">
        <v>354</v>
      </c>
      <c r="H989" s="185">
        <v>8</v>
      </c>
      <c r="I989" s="186"/>
      <c r="J989" s="187">
        <f>ROUND(I989*H989,2)</f>
        <v>0</v>
      </c>
      <c r="K989" s="183" t="s">
        <v>234</v>
      </c>
      <c r="L989" s="41"/>
      <c r="M989" s="188" t="s">
        <v>21</v>
      </c>
      <c r="N989" s="189" t="s">
        <v>45</v>
      </c>
      <c r="O989" s="66"/>
      <c r="P989" s="190">
        <f>O989*H989</f>
        <v>0</v>
      </c>
      <c r="Q989" s="190">
        <v>0</v>
      </c>
      <c r="R989" s="190">
        <f>Q989*H989</f>
        <v>0</v>
      </c>
      <c r="S989" s="190">
        <v>0</v>
      </c>
      <c r="T989" s="191">
        <f>S989*H989</f>
        <v>0</v>
      </c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R989" s="192" t="s">
        <v>298</v>
      </c>
      <c r="AT989" s="192" t="s">
        <v>211</v>
      </c>
      <c r="AU989" s="192" t="s">
        <v>83</v>
      </c>
      <c r="AY989" s="19" t="s">
        <v>209</v>
      </c>
      <c r="BE989" s="193">
        <f>IF(N989="základní",J989,0)</f>
        <v>0</v>
      </c>
      <c r="BF989" s="193">
        <f>IF(N989="snížená",J989,0)</f>
        <v>0</v>
      </c>
      <c r="BG989" s="193">
        <f>IF(N989="zákl. přenesená",J989,0)</f>
        <v>0</v>
      </c>
      <c r="BH989" s="193">
        <f>IF(N989="sníž. přenesená",J989,0)</f>
        <v>0</v>
      </c>
      <c r="BI989" s="193">
        <f>IF(N989="nulová",J989,0)</f>
        <v>0</v>
      </c>
      <c r="BJ989" s="19" t="s">
        <v>81</v>
      </c>
      <c r="BK989" s="193">
        <f>ROUND(I989*H989,2)</f>
        <v>0</v>
      </c>
      <c r="BL989" s="19" t="s">
        <v>298</v>
      </c>
      <c r="BM989" s="192" t="s">
        <v>1840</v>
      </c>
    </row>
    <row r="990" spans="1:65" s="2" customFormat="1" ht="37.9" customHeight="1">
      <c r="A990" s="36"/>
      <c r="B990" s="37"/>
      <c r="C990" s="181" t="s">
        <v>1841</v>
      </c>
      <c r="D990" s="181" t="s">
        <v>211</v>
      </c>
      <c r="E990" s="182" t="s">
        <v>1842</v>
      </c>
      <c r="F990" s="183" t="s">
        <v>1843</v>
      </c>
      <c r="G990" s="184" t="s">
        <v>322</v>
      </c>
      <c r="H990" s="185">
        <v>73</v>
      </c>
      <c r="I990" s="186"/>
      <c r="J990" s="187">
        <f>ROUND(I990*H990,2)</f>
        <v>0</v>
      </c>
      <c r="K990" s="183" t="s">
        <v>21</v>
      </c>
      <c r="L990" s="41"/>
      <c r="M990" s="188" t="s">
        <v>21</v>
      </c>
      <c r="N990" s="189" t="s">
        <v>45</v>
      </c>
      <c r="O990" s="66"/>
      <c r="P990" s="190">
        <f>O990*H990</f>
        <v>0</v>
      </c>
      <c r="Q990" s="190">
        <v>0.00079</v>
      </c>
      <c r="R990" s="190">
        <f>Q990*H990</f>
        <v>0.05767</v>
      </c>
      <c r="S990" s="190">
        <v>0</v>
      </c>
      <c r="T990" s="191">
        <f>S990*H990</f>
        <v>0</v>
      </c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R990" s="192" t="s">
        <v>298</v>
      </c>
      <c r="AT990" s="192" t="s">
        <v>211</v>
      </c>
      <c r="AU990" s="192" t="s">
        <v>83</v>
      </c>
      <c r="AY990" s="19" t="s">
        <v>209</v>
      </c>
      <c r="BE990" s="193">
        <f>IF(N990="základní",J990,0)</f>
        <v>0</v>
      </c>
      <c r="BF990" s="193">
        <f>IF(N990="snížená",J990,0)</f>
        <v>0</v>
      </c>
      <c r="BG990" s="193">
        <f>IF(N990="zákl. přenesená",J990,0)</f>
        <v>0</v>
      </c>
      <c r="BH990" s="193">
        <f>IF(N990="sníž. přenesená",J990,0)</f>
        <v>0</v>
      </c>
      <c r="BI990" s="193">
        <f>IF(N990="nulová",J990,0)</f>
        <v>0</v>
      </c>
      <c r="BJ990" s="19" t="s">
        <v>81</v>
      </c>
      <c r="BK990" s="193">
        <f>ROUND(I990*H990,2)</f>
        <v>0</v>
      </c>
      <c r="BL990" s="19" t="s">
        <v>298</v>
      </c>
      <c r="BM990" s="192" t="s">
        <v>1844</v>
      </c>
    </row>
    <row r="991" spans="2:51" s="13" customFormat="1" ht="22.5">
      <c r="B991" s="194"/>
      <c r="C991" s="195"/>
      <c r="D991" s="196" t="s">
        <v>217</v>
      </c>
      <c r="E991" s="197" t="s">
        <v>21</v>
      </c>
      <c r="F991" s="198" t="s">
        <v>1845</v>
      </c>
      <c r="G991" s="195"/>
      <c r="H991" s="199">
        <v>73</v>
      </c>
      <c r="I991" s="200"/>
      <c r="J991" s="195"/>
      <c r="K991" s="195"/>
      <c r="L991" s="201"/>
      <c r="M991" s="202"/>
      <c r="N991" s="203"/>
      <c r="O991" s="203"/>
      <c r="P991" s="203"/>
      <c r="Q991" s="203"/>
      <c r="R991" s="203"/>
      <c r="S991" s="203"/>
      <c r="T991" s="204"/>
      <c r="AT991" s="205" t="s">
        <v>217</v>
      </c>
      <c r="AU991" s="205" t="s">
        <v>83</v>
      </c>
      <c r="AV991" s="13" t="s">
        <v>83</v>
      </c>
      <c r="AW991" s="13" t="s">
        <v>35</v>
      </c>
      <c r="AX991" s="13" t="s">
        <v>81</v>
      </c>
      <c r="AY991" s="205" t="s">
        <v>209</v>
      </c>
    </row>
    <row r="992" spans="1:65" s="2" customFormat="1" ht="37.9" customHeight="1">
      <c r="A992" s="36"/>
      <c r="B992" s="37"/>
      <c r="C992" s="181" t="s">
        <v>1846</v>
      </c>
      <c r="D992" s="181" t="s">
        <v>211</v>
      </c>
      <c r="E992" s="182" t="s">
        <v>1847</v>
      </c>
      <c r="F992" s="183" t="s">
        <v>1848</v>
      </c>
      <c r="G992" s="184" t="s">
        <v>322</v>
      </c>
      <c r="H992" s="185">
        <v>33.5</v>
      </c>
      <c r="I992" s="186"/>
      <c r="J992" s="187">
        <f>ROUND(I992*H992,2)</f>
        <v>0</v>
      </c>
      <c r="K992" s="183" t="s">
        <v>234</v>
      </c>
      <c r="L992" s="41"/>
      <c r="M992" s="188" t="s">
        <v>21</v>
      </c>
      <c r="N992" s="189" t="s">
        <v>45</v>
      </c>
      <c r="O992" s="66"/>
      <c r="P992" s="190">
        <f>O992*H992</f>
        <v>0</v>
      </c>
      <c r="Q992" s="190">
        <v>0.00146</v>
      </c>
      <c r="R992" s="190">
        <f>Q992*H992</f>
        <v>0.048909999999999995</v>
      </c>
      <c r="S992" s="190">
        <v>0</v>
      </c>
      <c r="T992" s="191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192" t="s">
        <v>298</v>
      </c>
      <c r="AT992" s="192" t="s">
        <v>211</v>
      </c>
      <c r="AU992" s="192" t="s">
        <v>83</v>
      </c>
      <c r="AY992" s="19" t="s">
        <v>209</v>
      </c>
      <c r="BE992" s="193">
        <f>IF(N992="základní",J992,0)</f>
        <v>0</v>
      </c>
      <c r="BF992" s="193">
        <f>IF(N992="snížená",J992,0)</f>
        <v>0</v>
      </c>
      <c r="BG992" s="193">
        <f>IF(N992="zákl. přenesená",J992,0)</f>
        <v>0</v>
      </c>
      <c r="BH992" s="193">
        <f>IF(N992="sníž. přenesená",J992,0)</f>
        <v>0</v>
      </c>
      <c r="BI992" s="193">
        <f>IF(N992="nulová",J992,0)</f>
        <v>0</v>
      </c>
      <c r="BJ992" s="19" t="s">
        <v>81</v>
      </c>
      <c r="BK992" s="193">
        <f>ROUND(I992*H992,2)</f>
        <v>0</v>
      </c>
      <c r="BL992" s="19" t="s">
        <v>298</v>
      </c>
      <c r="BM992" s="192" t="s">
        <v>1849</v>
      </c>
    </row>
    <row r="993" spans="2:51" s="13" customFormat="1" ht="12">
      <c r="B993" s="194"/>
      <c r="C993" s="195"/>
      <c r="D993" s="196" t="s">
        <v>217</v>
      </c>
      <c r="E993" s="197" t="s">
        <v>21</v>
      </c>
      <c r="F993" s="198" t="s">
        <v>1850</v>
      </c>
      <c r="G993" s="195"/>
      <c r="H993" s="199">
        <v>33.5</v>
      </c>
      <c r="I993" s="200"/>
      <c r="J993" s="195"/>
      <c r="K993" s="195"/>
      <c r="L993" s="201"/>
      <c r="M993" s="202"/>
      <c r="N993" s="203"/>
      <c r="O993" s="203"/>
      <c r="P993" s="203"/>
      <c r="Q993" s="203"/>
      <c r="R993" s="203"/>
      <c r="S993" s="203"/>
      <c r="T993" s="204"/>
      <c r="AT993" s="205" t="s">
        <v>217</v>
      </c>
      <c r="AU993" s="205" t="s">
        <v>83</v>
      </c>
      <c r="AV993" s="13" t="s">
        <v>83</v>
      </c>
      <c r="AW993" s="13" t="s">
        <v>35</v>
      </c>
      <c r="AX993" s="13" t="s">
        <v>81</v>
      </c>
      <c r="AY993" s="205" t="s">
        <v>209</v>
      </c>
    </row>
    <row r="994" spans="1:65" s="2" customFormat="1" ht="24.2" customHeight="1">
      <c r="A994" s="36"/>
      <c r="B994" s="37"/>
      <c r="C994" s="181" t="s">
        <v>1851</v>
      </c>
      <c r="D994" s="181" t="s">
        <v>211</v>
      </c>
      <c r="E994" s="182" t="s">
        <v>1852</v>
      </c>
      <c r="F994" s="183" t="s">
        <v>1853</v>
      </c>
      <c r="G994" s="184" t="s">
        <v>322</v>
      </c>
      <c r="H994" s="185">
        <v>9.5</v>
      </c>
      <c r="I994" s="186"/>
      <c r="J994" s="187">
        <f aca="true" t="shared" si="10" ref="J994:J999">ROUND(I994*H994,2)</f>
        <v>0</v>
      </c>
      <c r="K994" s="183" t="s">
        <v>234</v>
      </c>
      <c r="L994" s="41"/>
      <c r="M994" s="188" t="s">
        <v>21</v>
      </c>
      <c r="N994" s="189" t="s">
        <v>45</v>
      </c>
      <c r="O994" s="66"/>
      <c r="P994" s="190">
        <f aca="true" t="shared" si="11" ref="P994:P999">O994*H994</f>
        <v>0</v>
      </c>
      <c r="Q994" s="190">
        <v>0.0009</v>
      </c>
      <c r="R994" s="190">
        <f aca="true" t="shared" si="12" ref="R994:R999">Q994*H994</f>
        <v>0.00855</v>
      </c>
      <c r="S994" s="190">
        <v>0</v>
      </c>
      <c r="T994" s="191">
        <f aca="true" t="shared" si="13" ref="T994:T999">S994*H994</f>
        <v>0</v>
      </c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R994" s="192" t="s">
        <v>298</v>
      </c>
      <c r="AT994" s="192" t="s">
        <v>211</v>
      </c>
      <c r="AU994" s="192" t="s">
        <v>83</v>
      </c>
      <c r="AY994" s="19" t="s">
        <v>209</v>
      </c>
      <c r="BE994" s="193">
        <f aca="true" t="shared" si="14" ref="BE994:BE999">IF(N994="základní",J994,0)</f>
        <v>0</v>
      </c>
      <c r="BF994" s="193">
        <f aca="true" t="shared" si="15" ref="BF994:BF999">IF(N994="snížená",J994,0)</f>
        <v>0</v>
      </c>
      <c r="BG994" s="193">
        <f aca="true" t="shared" si="16" ref="BG994:BG999">IF(N994="zákl. přenesená",J994,0)</f>
        <v>0</v>
      </c>
      <c r="BH994" s="193">
        <f aca="true" t="shared" si="17" ref="BH994:BH999">IF(N994="sníž. přenesená",J994,0)</f>
        <v>0</v>
      </c>
      <c r="BI994" s="193">
        <f aca="true" t="shared" si="18" ref="BI994:BI999">IF(N994="nulová",J994,0)</f>
        <v>0</v>
      </c>
      <c r="BJ994" s="19" t="s">
        <v>81</v>
      </c>
      <c r="BK994" s="193">
        <f aca="true" t="shared" si="19" ref="BK994:BK999">ROUND(I994*H994,2)</f>
        <v>0</v>
      </c>
      <c r="BL994" s="19" t="s">
        <v>298</v>
      </c>
      <c r="BM994" s="192" t="s">
        <v>1854</v>
      </c>
    </row>
    <row r="995" spans="1:65" s="2" customFormat="1" ht="37.9" customHeight="1">
      <c r="A995" s="36"/>
      <c r="B995" s="37"/>
      <c r="C995" s="181" t="s">
        <v>1855</v>
      </c>
      <c r="D995" s="181" t="s">
        <v>211</v>
      </c>
      <c r="E995" s="182" t="s">
        <v>1856</v>
      </c>
      <c r="F995" s="183" t="s">
        <v>1857</v>
      </c>
      <c r="G995" s="184" t="s">
        <v>354</v>
      </c>
      <c r="H995" s="185">
        <v>1</v>
      </c>
      <c r="I995" s="186"/>
      <c r="J995" s="187">
        <f t="shared" si="10"/>
        <v>0</v>
      </c>
      <c r="K995" s="183" t="s">
        <v>234</v>
      </c>
      <c r="L995" s="41"/>
      <c r="M995" s="188" t="s">
        <v>21</v>
      </c>
      <c r="N995" s="189" t="s">
        <v>45</v>
      </c>
      <c r="O995" s="66"/>
      <c r="P995" s="190">
        <f t="shared" si="11"/>
        <v>0</v>
      </c>
      <c r="Q995" s="190">
        <v>0.00019</v>
      </c>
      <c r="R995" s="190">
        <f t="shared" si="12"/>
        <v>0.00019</v>
      </c>
      <c r="S995" s="190">
        <v>0</v>
      </c>
      <c r="T995" s="191">
        <f t="shared" si="13"/>
        <v>0</v>
      </c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R995" s="192" t="s">
        <v>298</v>
      </c>
      <c r="AT995" s="192" t="s">
        <v>211</v>
      </c>
      <c r="AU995" s="192" t="s">
        <v>83</v>
      </c>
      <c r="AY995" s="19" t="s">
        <v>209</v>
      </c>
      <c r="BE995" s="193">
        <f t="shared" si="14"/>
        <v>0</v>
      </c>
      <c r="BF995" s="193">
        <f t="shared" si="15"/>
        <v>0</v>
      </c>
      <c r="BG995" s="193">
        <f t="shared" si="16"/>
        <v>0</v>
      </c>
      <c r="BH995" s="193">
        <f t="shared" si="17"/>
        <v>0</v>
      </c>
      <c r="BI995" s="193">
        <f t="shared" si="18"/>
        <v>0</v>
      </c>
      <c r="BJ995" s="19" t="s">
        <v>81</v>
      </c>
      <c r="BK995" s="193">
        <f t="shared" si="19"/>
        <v>0</v>
      </c>
      <c r="BL995" s="19" t="s">
        <v>298</v>
      </c>
      <c r="BM995" s="192" t="s">
        <v>1858</v>
      </c>
    </row>
    <row r="996" spans="1:65" s="2" customFormat="1" ht="24.2" customHeight="1">
      <c r="A996" s="36"/>
      <c r="B996" s="37"/>
      <c r="C996" s="181" t="s">
        <v>1859</v>
      </c>
      <c r="D996" s="181" t="s">
        <v>211</v>
      </c>
      <c r="E996" s="182" t="s">
        <v>1860</v>
      </c>
      <c r="F996" s="183" t="s">
        <v>1861</v>
      </c>
      <c r="G996" s="184" t="s">
        <v>322</v>
      </c>
      <c r="H996" s="185">
        <v>9.5</v>
      </c>
      <c r="I996" s="186"/>
      <c r="J996" s="187">
        <f t="shared" si="10"/>
        <v>0</v>
      </c>
      <c r="K996" s="183" t="s">
        <v>21</v>
      </c>
      <c r="L996" s="41"/>
      <c r="M996" s="188" t="s">
        <v>21</v>
      </c>
      <c r="N996" s="189" t="s">
        <v>45</v>
      </c>
      <c r="O996" s="66"/>
      <c r="P996" s="190">
        <f t="shared" si="11"/>
        <v>0</v>
      </c>
      <c r="Q996" s="190">
        <v>0.00112</v>
      </c>
      <c r="R996" s="190">
        <f t="shared" si="12"/>
        <v>0.010639999999999998</v>
      </c>
      <c r="S996" s="190">
        <v>0</v>
      </c>
      <c r="T996" s="191">
        <f t="shared" si="13"/>
        <v>0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192" t="s">
        <v>298</v>
      </c>
      <c r="AT996" s="192" t="s">
        <v>211</v>
      </c>
      <c r="AU996" s="192" t="s">
        <v>83</v>
      </c>
      <c r="AY996" s="19" t="s">
        <v>209</v>
      </c>
      <c r="BE996" s="193">
        <f t="shared" si="14"/>
        <v>0</v>
      </c>
      <c r="BF996" s="193">
        <f t="shared" si="15"/>
        <v>0</v>
      </c>
      <c r="BG996" s="193">
        <f t="shared" si="16"/>
        <v>0</v>
      </c>
      <c r="BH996" s="193">
        <f t="shared" si="17"/>
        <v>0</v>
      </c>
      <c r="BI996" s="193">
        <f t="shared" si="18"/>
        <v>0</v>
      </c>
      <c r="BJ996" s="19" t="s">
        <v>81</v>
      </c>
      <c r="BK996" s="193">
        <f t="shared" si="19"/>
        <v>0</v>
      </c>
      <c r="BL996" s="19" t="s">
        <v>298</v>
      </c>
      <c r="BM996" s="192" t="s">
        <v>1862</v>
      </c>
    </row>
    <row r="997" spans="1:65" s="2" customFormat="1" ht="24.2" customHeight="1">
      <c r="A997" s="36"/>
      <c r="B997" s="37"/>
      <c r="C997" s="181" t="s">
        <v>1863</v>
      </c>
      <c r="D997" s="181" t="s">
        <v>211</v>
      </c>
      <c r="E997" s="182" t="s">
        <v>1864</v>
      </c>
      <c r="F997" s="183" t="s">
        <v>1865</v>
      </c>
      <c r="G997" s="184" t="s">
        <v>322</v>
      </c>
      <c r="H997" s="185">
        <v>5</v>
      </c>
      <c r="I997" s="186"/>
      <c r="J997" s="187">
        <f t="shared" si="10"/>
        <v>0</v>
      </c>
      <c r="K997" s="183" t="s">
        <v>234</v>
      </c>
      <c r="L997" s="41"/>
      <c r="M997" s="188" t="s">
        <v>21</v>
      </c>
      <c r="N997" s="189" t="s">
        <v>45</v>
      </c>
      <c r="O997" s="66"/>
      <c r="P997" s="190">
        <f t="shared" si="11"/>
        <v>0</v>
      </c>
      <c r="Q997" s="190">
        <v>0.00086</v>
      </c>
      <c r="R997" s="190">
        <f t="shared" si="12"/>
        <v>0.0043</v>
      </c>
      <c r="S997" s="190">
        <v>0</v>
      </c>
      <c r="T997" s="191">
        <f t="shared" si="13"/>
        <v>0</v>
      </c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R997" s="192" t="s">
        <v>298</v>
      </c>
      <c r="AT997" s="192" t="s">
        <v>211</v>
      </c>
      <c r="AU997" s="192" t="s">
        <v>83</v>
      </c>
      <c r="AY997" s="19" t="s">
        <v>209</v>
      </c>
      <c r="BE997" s="193">
        <f t="shared" si="14"/>
        <v>0</v>
      </c>
      <c r="BF997" s="193">
        <f t="shared" si="15"/>
        <v>0</v>
      </c>
      <c r="BG997" s="193">
        <f t="shared" si="16"/>
        <v>0</v>
      </c>
      <c r="BH997" s="193">
        <f t="shared" si="17"/>
        <v>0</v>
      </c>
      <c r="BI997" s="193">
        <f t="shared" si="18"/>
        <v>0</v>
      </c>
      <c r="BJ997" s="19" t="s">
        <v>81</v>
      </c>
      <c r="BK997" s="193">
        <f t="shared" si="19"/>
        <v>0</v>
      </c>
      <c r="BL997" s="19" t="s">
        <v>298</v>
      </c>
      <c r="BM997" s="192" t="s">
        <v>1866</v>
      </c>
    </row>
    <row r="998" spans="1:65" s="2" customFormat="1" ht="37.9" customHeight="1">
      <c r="A998" s="36"/>
      <c r="B998" s="37"/>
      <c r="C998" s="181" t="s">
        <v>1867</v>
      </c>
      <c r="D998" s="181" t="s">
        <v>211</v>
      </c>
      <c r="E998" s="182" t="s">
        <v>1868</v>
      </c>
      <c r="F998" s="183" t="s">
        <v>1869</v>
      </c>
      <c r="G998" s="184" t="s">
        <v>1623</v>
      </c>
      <c r="H998" s="248"/>
      <c r="I998" s="186"/>
      <c r="J998" s="187">
        <f t="shared" si="10"/>
        <v>0</v>
      </c>
      <c r="K998" s="183" t="s">
        <v>234</v>
      </c>
      <c r="L998" s="41"/>
      <c r="M998" s="188" t="s">
        <v>21</v>
      </c>
      <c r="N998" s="189" t="s">
        <v>45</v>
      </c>
      <c r="O998" s="66"/>
      <c r="P998" s="190">
        <f t="shared" si="11"/>
        <v>0</v>
      </c>
      <c r="Q998" s="190">
        <v>0</v>
      </c>
      <c r="R998" s="190">
        <f t="shared" si="12"/>
        <v>0</v>
      </c>
      <c r="S998" s="190">
        <v>0</v>
      </c>
      <c r="T998" s="191">
        <f t="shared" si="13"/>
        <v>0</v>
      </c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R998" s="192" t="s">
        <v>298</v>
      </c>
      <c r="AT998" s="192" t="s">
        <v>211</v>
      </c>
      <c r="AU998" s="192" t="s">
        <v>83</v>
      </c>
      <c r="AY998" s="19" t="s">
        <v>209</v>
      </c>
      <c r="BE998" s="193">
        <f t="shared" si="14"/>
        <v>0</v>
      </c>
      <c r="BF998" s="193">
        <f t="shared" si="15"/>
        <v>0</v>
      </c>
      <c r="BG998" s="193">
        <f t="shared" si="16"/>
        <v>0</v>
      </c>
      <c r="BH998" s="193">
        <f t="shared" si="17"/>
        <v>0</v>
      </c>
      <c r="BI998" s="193">
        <f t="shared" si="18"/>
        <v>0</v>
      </c>
      <c r="BJ998" s="19" t="s">
        <v>81</v>
      </c>
      <c r="BK998" s="193">
        <f t="shared" si="19"/>
        <v>0</v>
      </c>
      <c r="BL998" s="19" t="s">
        <v>298</v>
      </c>
      <c r="BM998" s="192" t="s">
        <v>1870</v>
      </c>
    </row>
    <row r="999" spans="1:65" s="2" customFormat="1" ht="37.9" customHeight="1">
      <c r="A999" s="36"/>
      <c r="B999" s="37"/>
      <c r="C999" s="181" t="s">
        <v>1871</v>
      </c>
      <c r="D999" s="181" t="s">
        <v>211</v>
      </c>
      <c r="E999" s="182" t="s">
        <v>1872</v>
      </c>
      <c r="F999" s="183" t="s">
        <v>1358</v>
      </c>
      <c r="G999" s="184" t="s">
        <v>1623</v>
      </c>
      <c r="H999" s="248"/>
      <c r="I999" s="186"/>
      <c r="J999" s="187">
        <f t="shared" si="10"/>
        <v>0</v>
      </c>
      <c r="K999" s="183" t="s">
        <v>21</v>
      </c>
      <c r="L999" s="41"/>
      <c r="M999" s="188" t="s">
        <v>21</v>
      </c>
      <c r="N999" s="189" t="s">
        <v>45</v>
      </c>
      <c r="O999" s="66"/>
      <c r="P999" s="190">
        <f t="shared" si="11"/>
        <v>0</v>
      </c>
      <c r="Q999" s="190">
        <v>0</v>
      </c>
      <c r="R999" s="190">
        <f t="shared" si="12"/>
        <v>0</v>
      </c>
      <c r="S999" s="190">
        <v>0</v>
      </c>
      <c r="T999" s="191">
        <f t="shared" si="13"/>
        <v>0</v>
      </c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R999" s="192" t="s">
        <v>298</v>
      </c>
      <c r="AT999" s="192" t="s">
        <v>211</v>
      </c>
      <c r="AU999" s="192" t="s">
        <v>83</v>
      </c>
      <c r="AY999" s="19" t="s">
        <v>209</v>
      </c>
      <c r="BE999" s="193">
        <f t="shared" si="14"/>
        <v>0</v>
      </c>
      <c r="BF999" s="193">
        <f t="shared" si="15"/>
        <v>0</v>
      </c>
      <c r="BG999" s="193">
        <f t="shared" si="16"/>
        <v>0</v>
      </c>
      <c r="BH999" s="193">
        <f t="shared" si="17"/>
        <v>0</v>
      </c>
      <c r="BI999" s="193">
        <f t="shared" si="18"/>
        <v>0</v>
      </c>
      <c r="BJ999" s="19" t="s">
        <v>81</v>
      </c>
      <c r="BK999" s="193">
        <f t="shared" si="19"/>
        <v>0</v>
      </c>
      <c r="BL999" s="19" t="s">
        <v>298</v>
      </c>
      <c r="BM999" s="192" t="s">
        <v>1873</v>
      </c>
    </row>
    <row r="1000" spans="2:63" s="12" customFormat="1" ht="22.9" customHeight="1">
      <c r="B1000" s="165"/>
      <c r="C1000" s="166"/>
      <c r="D1000" s="167" t="s">
        <v>73</v>
      </c>
      <c r="E1000" s="179" t="s">
        <v>1874</v>
      </c>
      <c r="F1000" s="179" t="s">
        <v>1875</v>
      </c>
      <c r="G1000" s="166"/>
      <c r="H1000" s="166"/>
      <c r="I1000" s="169"/>
      <c r="J1000" s="180">
        <f>BK1000</f>
        <v>0</v>
      </c>
      <c r="K1000" s="166"/>
      <c r="L1000" s="171"/>
      <c r="M1000" s="172"/>
      <c r="N1000" s="173"/>
      <c r="O1000" s="173"/>
      <c r="P1000" s="174">
        <f>SUM(P1001:P1031)</f>
        <v>0</v>
      </c>
      <c r="Q1000" s="173"/>
      <c r="R1000" s="174">
        <f>SUM(R1001:R1031)</f>
        <v>0.35664</v>
      </c>
      <c r="S1000" s="173"/>
      <c r="T1000" s="175">
        <f>SUM(T1001:T1031)</f>
        <v>0.0977</v>
      </c>
      <c r="AR1000" s="176" t="s">
        <v>83</v>
      </c>
      <c r="AT1000" s="177" t="s">
        <v>73</v>
      </c>
      <c r="AU1000" s="177" t="s">
        <v>81</v>
      </c>
      <c r="AY1000" s="176" t="s">
        <v>209</v>
      </c>
      <c r="BK1000" s="178">
        <f>SUM(BK1001:BK1031)</f>
        <v>0</v>
      </c>
    </row>
    <row r="1001" spans="1:65" s="2" customFormat="1" ht="49.15" customHeight="1">
      <c r="A1001" s="36"/>
      <c r="B1001" s="37"/>
      <c r="C1001" s="181" t="s">
        <v>1876</v>
      </c>
      <c r="D1001" s="181" t="s">
        <v>211</v>
      </c>
      <c r="E1001" s="182" t="s">
        <v>1877</v>
      </c>
      <c r="F1001" s="183" t="s">
        <v>1878</v>
      </c>
      <c r="G1001" s="184" t="s">
        <v>354</v>
      </c>
      <c r="H1001" s="185">
        <v>1</v>
      </c>
      <c r="I1001" s="186"/>
      <c r="J1001" s="187">
        <f aca="true" t="shared" si="20" ref="J1001:J1011">ROUND(I1001*H1001,2)</f>
        <v>0</v>
      </c>
      <c r="K1001" s="183" t="s">
        <v>21</v>
      </c>
      <c r="L1001" s="41"/>
      <c r="M1001" s="188" t="s">
        <v>21</v>
      </c>
      <c r="N1001" s="189" t="s">
        <v>45</v>
      </c>
      <c r="O1001" s="66"/>
      <c r="P1001" s="190">
        <f aca="true" t="shared" si="21" ref="P1001:P1011">O1001*H1001</f>
        <v>0</v>
      </c>
      <c r="Q1001" s="190">
        <v>0</v>
      </c>
      <c r="R1001" s="190">
        <f aca="true" t="shared" si="22" ref="R1001:R1011">Q1001*H1001</f>
        <v>0</v>
      </c>
      <c r="S1001" s="190">
        <v>0</v>
      </c>
      <c r="T1001" s="191">
        <f aca="true" t="shared" si="23" ref="T1001:T1011">S1001*H1001</f>
        <v>0</v>
      </c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R1001" s="192" t="s">
        <v>298</v>
      </c>
      <c r="AT1001" s="192" t="s">
        <v>211</v>
      </c>
      <c r="AU1001" s="192" t="s">
        <v>83</v>
      </c>
      <c r="AY1001" s="19" t="s">
        <v>209</v>
      </c>
      <c r="BE1001" s="193">
        <f aca="true" t="shared" si="24" ref="BE1001:BE1011">IF(N1001="základní",J1001,0)</f>
        <v>0</v>
      </c>
      <c r="BF1001" s="193">
        <f aca="true" t="shared" si="25" ref="BF1001:BF1011">IF(N1001="snížená",J1001,0)</f>
        <v>0</v>
      </c>
      <c r="BG1001" s="193">
        <f aca="true" t="shared" si="26" ref="BG1001:BG1011">IF(N1001="zákl. přenesená",J1001,0)</f>
        <v>0</v>
      </c>
      <c r="BH1001" s="193">
        <f aca="true" t="shared" si="27" ref="BH1001:BH1011">IF(N1001="sníž. přenesená",J1001,0)</f>
        <v>0</v>
      </c>
      <c r="BI1001" s="193">
        <f aca="true" t="shared" si="28" ref="BI1001:BI1011">IF(N1001="nulová",J1001,0)</f>
        <v>0</v>
      </c>
      <c r="BJ1001" s="19" t="s">
        <v>81</v>
      </c>
      <c r="BK1001" s="193">
        <f aca="true" t="shared" si="29" ref="BK1001:BK1011">ROUND(I1001*H1001,2)</f>
        <v>0</v>
      </c>
      <c r="BL1001" s="19" t="s">
        <v>298</v>
      </c>
      <c r="BM1001" s="192" t="s">
        <v>1879</v>
      </c>
    </row>
    <row r="1002" spans="1:65" s="2" customFormat="1" ht="49.15" customHeight="1">
      <c r="A1002" s="36"/>
      <c r="B1002" s="37"/>
      <c r="C1002" s="181" t="s">
        <v>1880</v>
      </c>
      <c r="D1002" s="181" t="s">
        <v>211</v>
      </c>
      <c r="E1002" s="182" t="s">
        <v>1881</v>
      </c>
      <c r="F1002" s="183" t="s">
        <v>1882</v>
      </c>
      <c r="G1002" s="184" t="s">
        <v>354</v>
      </c>
      <c r="H1002" s="185">
        <v>1</v>
      </c>
      <c r="I1002" s="186"/>
      <c r="J1002" s="187">
        <f t="shared" si="20"/>
        <v>0</v>
      </c>
      <c r="K1002" s="183" t="s">
        <v>21</v>
      </c>
      <c r="L1002" s="41"/>
      <c r="M1002" s="188" t="s">
        <v>21</v>
      </c>
      <c r="N1002" s="189" t="s">
        <v>45</v>
      </c>
      <c r="O1002" s="66"/>
      <c r="P1002" s="190">
        <f t="shared" si="21"/>
        <v>0</v>
      </c>
      <c r="Q1002" s="190">
        <v>0</v>
      </c>
      <c r="R1002" s="190">
        <f t="shared" si="22"/>
        <v>0</v>
      </c>
      <c r="S1002" s="190">
        <v>0</v>
      </c>
      <c r="T1002" s="191">
        <f t="shared" si="23"/>
        <v>0</v>
      </c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R1002" s="192" t="s">
        <v>298</v>
      </c>
      <c r="AT1002" s="192" t="s">
        <v>211</v>
      </c>
      <c r="AU1002" s="192" t="s">
        <v>83</v>
      </c>
      <c r="AY1002" s="19" t="s">
        <v>209</v>
      </c>
      <c r="BE1002" s="193">
        <f t="shared" si="24"/>
        <v>0</v>
      </c>
      <c r="BF1002" s="193">
        <f t="shared" si="25"/>
        <v>0</v>
      </c>
      <c r="BG1002" s="193">
        <f t="shared" si="26"/>
        <v>0</v>
      </c>
      <c r="BH1002" s="193">
        <f t="shared" si="27"/>
        <v>0</v>
      </c>
      <c r="BI1002" s="193">
        <f t="shared" si="28"/>
        <v>0</v>
      </c>
      <c r="BJ1002" s="19" t="s">
        <v>81</v>
      </c>
      <c r="BK1002" s="193">
        <f t="shared" si="29"/>
        <v>0</v>
      </c>
      <c r="BL1002" s="19" t="s">
        <v>298</v>
      </c>
      <c r="BM1002" s="192" t="s">
        <v>1883</v>
      </c>
    </row>
    <row r="1003" spans="1:65" s="2" customFormat="1" ht="49.15" customHeight="1">
      <c r="A1003" s="36"/>
      <c r="B1003" s="37"/>
      <c r="C1003" s="181" t="s">
        <v>1884</v>
      </c>
      <c r="D1003" s="181" t="s">
        <v>211</v>
      </c>
      <c r="E1003" s="182" t="s">
        <v>1885</v>
      </c>
      <c r="F1003" s="183" t="s">
        <v>1886</v>
      </c>
      <c r="G1003" s="184" t="s">
        <v>354</v>
      </c>
      <c r="H1003" s="185">
        <v>1</v>
      </c>
      <c r="I1003" s="186"/>
      <c r="J1003" s="187">
        <f t="shared" si="20"/>
        <v>0</v>
      </c>
      <c r="K1003" s="183" t="s">
        <v>21</v>
      </c>
      <c r="L1003" s="41"/>
      <c r="M1003" s="188" t="s">
        <v>21</v>
      </c>
      <c r="N1003" s="189" t="s">
        <v>45</v>
      </c>
      <c r="O1003" s="66"/>
      <c r="P1003" s="190">
        <f t="shared" si="21"/>
        <v>0</v>
      </c>
      <c r="Q1003" s="190">
        <v>0</v>
      </c>
      <c r="R1003" s="190">
        <f t="shared" si="22"/>
        <v>0</v>
      </c>
      <c r="S1003" s="190">
        <v>0</v>
      </c>
      <c r="T1003" s="191">
        <f t="shared" si="23"/>
        <v>0</v>
      </c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R1003" s="192" t="s">
        <v>298</v>
      </c>
      <c r="AT1003" s="192" t="s">
        <v>211</v>
      </c>
      <c r="AU1003" s="192" t="s">
        <v>83</v>
      </c>
      <c r="AY1003" s="19" t="s">
        <v>209</v>
      </c>
      <c r="BE1003" s="193">
        <f t="shared" si="24"/>
        <v>0</v>
      </c>
      <c r="BF1003" s="193">
        <f t="shared" si="25"/>
        <v>0</v>
      </c>
      <c r="BG1003" s="193">
        <f t="shared" si="26"/>
        <v>0</v>
      </c>
      <c r="BH1003" s="193">
        <f t="shared" si="27"/>
        <v>0</v>
      </c>
      <c r="BI1003" s="193">
        <f t="shared" si="28"/>
        <v>0</v>
      </c>
      <c r="BJ1003" s="19" t="s">
        <v>81</v>
      </c>
      <c r="BK1003" s="193">
        <f t="shared" si="29"/>
        <v>0</v>
      </c>
      <c r="BL1003" s="19" t="s">
        <v>298</v>
      </c>
      <c r="BM1003" s="192" t="s">
        <v>1887</v>
      </c>
    </row>
    <row r="1004" spans="1:65" s="2" customFormat="1" ht="49.15" customHeight="1">
      <c r="A1004" s="36"/>
      <c r="B1004" s="37"/>
      <c r="C1004" s="181" t="s">
        <v>1888</v>
      </c>
      <c r="D1004" s="181" t="s">
        <v>211</v>
      </c>
      <c r="E1004" s="182" t="s">
        <v>1889</v>
      </c>
      <c r="F1004" s="183" t="s">
        <v>1890</v>
      </c>
      <c r="G1004" s="184" t="s">
        <v>354</v>
      </c>
      <c r="H1004" s="185">
        <v>1</v>
      </c>
      <c r="I1004" s="186"/>
      <c r="J1004" s="187">
        <f t="shared" si="20"/>
        <v>0</v>
      </c>
      <c r="K1004" s="183" t="s">
        <v>21</v>
      </c>
      <c r="L1004" s="41"/>
      <c r="M1004" s="188" t="s">
        <v>21</v>
      </c>
      <c r="N1004" s="189" t="s">
        <v>45</v>
      </c>
      <c r="O1004" s="66"/>
      <c r="P1004" s="190">
        <f t="shared" si="21"/>
        <v>0</v>
      </c>
      <c r="Q1004" s="190">
        <v>0</v>
      </c>
      <c r="R1004" s="190">
        <f t="shared" si="22"/>
        <v>0</v>
      </c>
      <c r="S1004" s="190">
        <v>0</v>
      </c>
      <c r="T1004" s="191">
        <f t="shared" si="23"/>
        <v>0</v>
      </c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R1004" s="192" t="s">
        <v>298</v>
      </c>
      <c r="AT1004" s="192" t="s">
        <v>211</v>
      </c>
      <c r="AU1004" s="192" t="s">
        <v>83</v>
      </c>
      <c r="AY1004" s="19" t="s">
        <v>209</v>
      </c>
      <c r="BE1004" s="193">
        <f t="shared" si="24"/>
        <v>0</v>
      </c>
      <c r="BF1004" s="193">
        <f t="shared" si="25"/>
        <v>0</v>
      </c>
      <c r="BG1004" s="193">
        <f t="shared" si="26"/>
        <v>0</v>
      </c>
      <c r="BH1004" s="193">
        <f t="shared" si="27"/>
        <v>0</v>
      </c>
      <c r="BI1004" s="193">
        <f t="shared" si="28"/>
        <v>0</v>
      </c>
      <c r="BJ1004" s="19" t="s">
        <v>81</v>
      </c>
      <c r="BK1004" s="193">
        <f t="shared" si="29"/>
        <v>0</v>
      </c>
      <c r="BL1004" s="19" t="s">
        <v>298</v>
      </c>
      <c r="BM1004" s="192" t="s">
        <v>1891</v>
      </c>
    </row>
    <row r="1005" spans="1:65" s="2" customFormat="1" ht="62.65" customHeight="1">
      <c r="A1005" s="36"/>
      <c r="B1005" s="37"/>
      <c r="C1005" s="181" t="s">
        <v>1892</v>
      </c>
      <c r="D1005" s="181" t="s">
        <v>211</v>
      </c>
      <c r="E1005" s="182" t="s">
        <v>1893</v>
      </c>
      <c r="F1005" s="183" t="s">
        <v>1894</v>
      </c>
      <c r="G1005" s="184" t="s">
        <v>354</v>
      </c>
      <c r="H1005" s="185">
        <v>1</v>
      </c>
      <c r="I1005" s="186"/>
      <c r="J1005" s="187">
        <f t="shared" si="20"/>
        <v>0</v>
      </c>
      <c r="K1005" s="183" t="s">
        <v>21</v>
      </c>
      <c r="L1005" s="41"/>
      <c r="M1005" s="188" t="s">
        <v>21</v>
      </c>
      <c r="N1005" s="189" t="s">
        <v>45</v>
      </c>
      <c r="O1005" s="66"/>
      <c r="P1005" s="190">
        <f t="shared" si="21"/>
        <v>0</v>
      </c>
      <c r="Q1005" s="190">
        <v>0</v>
      </c>
      <c r="R1005" s="190">
        <f t="shared" si="22"/>
        <v>0</v>
      </c>
      <c r="S1005" s="190">
        <v>0</v>
      </c>
      <c r="T1005" s="191">
        <f t="shared" si="23"/>
        <v>0</v>
      </c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R1005" s="192" t="s">
        <v>298</v>
      </c>
      <c r="AT1005" s="192" t="s">
        <v>211</v>
      </c>
      <c r="AU1005" s="192" t="s">
        <v>83</v>
      </c>
      <c r="AY1005" s="19" t="s">
        <v>209</v>
      </c>
      <c r="BE1005" s="193">
        <f t="shared" si="24"/>
        <v>0</v>
      </c>
      <c r="BF1005" s="193">
        <f t="shared" si="25"/>
        <v>0</v>
      </c>
      <c r="BG1005" s="193">
        <f t="shared" si="26"/>
        <v>0</v>
      </c>
      <c r="BH1005" s="193">
        <f t="shared" si="27"/>
        <v>0</v>
      </c>
      <c r="BI1005" s="193">
        <f t="shared" si="28"/>
        <v>0</v>
      </c>
      <c r="BJ1005" s="19" t="s">
        <v>81</v>
      </c>
      <c r="BK1005" s="193">
        <f t="shared" si="29"/>
        <v>0</v>
      </c>
      <c r="BL1005" s="19" t="s">
        <v>298</v>
      </c>
      <c r="BM1005" s="192" t="s">
        <v>1895</v>
      </c>
    </row>
    <row r="1006" spans="1:65" s="2" customFormat="1" ht="62.65" customHeight="1">
      <c r="A1006" s="36"/>
      <c r="B1006" s="37"/>
      <c r="C1006" s="181" t="s">
        <v>1896</v>
      </c>
      <c r="D1006" s="181" t="s">
        <v>211</v>
      </c>
      <c r="E1006" s="182" t="s">
        <v>1897</v>
      </c>
      <c r="F1006" s="183" t="s">
        <v>1898</v>
      </c>
      <c r="G1006" s="184" t="s">
        <v>354</v>
      </c>
      <c r="H1006" s="185">
        <v>1</v>
      </c>
      <c r="I1006" s="186"/>
      <c r="J1006" s="187">
        <f t="shared" si="20"/>
        <v>0</v>
      </c>
      <c r="K1006" s="183" t="s">
        <v>21</v>
      </c>
      <c r="L1006" s="41"/>
      <c r="M1006" s="188" t="s">
        <v>21</v>
      </c>
      <c r="N1006" s="189" t="s">
        <v>45</v>
      </c>
      <c r="O1006" s="66"/>
      <c r="P1006" s="190">
        <f t="shared" si="21"/>
        <v>0</v>
      </c>
      <c r="Q1006" s="190">
        <v>0</v>
      </c>
      <c r="R1006" s="190">
        <f t="shared" si="22"/>
        <v>0</v>
      </c>
      <c r="S1006" s="190">
        <v>0</v>
      </c>
      <c r="T1006" s="191">
        <f t="shared" si="23"/>
        <v>0</v>
      </c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R1006" s="192" t="s">
        <v>298</v>
      </c>
      <c r="AT1006" s="192" t="s">
        <v>211</v>
      </c>
      <c r="AU1006" s="192" t="s">
        <v>83</v>
      </c>
      <c r="AY1006" s="19" t="s">
        <v>209</v>
      </c>
      <c r="BE1006" s="193">
        <f t="shared" si="24"/>
        <v>0</v>
      </c>
      <c r="BF1006" s="193">
        <f t="shared" si="25"/>
        <v>0</v>
      </c>
      <c r="BG1006" s="193">
        <f t="shared" si="26"/>
        <v>0</v>
      </c>
      <c r="BH1006" s="193">
        <f t="shared" si="27"/>
        <v>0</v>
      </c>
      <c r="BI1006" s="193">
        <f t="shared" si="28"/>
        <v>0</v>
      </c>
      <c r="BJ1006" s="19" t="s">
        <v>81</v>
      </c>
      <c r="BK1006" s="193">
        <f t="shared" si="29"/>
        <v>0</v>
      </c>
      <c r="BL1006" s="19" t="s">
        <v>298</v>
      </c>
      <c r="BM1006" s="192" t="s">
        <v>1899</v>
      </c>
    </row>
    <row r="1007" spans="1:65" s="2" customFormat="1" ht="49.15" customHeight="1">
      <c r="A1007" s="36"/>
      <c r="B1007" s="37"/>
      <c r="C1007" s="181" t="s">
        <v>1900</v>
      </c>
      <c r="D1007" s="181" t="s">
        <v>211</v>
      </c>
      <c r="E1007" s="182" t="s">
        <v>1901</v>
      </c>
      <c r="F1007" s="183" t="s">
        <v>1902</v>
      </c>
      <c r="G1007" s="184" t="s">
        <v>354</v>
      </c>
      <c r="H1007" s="185">
        <v>1</v>
      </c>
      <c r="I1007" s="186"/>
      <c r="J1007" s="187">
        <f t="shared" si="20"/>
        <v>0</v>
      </c>
      <c r="K1007" s="183" t="s">
        <v>21</v>
      </c>
      <c r="L1007" s="41"/>
      <c r="M1007" s="188" t="s">
        <v>21</v>
      </c>
      <c r="N1007" s="189" t="s">
        <v>45</v>
      </c>
      <c r="O1007" s="66"/>
      <c r="P1007" s="190">
        <f t="shared" si="21"/>
        <v>0</v>
      </c>
      <c r="Q1007" s="190">
        <v>0</v>
      </c>
      <c r="R1007" s="190">
        <f t="shared" si="22"/>
        <v>0</v>
      </c>
      <c r="S1007" s="190">
        <v>0</v>
      </c>
      <c r="T1007" s="191">
        <f t="shared" si="23"/>
        <v>0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92" t="s">
        <v>298</v>
      </c>
      <c r="AT1007" s="192" t="s">
        <v>211</v>
      </c>
      <c r="AU1007" s="192" t="s">
        <v>83</v>
      </c>
      <c r="AY1007" s="19" t="s">
        <v>209</v>
      </c>
      <c r="BE1007" s="193">
        <f t="shared" si="24"/>
        <v>0</v>
      </c>
      <c r="BF1007" s="193">
        <f t="shared" si="25"/>
        <v>0</v>
      </c>
      <c r="BG1007" s="193">
        <f t="shared" si="26"/>
        <v>0</v>
      </c>
      <c r="BH1007" s="193">
        <f t="shared" si="27"/>
        <v>0</v>
      </c>
      <c r="BI1007" s="193">
        <f t="shared" si="28"/>
        <v>0</v>
      </c>
      <c r="BJ1007" s="19" t="s">
        <v>81</v>
      </c>
      <c r="BK1007" s="193">
        <f t="shared" si="29"/>
        <v>0</v>
      </c>
      <c r="BL1007" s="19" t="s">
        <v>298</v>
      </c>
      <c r="BM1007" s="192" t="s">
        <v>1903</v>
      </c>
    </row>
    <row r="1008" spans="1:65" s="2" customFormat="1" ht="37.9" customHeight="1">
      <c r="A1008" s="36"/>
      <c r="B1008" s="37"/>
      <c r="C1008" s="181" t="s">
        <v>1904</v>
      </c>
      <c r="D1008" s="181" t="s">
        <v>211</v>
      </c>
      <c r="E1008" s="182" t="s">
        <v>1905</v>
      </c>
      <c r="F1008" s="183" t="s">
        <v>1906</v>
      </c>
      <c r="G1008" s="184" t="s">
        <v>354</v>
      </c>
      <c r="H1008" s="185">
        <v>3</v>
      </c>
      <c r="I1008" s="186"/>
      <c r="J1008" s="187">
        <f t="shared" si="20"/>
        <v>0</v>
      </c>
      <c r="K1008" s="183" t="s">
        <v>21</v>
      </c>
      <c r="L1008" s="41"/>
      <c r="M1008" s="188" t="s">
        <v>21</v>
      </c>
      <c r="N1008" s="189" t="s">
        <v>45</v>
      </c>
      <c r="O1008" s="66"/>
      <c r="P1008" s="190">
        <f t="shared" si="21"/>
        <v>0</v>
      </c>
      <c r="Q1008" s="190">
        <v>0</v>
      </c>
      <c r="R1008" s="190">
        <f t="shared" si="22"/>
        <v>0</v>
      </c>
      <c r="S1008" s="190">
        <v>0</v>
      </c>
      <c r="T1008" s="191">
        <f t="shared" si="23"/>
        <v>0</v>
      </c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R1008" s="192" t="s">
        <v>298</v>
      </c>
      <c r="AT1008" s="192" t="s">
        <v>211</v>
      </c>
      <c r="AU1008" s="192" t="s">
        <v>83</v>
      </c>
      <c r="AY1008" s="19" t="s">
        <v>209</v>
      </c>
      <c r="BE1008" s="193">
        <f t="shared" si="24"/>
        <v>0</v>
      </c>
      <c r="BF1008" s="193">
        <f t="shared" si="25"/>
        <v>0</v>
      </c>
      <c r="BG1008" s="193">
        <f t="shared" si="26"/>
        <v>0</v>
      </c>
      <c r="BH1008" s="193">
        <f t="shared" si="27"/>
        <v>0</v>
      </c>
      <c r="BI1008" s="193">
        <f t="shared" si="28"/>
        <v>0</v>
      </c>
      <c r="BJ1008" s="19" t="s">
        <v>81</v>
      </c>
      <c r="BK1008" s="193">
        <f t="shared" si="29"/>
        <v>0</v>
      </c>
      <c r="BL1008" s="19" t="s">
        <v>298</v>
      </c>
      <c r="BM1008" s="192" t="s">
        <v>1907</v>
      </c>
    </row>
    <row r="1009" spans="1:65" s="2" customFormat="1" ht="37.9" customHeight="1">
      <c r="A1009" s="36"/>
      <c r="B1009" s="37"/>
      <c r="C1009" s="181" t="s">
        <v>1908</v>
      </c>
      <c r="D1009" s="181" t="s">
        <v>211</v>
      </c>
      <c r="E1009" s="182" t="s">
        <v>1909</v>
      </c>
      <c r="F1009" s="183" t="s">
        <v>1910</v>
      </c>
      <c r="G1009" s="184" t="s">
        <v>354</v>
      </c>
      <c r="H1009" s="185">
        <v>1</v>
      </c>
      <c r="I1009" s="186"/>
      <c r="J1009" s="187">
        <f t="shared" si="20"/>
        <v>0</v>
      </c>
      <c r="K1009" s="183" t="s">
        <v>21</v>
      </c>
      <c r="L1009" s="41"/>
      <c r="M1009" s="188" t="s">
        <v>21</v>
      </c>
      <c r="N1009" s="189" t="s">
        <v>45</v>
      </c>
      <c r="O1009" s="66"/>
      <c r="P1009" s="190">
        <f t="shared" si="21"/>
        <v>0</v>
      </c>
      <c r="Q1009" s="190">
        <v>0</v>
      </c>
      <c r="R1009" s="190">
        <f t="shared" si="22"/>
        <v>0</v>
      </c>
      <c r="S1009" s="190">
        <v>0</v>
      </c>
      <c r="T1009" s="191">
        <f t="shared" si="23"/>
        <v>0</v>
      </c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R1009" s="192" t="s">
        <v>298</v>
      </c>
      <c r="AT1009" s="192" t="s">
        <v>211</v>
      </c>
      <c r="AU1009" s="192" t="s">
        <v>83</v>
      </c>
      <c r="AY1009" s="19" t="s">
        <v>209</v>
      </c>
      <c r="BE1009" s="193">
        <f t="shared" si="24"/>
        <v>0</v>
      </c>
      <c r="BF1009" s="193">
        <f t="shared" si="25"/>
        <v>0</v>
      </c>
      <c r="BG1009" s="193">
        <f t="shared" si="26"/>
        <v>0</v>
      </c>
      <c r="BH1009" s="193">
        <f t="shared" si="27"/>
        <v>0</v>
      </c>
      <c r="BI1009" s="193">
        <f t="shared" si="28"/>
        <v>0</v>
      </c>
      <c r="BJ1009" s="19" t="s">
        <v>81</v>
      </c>
      <c r="BK1009" s="193">
        <f t="shared" si="29"/>
        <v>0</v>
      </c>
      <c r="BL1009" s="19" t="s">
        <v>298</v>
      </c>
      <c r="BM1009" s="192" t="s">
        <v>1911</v>
      </c>
    </row>
    <row r="1010" spans="1:65" s="2" customFormat="1" ht="49.15" customHeight="1">
      <c r="A1010" s="36"/>
      <c r="B1010" s="37"/>
      <c r="C1010" s="181" t="s">
        <v>1912</v>
      </c>
      <c r="D1010" s="181" t="s">
        <v>211</v>
      </c>
      <c r="E1010" s="182" t="s">
        <v>1913</v>
      </c>
      <c r="F1010" s="183" t="s">
        <v>1914</v>
      </c>
      <c r="G1010" s="184" t="s">
        <v>354</v>
      </c>
      <c r="H1010" s="185">
        <v>1</v>
      </c>
      <c r="I1010" s="186"/>
      <c r="J1010" s="187">
        <f t="shared" si="20"/>
        <v>0</v>
      </c>
      <c r="K1010" s="183" t="s">
        <v>21</v>
      </c>
      <c r="L1010" s="41"/>
      <c r="M1010" s="188" t="s">
        <v>21</v>
      </c>
      <c r="N1010" s="189" t="s">
        <v>45</v>
      </c>
      <c r="O1010" s="66"/>
      <c r="P1010" s="190">
        <f t="shared" si="21"/>
        <v>0</v>
      </c>
      <c r="Q1010" s="190">
        <v>0</v>
      </c>
      <c r="R1010" s="190">
        <f t="shared" si="22"/>
        <v>0</v>
      </c>
      <c r="S1010" s="190">
        <v>0</v>
      </c>
      <c r="T1010" s="191">
        <f t="shared" si="23"/>
        <v>0</v>
      </c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R1010" s="192" t="s">
        <v>298</v>
      </c>
      <c r="AT1010" s="192" t="s">
        <v>211</v>
      </c>
      <c r="AU1010" s="192" t="s">
        <v>83</v>
      </c>
      <c r="AY1010" s="19" t="s">
        <v>209</v>
      </c>
      <c r="BE1010" s="193">
        <f t="shared" si="24"/>
        <v>0</v>
      </c>
      <c r="BF1010" s="193">
        <f t="shared" si="25"/>
        <v>0</v>
      </c>
      <c r="BG1010" s="193">
        <f t="shared" si="26"/>
        <v>0</v>
      </c>
      <c r="BH1010" s="193">
        <f t="shared" si="27"/>
        <v>0</v>
      </c>
      <c r="BI1010" s="193">
        <f t="shared" si="28"/>
        <v>0</v>
      </c>
      <c r="BJ1010" s="19" t="s">
        <v>81</v>
      </c>
      <c r="BK1010" s="193">
        <f t="shared" si="29"/>
        <v>0</v>
      </c>
      <c r="BL1010" s="19" t="s">
        <v>298</v>
      </c>
      <c r="BM1010" s="192" t="s">
        <v>1915</v>
      </c>
    </row>
    <row r="1011" spans="1:65" s="2" customFormat="1" ht="49.15" customHeight="1">
      <c r="A1011" s="36"/>
      <c r="B1011" s="37"/>
      <c r="C1011" s="181" t="s">
        <v>1916</v>
      </c>
      <c r="D1011" s="181" t="s">
        <v>211</v>
      </c>
      <c r="E1011" s="182" t="s">
        <v>1917</v>
      </c>
      <c r="F1011" s="183" t="s">
        <v>1918</v>
      </c>
      <c r="G1011" s="184" t="s">
        <v>354</v>
      </c>
      <c r="H1011" s="185">
        <v>3</v>
      </c>
      <c r="I1011" s="186"/>
      <c r="J1011" s="187">
        <f t="shared" si="20"/>
        <v>0</v>
      </c>
      <c r="K1011" s="183" t="s">
        <v>21</v>
      </c>
      <c r="L1011" s="41"/>
      <c r="M1011" s="188" t="s">
        <v>21</v>
      </c>
      <c r="N1011" s="189" t="s">
        <v>45</v>
      </c>
      <c r="O1011" s="66"/>
      <c r="P1011" s="190">
        <f t="shared" si="21"/>
        <v>0</v>
      </c>
      <c r="Q1011" s="190">
        <v>0</v>
      </c>
      <c r="R1011" s="190">
        <f t="shared" si="22"/>
        <v>0</v>
      </c>
      <c r="S1011" s="190">
        <v>0</v>
      </c>
      <c r="T1011" s="191">
        <f t="shared" si="23"/>
        <v>0</v>
      </c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R1011" s="192" t="s">
        <v>298</v>
      </c>
      <c r="AT1011" s="192" t="s">
        <v>211</v>
      </c>
      <c r="AU1011" s="192" t="s">
        <v>83</v>
      </c>
      <c r="AY1011" s="19" t="s">
        <v>209</v>
      </c>
      <c r="BE1011" s="193">
        <f t="shared" si="24"/>
        <v>0</v>
      </c>
      <c r="BF1011" s="193">
        <f t="shared" si="25"/>
        <v>0</v>
      </c>
      <c r="BG1011" s="193">
        <f t="shared" si="26"/>
        <v>0</v>
      </c>
      <c r="BH1011" s="193">
        <f t="shared" si="27"/>
        <v>0</v>
      </c>
      <c r="BI1011" s="193">
        <f t="shared" si="28"/>
        <v>0</v>
      </c>
      <c r="BJ1011" s="19" t="s">
        <v>81</v>
      </c>
      <c r="BK1011" s="193">
        <f t="shared" si="29"/>
        <v>0</v>
      </c>
      <c r="BL1011" s="19" t="s">
        <v>298</v>
      </c>
      <c r="BM1011" s="192" t="s">
        <v>1919</v>
      </c>
    </row>
    <row r="1012" spans="2:51" s="13" customFormat="1" ht="12">
      <c r="B1012" s="194"/>
      <c r="C1012" s="195"/>
      <c r="D1012" s="196" t="s">
        <v>217</v>
      </c>
      <c r="E1012" s="197" t="s">
        <v>21</v>
      </c>
      <c r="F1012" s="198" t="s">
        <v>1920</v>
      </c>
      <c r="G1012" s="195"/>
      <c r="H1012" s="199">
        <v>3</v>
      </c>
      <c r="I1012" s="200"/>
      <c r="J1012" s="195"/>
      <c r="K1012" s="195"/>
      <c r="L1012" s="201"/>
      <c r="M1012" s="202"/>
      <c r="N1012" s="203"/>
      <c r="O1012" s="203"/>
      <c r="P1012" s="203"/>
      <c r="Q1012" s="203"/>
      <c r="R1012" s="203"/>
      <c r="S1012" s="203"/>
      <c r="T1012" s="204"/>
      <c r="AT1012" s="205" t="s">
        <v>217</v>
      </c>
      <c r="AU1012" s="205" t="s">
        <v>83</v>
      </c>
      <c r="AV1012" s="13" t="s">
        <v>83</v>
      </c>
      <c r="AW1012" s="13" t="s">
        <v>35</v>
      </c>
      <c r="AX1012" s="13" t="s">
        <v>81</v>
      </c>
      <c r="AY1012" s="205" t="s">
        <v>209</v>
      </c>
    </row>
    <row r="1013" spans="1:65" s="2" customFormat="1" ht="24.2" customHeight="1">
      <c r="A1013" s="36"/>
      <c r="B1013" s="37"/>
      <c r="C1013" s="181" t="s">
        <v>1921</v>
      </c>
      <c r="D1013" s="181" t="s">
        <v>211</v>
      </c>
      <c r="E1013" s="182" t="s">
        <v>1922</v>
      </c>
      <c r="F1013" s="183" t="s">
        <v>1923</v>
      </c>
      <c r="G1013" s="184" t="s">
        <v>322</v>
      </c>
      <c r="H1013" s="185">
        <v>43.06</v>
      </c>
      <c r="I1013" s="186"/>
      <c r="J1013" s="187">
        <f>ROUND(I1013*H1013,2)</f>
        <v>0</v>
      </c>
      <c r="K1013" s="183" t="s">
        <v>21</v>
      </c>
      <c r="L1013" s="41"/>
      <c r="M1013" s="188" t="s">
        <v>21</v>
      </c>
      <c r="N1013" s="189" t="s">
        <v>45</v>
      </c>
      <c r="O1013" s="66"/>
      <c r="P1013" s="190">
        <f>O1013*H1013</f>
        <v>0</v>
      </c>
      <c r="Q1013" s="190">
        <v>0</v>
      </c>
      <c r="R1013" s="190">
        <f>Q1013*H1013</f>
        <v>0</v>
      </c>
      <c r="S1013" s="190">
        <v>0</v>
      </c>
      <c r="T1013" s="191">
        <f>S1013*H1013</f>
        <v>0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192" t="s">
        <v>298</v>
      </c>
      <c r="AT1013" s="192" t="s">
        <v>211</v>
      </c>
      <c r="AU1013" s="192" t="s">
        <v>83</v>
      </c>
      <c r="AY1013" s="19" t="s">
        <v>209</v>
      </c>
      <c r="BE1013" s="193">
        <f>IF(N1013="základní",J1013,0)</f>
        <v>0</v>
      </c>
      <c r="BF1013" s="193">
        <f>IF(N1013="snížená",J1013,0)</f>
        <v>0</v>
      </c>
      <c r="BG1013" s="193">
        <f>IF(N1013="zákl. přenesená",J1013,0)</f>
        <v>0</v>
      </c>
      <c r="BH1013" s="193">
        <f>IF(N1013="sníž. přenesená",J1013,0)</f>
        <v>0</v>
      </c>
      <c r="BI1013" s="193">
        <f>IF(N1013="nulová",J1013,0)</f>
        <v>0</v>
      </c>
      <c r="BJ1013" s="19" t="s">
        <v>81</v>
      </c>
      <c r="BK1013" s="193">
        <f>ROUND(I1013*H1013,2)</f>
        <v>0</v>
      </c>
      <c r="BL1013" s="19" t="s">
        <v>298</v>
      </c>
      <c r="BM1013" s="192" t="s">
        <v>1924</v>
      </c>
    </row>
    <row r="1014" spans="2:51" s="13" customFormat="1" ht="12">
      <c r="B1014" s="194"/>
      <c r="C1014" s="195"/>
      <c r="D1014" s="196" t="s">
        <v>217</v>
      </c>
      <c r="E1014" s="197" t="s">
        <v>21</v>
      </c>
      <c r="F1014" s="198" t="s">
        <v>1925</v>
      </c>
      <c r="G1014" s="195"/>
      <c r="H1014" s="199">
        <v>43.06</v>
      </c>
      <c r="I1014" s="200"/>
      <c r="J1014" s="195"/>
      <c r="K1014" s="195"/>
      <c r="L1014" s="201"/>
      <c r="M1014" s="202"/>
      <c r="N1014" s="203"/>
      <c r="O1014" s="203"/>
      <c r="P1014" s="203"/>
      <c r="Q1014" s="203"/>
      <c r="R1014" s="203"/>
      <c r="S1014" s="203"/>
      <c r="T1014" s="204"/>
      <c r="AT1014" s="205" t="s">
        <v>217</v>
      </c>
      <c r="AU1014" s="205" t="s">
        <v>83</v>
      </c>
      <c r="AV1014" s="13" t="s">
        <v>83</v>
      </c>
      <c r="AW1014" s="13" t="s">
        <v>35</v>
      </c>
      <c r="AX1014" s="13" t="s">
        <v>81</v>
      </c>
      <c r="AY1014" s="205" t="s">
        <v>209</v>
      </c>
    </row>
    <row r="1015" spans="1:65" s="2" customFormat="1" ht="24.2" customHeight="1">
      <c r="A1015" s="36"/>
      <c r="B1015" s="37"/>
      <c r="C1015" s="181" t="s">
        <v>1926</v>
      </c>
      <c r="D1015" s="181" t="s">
        <v>211</v>
      </c>
      <c r="E1015" s="182" t="s">
        <v>1927</v>
      </c>
      <c r="F1015" s="183" t="s">
        <v>1928</v>
      </c>
      <c r="G1015" s="184" t="s">
        <v>322</v>
      </c>
      <c r="H1015" s="185">
        <v>6.99</v>
      </c>
      <c r="I1015" s="186"/>
      <c r="J1015" s="187">
        <f>ROUND(I1015*H1015,2)</f>
        <v>0</v>
      </c>
      <c r="K1015" s="183" t="s">
        <v>21</v>
      </c>
      <c r="L1015" s="41"/>
      <c r="M1015" s="188" t="s">
        <v>21</v>
      </c>
      <c r="N1015" s="189" t="s">
        <v>45</v>
      </c>
      <c r="O1015" s="66"/>
      <c r="P1015" s="190">
        <f>O1015*H1015</f>
        <v>0</v>
      </c>
      <c r="Q1015" s="190">
        <v>0</v>
      </c>
      <c r="R1015" s="190">
        <f>Q1015*H1015</f>
        <v>0</v>
      </c>
      <c r="S1015" s="190">
        <v>0</v>
      </c>
      <c r="T1015" s="191">
        <f>S1015*H1015</f>
        <v>0</v>
      </c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R1015" s="192" t="s">
        <v>298</v>
      </c>
      <c r="AT1015" s="192" t="s">
        <v>211</v>
      </c>
      <c r="AU1015" s="192" t="s">
        <v>83</v>
      </c>
      <c r="AY1015" s="19" t="s">
        <v>209</v>
      </c>
      <c r="BE1015" s="193">
        <f>IF(N1015="základní",J1015,0)</f>
        <v>0</v>
      </c>
      <c r="BF1015" s="193">
        <f>IF(N1015="snížená",J1015,0)</f>
        <v>0</v>
      </c>
      <c r="BG1015" s="193">
        <f>IF(N1015="zákl. přenesená",J1015,0)</f>
        <v>0</v>
      </c>
      <c r="BH1015" s="193">
        <f>IF(N1015="sníž. přenesená",J1015,0)</f>
        <v>0</v>
      </c>
      <c r="BI1015" s="193">
        <f>IF(N1015="nulová",J1015,0)</f>
        <v>0</v>
      </c>
      <c r="BJ1015" s="19" t="s">
        <v>81</v>
      </c>
      <c r="BK1015" s="193">
        <f>ROUND(I1015*H1015,2)</f>
        <v>0</v>
      </c>
      <c r="BL1015" s="19" t="s">
        <v>298</v>
      </c>
      <c r="BM1015" s="192" t="s">
        <v>1929</v>
      </c>
    </row>
    <row r="1016" spans="2:51" s="13" customFormat="1" ht="12">
      <c r="B1016" s="194"/>
      <c r="C1016" s="195"/>
      <c r="D1016" s="196" t="s">
        <v>217</v>
      </c>
      <c r="E1016" s="197" t="s">
        <v>21</v>
      </c>
      <c r="F1016" s="198" t="s">
        <v>1930</v>
      </c>
      <c r="G1016" s="195"/>
      <c r="H1016" s="199">
        <v>6.99</v>
      </c>
      <c r="I1016" s="200"/>
      <c r="J1016" s="195"/>
      <c r="K1016" s="195"/>
      <c r="L1016" s="201"/>
      <c r="M1016" s="202"/>
      <c r="N1016" s="203"/>
      <c r="O1016" s="203"/>
      <c r="P1016" s="203"/>
      <c r="Q1016" s="203"/>
      <c r="R1016" s="203"/>
      <c r="S1016" s="203"/>
      <c r="T1016" s="204"/>
      <c r="AT1016" s="205" t="s">
        <v>217</v>
      </c>
      <c r="AU1016" s="205" t="s">
        <v>83</v>
      </c>
      <c r="AV1016" s="13" t="s">
        <v>83</v>
      </c>
      <c r="AW1016" s="13" t="s">
        <v>35</v>
      </c>
      <c r="AX1016" s="13" t="s">
        <v>81</v>
      </c>
      <c r="AY1016" s="205" t="s">
        <v>209</v>
      </c>
    </row>
    <row r="1017" spans="1:65" s="2" customFormat="1" ht="24.2" customHeight="1">
      <c r="A1017" s="36"/>
      <c r="B1017" s="37"/>
      <c r="C1017" s="181" t="s">
        <v>1931</v>
      </c>
      <c r="D1017" s="181" t="s">
        <v>211</v>
      </c>
      <c r="E1017" s="182" t="s">
        <v>1932</v>
      </c>
      <c r="F1017" s="183" t="s">
        <v>1933</v>
      </c>
      <c r="G1017" s="184" t="s">
        <v>322</v>
      </c>
      <c r="H1017" s="185">
        <v>19.54</v>
      </c>
      <c r="I1017" s="186"/>
      <c r="J1017" s="187">
        <f>ROUND(I1017*H1017,2)</f>
        <v>0</v>
      </c>
      <c r="K1017" s="183" t="s">
        <v>21</v>
      </c>
      <c r="L1017" s="41"/>
      <c r="M1017" s="188" t="s">
        <v>21</v>
      </c>
      <c r="N1017" s="189" t="s">
        <v>45</v>
      </c>
      <c r="O1017" s="66"/>
      <c r="P1017" s="190">
        <f>O1017*H1017</f>
        <v>0</v>
      </c>
      <c r="Q1017" s="190">
        <v>0</v>
      </c>
      <c r="R1017" s="190">
        <f>Q1017*H1017</f>
        <v>0</v>
      </c>
      <c r="S1017" s="190">
        <v>0.005</v>
      </c>
      <c r="T1017" s="191">
        <f>S1017*H1017</f>
        <v>0.0977</v>
      </c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R1017" s="192" t="s">
        <v>298</v>
      </c>
      <c r="AT1017" s="192" t="s">
        <v>211</v>
      </c>
      <c r="AU1017" s="192" t="s">
        <v>83</v>
      </c>
      <c r="AY1017" s="19" t="s">
        <v>209</v>
      </c>
      <c r="BE1017" s="193">
        <f>IF(N1017="základní",J1017,0)</f>
        <v>0</v>
      </c>
      <c r="BF1017" s="193">
        <f>IF(N1017="snížená",J1017,0)</f>
        <v>0</v>
      </c>
      <c r="BG1017" s="193">
        <f>IF(N1017="zákl. přenesená",J1017,0)</f>
        <v>0</v>
      </c>
      <c r="BH1017" s="193">
        <f>IF(N1017="sníž. přenesená",J1017,0)</f>
        <v>0</v>
      </c>
      <c r="BI1017" s="193">
        <f>IF(N1017="nulová",J1017,0)</f>
        <v>0</v>
      </c>
      <c r="BJ1017" s="19" t="s">
        <v>81</v>
      </c>
      <c r="BK1017" s="193">
        <f>ROUND(I1017*H1017,2)</f>
        <v>0</v>
      </c>
      <c r="BL1017" s="19" t="s">
        <v>298</v>
      </c>
      <c r="BM1017" s="192" t="s">
        <v>1934</v>
      </c>
    </row>
    <row r="1018" spans="1:65" s="2" customFormat="1" ht="37.9" customHeight="1">
      <c r="A1018" s="36"/>
      <c r="B1018" s="37"/>
      <c r="C1018" s="181" t="s">
        <v>1935</v>
      </c>
      <c r="D1018" s="181" t="s">
        <v>211</v>
      </c>
      <c r="E1018" s="182" t="s">
        <v>1936</v>
      </c>
      <c r="F1018" s="183" t="s">
        <v>1937</v>
      </c>
      <c r="G1018" s="184" t="s">
        <v>354</v>
      </c>
      <c r="H1018" s="185">
        <v>2</v>
      </c>
      <c r="I1018" s="186"/>
      <c r="J1018" s="187">
        <f>ROUND(I1018*H1018,2)</f>
        <v>0</v>
      </c>
      <c r="K1018" s="183" t="s">
        <v>234</v>
      </c>
      <c r="L1018" s="41"/>
      <c r="M1018" s="188" t="s">
        <v>21</v>
      </c>
      <c r="N1018" s="189" t="s">
        <v>45</v>
      </c>
      <c r="O1018" s="66"/>
      <c r="P1018" s="190">
        <f>O1018*H1018</f>
        <v>0</v>
      </c>
      <c r="Q1018" s="190">
        <v>0</v>
      </c>
      <c r="R1018" s="190">
        <f>Q1018*H1018</f>
        <v>0</v>
      </c>
      <c r="S1018" s="190">
        <v>0</v>
      </c>
      <c r="T1018" s="191">
        <f>S1018*H1018</f>
        <v>0</v>
      </c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R1018" s="192" t="s">
        <v>298</v>
      </c>
      <c r="AT1018" s="192" t="s">
        <v>211</v>
      </c>
      <c r="AU1018" s="192" t="s">
        <v>83</v>
      </c>
      <c r="AY1018" s="19" t="s">
        <v>209</v>
      </c>
      <c r="BE1018" s="193">
        <f>IF(N1018="základní",J1018,0)</f>
        <v>0</v>
      </c>
      <c r="BF1018" s="193">
        <f>IF(N1018="snížená",J1018,0)</f>
        <v>0</v>
      </c>
      <c r="BG1018" s="193">
        <f>IF(N1018="zákl. přenesená",J1018,0)</f>
        <v>0</v>
      </c>
      <c r="BH1018" s="193">
        <f>IF(N1018="sníž. přenesená",J1018,0)</f>
        <v>0</v>
      </c>
      <c r="BI1018" s="193">
        <f>IF(N1018="nulová",J1018,0)</f>
        <v>0</v>
      </c>
      <c r="BJ1018" s="19" t="s">
        <v>81</v>
      </c>
      <c r="BK1018" s="193">
        <f>ROUND(I1018*H1018,2)</f>
        <v>0</v>
      </c>
      <c r="BL1018" s="19" t="s">
        <v>298</v>
      </c>
      <c r="BM1018" s="192" t="s">
        <v>1938</v>
      </c>
    </row>
    <row r="1019" spans="1:65" s="2" customFormat="1" ht="24.2" customHeight="1">
      <c r="A1019" s="36"/>
      <c r="B1019" s="37"/>
      <c r="C1019" s="238" t="s">
        <v>1939</v>
      </c>
      <c r="D1019" s="238" t="s">
        <v>299</v>
      </c>
      <c r="E1019" s="239" t="s">
        <v>1940</v>
      </c>
      <c r="F1019" s="240" t="s">
        <v>1941</v>
      </c>
      <c r="G1019" s="241" t="s">
        <v>354</v>
      </c>
      <c r="H1019" s="242">
        <v>2</v>
      </c>
      <c r="I1019" s="243"/>
      <c r="J1019" s="244">
        <f>ROUND(I1019*H1019,2)</f>
        <v>0</v>
      </c>
      <c r="K1019" s="240" t="s">
        <v>234</v>
      </c>
      <c r="L1019" s="245"/>
      <c r="M1019" s="246" t="s">
        <v>21</v>
      </c>
      <c r="N1019" s="247" t="s">
        <v>45</v>
      </c>
      <c r="O1019" s="66"/>
      <c r="P1019" s="190">
        <f>O1019*H1019</f>
        <v>0</v>
      </c>
      <c r="Q1019" s="190">
        <v>0.016</v>
      </c>
      <c r="R1019" s="190">
        <f>Q1019*H1019</f>
        <v>0.032</v>
      </c>
      <c r="S1019" s="190">
        <v>0</v>
      </c>
      <c r="T1019" s="191">
        <f>S1019*H1019</f>
        <v>0</v>
      </c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R1019" s="192" t="s">
        <v>395</v>
      </c>
      <c r="AT1019" s="192" t="s">
        <v>299</v>
      </c>
      <c r="AU1019" s="192" t="s">
        <v>83</v>
      </c>
      <c r="AY1019" s="19" t="s">
        <v>209</v>
      </c>
      <c r="BE1019" s="193">
        <f>IF(N1019="základní",J1019,0)</f>
        <v>0</v>
      </c>
      <c r="BF1019" s="193">
        <f>IF(N1019="snížená",J1019,0)</f>
        <v>0</v>
      </c>
      <c r="BG1019" s="193">
        <f>IF(N1019="zákl. přenesená",J1019,0)</f>
        <v>0</v>
      </c>
      <c r="BH1019" s="193">
        <f>IF(N1019="sníž. přenesená",J1019,0)</f>
        <v>0</v>
      </c>
      <c r="BI1019" s="193">
        <f>IF(N1019="nulová",J1019,0)</f>
        <v>0</v>
      </c>
      <c r="BJ1019" s="19" t="s">
        <v>81</v>
      </c>
      <c r="BK1019" s="193">
        <f>ROUND(I1019*H1019,2)</f>
        <v>0</v>
      </c>
      <c r="BL1019" s="19" t="s">
        <v>298</v>
      </c>
      <c r="BM1019" s="192" t="s">
        <v>1942</v>
      </c>
    </row>
    <row r="1020" spans="1:65" s="2" customFormat="1" ht="37.9" customHeight="1">
      <c r="A1020" s="36"/>
      <c r="B1020" s="37"/>
      <c r="C1020" s="181" t="s">
        <v>1943</v>
      </c>
      <c r="D1020" s="181" t="s">
        <v>211</v>
      </c>
      <c r="E1020" s="182" t="s">
        <v>1944</v>
      </c>
      <c r="F1020" s="183" t="s">
        <v>1945</v>
      </c>
      <c r="G1020" s="184" t="s">
        <v>354</v>
      </c>
      <c r="H1020" s="185">
        <v>6</v>
      </c>
      <c r="I1020" s="186"/>
      <c r="J1020" s="187">
        <f>ROUND(I1020*H1020,2)</f>
        <v>0</v>
      </c>
      <c r="K1020" s="183" t="s">
        <v>234</v>
      </c>
      <c r="L1020" s="41"/>
      <c r="M1020" s="188" t="s">
        <v>21</v>
      </c>
      <c r="N1020" s="189" t="s">
        <v>45</v>
      </c>
      <c r="O1020" s="66"/>
      <c r="P1020" s="190">
        <f>O1020*H1020</f>
        <v>0</v>
      </c>
      <c r="Q1020" s="190">
        <v>0</v>
      </c>
      <c r="R1020" s="190">
        <f>Q1020*H1020</f>
        <v>0</v>
      </c>
      <c r="S1020" s="190">
        <v>0</v>
      </c>
      <c r="T1020" s="191">
        <f>S1020*H1020</f>
        <v>0</v>
      </c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R1020" s="192" t="s">
        <v>298</v>
      </c>
      <c r="AT1020" s="192" t="s">
        <v>211</v>
      </c>
      <c r="AU1020" s="192" t="s">
        <v>83</v>
      </c>
      <c r="AY1020" s="19" t="s">
        <v>209</v>
      </c>
      <c r="BE1020" s="193">
        <f>IF(N1020="základní",J1020,0)</f>
        <v>0</v>
      </c>
      <c r="BF1020" s="193">
        <f>IF(N1020="snížená",J1020,0)</f>
        <v>0</v>
      </c>
      <c r="BG1020" s="193">
        <f>IF(N1020="zákl. přenesená",J1020,0)</f>
        <v>0</v>
      </c>
      <c r="BH1020" s="193">
        <f>IF(N1020="sníž. přenesená",J1020,0)</f>
        <v>0</v>
      </c>
      <c r="BI1020" s="193">
        <f>IF(N1020="nulová",J1020,0)</f>
        <v>0</v>
      </c>
      <c r="BJ1020" s="19" t="s">
        <v>81</v>
      </c>
      <c r="BK1020" s="193">
        <f>ROUND(I1020*H1020,2)</f>
        <v>0</v>
      </c>
      <c r="BL1020" s="19" t="s">
        <v>298</v>
      </c>
      <c r="BM1020" s="192" t="s">
        <v>1946</v>
      </c>
    </row>
    <row r="1021" spans="1:65" s="2" customFormat="1" ht="24.2" customHeight="1">
      <c r="A1021" s="36"/>
      <c r="B1021" s="37"/>
      <c r="C1021" s="238" t="s">
        <v>1947</v>
      </c>
      <c r="D1021" s="238" t="s">
        <v>299</v>
      </c>
      <c r="E1021" s="239" t="s">
        <v>1948</v>
      </c>
      <c r="F1021" s="240" t="s">
        <v>1949</v>
      </c>
      <c r="G1021" s="241" t="s">
        <v>354</v>
      </c>
      <c r="H1021" s="242">
        <v>6</v>
      </c>
      <c r="I1021" s="243"/>
      <c r="J1021" s="244">
        <f>ROUND(I1021*H1021,2)</f>
        <v>0</v>
      </c>
      <c r="K1021" s="240" t="s">
        <v>234</v>
      </c>
      <c r="L1021" s="245"/>
      <c r="M1021" s="246" t="s">
        <v>21</v>
      </c>
      <c r="N1021" s="247" t="s">
        <v>45</v>
      </c>
      <c r="O1021" s="66"/>
      <c r="P1021" s="190">
        <f>O1021*H1021</f>
        <v>0</v>
      </c>
      <c r="Q1021" s="190">
        <v>0.017</v>
      </c>
      <c r="R1021" s="190">
        <f>Q1021*H1021</f>
        <v>0.10200000000000001</v>
      </c>
      <c r="S1021" s="190">
        <v>0</v>
      </c>
      <c r="T1021" s="191">
        <f>S1021*H1021</f>
        <v>0</v>
      </c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R1021" s="192" t="s">
        <v>395</v>
      </c>
      <c r="AT1021" s="192" t="s">
        <v>299</v>
      </c>
      <c r="AU1021" s="192" t="s">
        <v>83</v>
      </c>
      <c r="AY1021" s="19" t="s">
        <v>209</v>
      </c>
      <c r="BE1021" s="193">
        <f>IF(N1021="základní",J1021,0)</f>
        <v>0</v>
      </c>
      <c r="BF1021" s="193">
        <f>IF(N1021="snížená",J1021,0)</f>
        <v>0</v>
      </c>
      <c r="BG1021" s="193">
        <f>IF(N1021="zákl. přenesená",J1021,0)</f>
        <v>0</v>
      </c>
      <c r="BH1021" s="193">
        <f>IF(N1021="sníž. přenesená",J1021,0)</f>
        <v>0</v>
      </c>
      <c r="BI1021" s="193">
        <f>IF(N1021="nulová",J1021,0)</f>
        <v>0</v>
      </c>
      <c r="BJ1021" s="19" t="s">
        <v>81</v>
      </c>
      <c r="BK1021" s="193">
        <f>ROUND(I1021*H1021,2)</f>
        <v>0</v>
      </c>
      <c r="BL1021" s="19" t="s">
        <v>298</v>
      </c>
      <c r="BM1021" s="192" t="s">
        <v>1950</v>
      </c>
    </row>
    <row r="1022" spans="2:51" s="13" customFormat="1" ht="12">
      <c r="B1022" s="194"/>
      <c r="C1022" s="195"/>
      <c r="D1022" s="196" t="s">
        <v>217</v>
      </c>
      <c r="E1022" s="197" t="s">
        <v>21</v>
      </c>
      <c r="F1022" s="198" t="s">
        <v>1951</v>
      </c>
      <c r="G1022" s="195"/>
      <c r="H1022" s="199">
        <v>6</v>
      </c>
      <c r="I1022" s="200"/>
      <c r="J1022" s="195"/>
      <c r="K1022" s="195"/>
      <c r="L1022" s="201"/>
      <c r="M1022" s="202"/>
      <c r="N1022" s="203"/>
      <c r="O1022" s="203"/>
      <c r="P1022" s="203"/>
      <c r="Q1022" s="203"/>
      <c r="R1022" s="203"/>
      <c r="S1022" s="203"/>
      <c r="T1022" s="204"/>
      <c r="AT1022" s="205" t="s">
        <v>217</v>
      </c>
      <c r="AU1022" s="205" t="s">
        <v>83</v>
      </c>
      <c r="AV1022" s="13" t="s">
        <v>83</v>
      </c>
      <c r="AW1022" s="13" t="s">
        <v>35</v>
      </c>
      <c r="AX1022" s="13" t="s">
        <v>81</v>
      </c>
      <c r="AY1022" s="205" t="s">
        <v>209</v>
      </c>
    </row>
    <row r="1023" spans="1:65" s="2" customFormat="1" ht="24.2" customHeight="1">
      <c r="A1023" s="36"/>
      <c r="B1023" s="37"/>
      <c r="C1023" s="181" t="s">
        <v>1952</v>
      </c>
      <c r="D1023" s="181" t="s">
        <v>211</v>
      </c>
      <c r="E1023" s="182" t="s">
        <v>1953</v>
      </c>
      <c r="F1023" s="183" t="s">
        <v>1954</v>
      </c>
      <c r="G1023" s="184" t="s">
        <v>354</v>
      </c>
      <c r="H1023" s="185">
        <v>8</v>
      </c>
      <c r="I1023" s="186"/>
      <c r="J1023" s="187">
        <f>ROUND(I1023*H1023,2)</f>
        <v>0</v>
      </c>
      <c r="K1023" s="183" t="s">
        <v>234</v>
      </c>
      <c r="L1023" s="41"/>
      <c r="M1023" s="188" t="s">
        <v>21</v>
      </c>
      <c r="N1023" s="189" t="s">
        <v>45</v>
      </c>
      <c r="O1023" s="66"/>
      <c r="P1023" s="190">
        <f>O1023*H1023</f>
        <v>0</v>
      </c>
      <c r="Q1023" s="190">
        <v>0</v>
      </c>
      <c r="R1023" s="190">
        <f>Q1023*H1023</f>
        <v>0</v>
      </c>
      <c r="S1023" s="190">
        <v>0</v>
      </c>
      <c r="T1023" s="191">
        <f>S1023*H1023</f>
        <v>0</v>
      </c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R1023" s="192" t="s">
        <v>298</v>
      </c>
      <c r="AT1023" s="192" t="s">
        <v>211</v>
      </c>
      <c r="AU1023" s="192" t="s">
        <v>83</v>
      </c>
      <c r="AY1023" s="19" t="s">
        <v>209</v>
      </c>
      <c r="BE1023" s="193">
        <f>IF(N1023="základní",J1023,0)</f>
        <v>0</v>
      </c>
      <c r="BF1023" s="193">
        <f>IF(N1023="snížená",J1023,0)</f>
        <v>0</v>
      </c>
      <c r="BG1023" s="193">
        <f>IF(N1023="zákl. přenesená",J1023,0)</f>
        <v>0</v>
      </c>
      <c r="BH1023" s="193">
        <f>IF(N1023="sníž. přenesená",J1023,0)</f>
        <v>0</v>
      </c>
      <c r="BI1023" s="193">
        <f>IF(N1023="nulová",J1023,0)</f>
        <v>0</v>
      </c>
      <c r="BJ1023" s="19" t="s">
        <v>81</v>
      </c>
      <c r="BK1023" s="193">
        <f>ROUND(I1023*H1023,2)</f>
        <v>0</v>
      </c>
      <c r="BL1023" s="19" t="s">
        <v>298</v>
      </c>
      <c r="BM1023" s="192" t="s">
        <v>1955</v>
      </c>
    </row>
    <row r="1024" spans="1:65" s="2" customFormat="1" ht="14.45" customHeight="1">
      <c r="A1024" s="36"/>
      <c r="B1024" s="37"/>
      <c r="C1024" s="238" t="s">
        <v>1956</v>
      </c>
      <c r="D1024" s="238" t="s">
        <v>299</v>
      </c>
      <c r="E1024" s="239" t="s">
        <v>1957</v>
      </c>
      <c r="F1024" s="240" t="s">
        <v>1958</v>
      </c>
      <c r="G1024" s="241" t="s">
        <v>354</v>
      </c>
      <c r="H1024" s="242">
        <v>8</v>
      </c>
      <c r="I1024" s="243"/>
      <c r="J1024" s="244">
        <f>ROUND(I1024*H1024,2)</f>
        <v>0</v>
      </c>
      <c r="K1024" s="240" t="s">
        <v>234</v>
      </c>
      <c r="L1024" s="245"/>
      <c r="M1024" s="246" t="s">
        <v>21</v>
      </c>
      <c r="N1024" s="247" t="s">
        <v>45</v>
      </c>
      <c r="O1024" s="66"/>
      <c r="P1024" s="190">
        <f>O1024*H1024</f>
        <v>0</v>
      </c>
      <c r="Q1024" s="190">
        <v>0.00015</v>
      </c>
      <c r="R1024" s="190">
        <f>Q1024*H1024</f>
        <v>0.0012</v>
      </c>
      <c r="S1024" s="190">
        <v>0</v>
      </c>
      <c r="T1024" s="191">
        <f>S1024*H1024</f>
        <v>0</v>
      </c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R1024" s="192" t="s">
        <v>395</v>
      </c>
      <c r="AT1024" s="192" t="s">
        <v>299</v>
      </c>
      <c r="AU1024" s="192" t="s">
        <v>83</v>
      </c>
      <c r="AY1024" s="19" t="s">
        <v>209</v>
      </c>
      <c r="BE1024" s="193">
        <f>IF(N1024="základní",J1024,0)</f>
        <v>0</v>
      </c>
      <c r="BF1024" s="193">
        <f>IF(N1024="snížená",J1024,0)</f>
        <v>0</v>
      </c>
      <c r="BG1024" s="193">
        <f>IF(N1024="zákl. přenesená",J1024,0)</f>
        <v>0</v>
      </c>
      <c r="BH1024" s="193">
        <f>IF(N1024="sníž. přenesená",J1024,0)</f>
        <v>0</v>
      </c>
      <c r="BI1024" s="193">
        <f>IF(N1024="nulová",J1024,0)</f>
        <v>0</v>
      </c>
      <c r="BJ1024" s="19" t="s">
        <v>81</v>
      </c>
      <c r="BK1024" s="193">
        <f>ROUND(I1024*H1024,2)</f>
        <v>0</v>
      </c>
      <c r="BL1024" s="19" t="s">
        <v>298</v>
      </c>
      <c r="BM1024" s="192" t="s">
        <v>1959</v>
      </c>
    </row>
    <row r="1025" spans="1:65" s="2" customFormat="1" ht="24.2" customHeight="1">
      <c r="A1025" s="36"/>
      <c r="B1025" s="37"/>
      <c r="C1025" s="181" t="s">
        <v>1960</v>
      </c>
      <c r="D1025" s="181" t="s">
        <v>211</v>
      </c>
      <c r="E1025" s="182" t="s">
        <v>1961</v>
      </c>
      <c r="F1025" s="183" t="s">
        <v>1962</v>
      </c>
      <c r="G1025" s="184" t="s">
        <v>354</v>
      </c>
      <c r="H1025" s="185">
        <v>8</v>
      </c>
      <c r="I1025" s="186"/>
      <c r="J1025" s="187">
        <f>ROUND(I1025*H1025,2)</f>
        <v>0</v>
      </c>
      <c r="K1025" s="183" t="s">
        <v>234</v>
      </c>
      <c r="L1025" s="41"/>
      <c r="M1025" s="188" t="s">
        <v>21</v>
      </c>
      <c r="N1025" s="189" t="s">
        <v>45</v>
      </c>
      <c r="O1025" s="66"/>
      <c r="P1025" s="190">
        <f>O1025*H1025</f>
        <v>0</v>
      </c>
      <c r="Q1025" s="190">
        <v>0</v>
      </c>
      <c r="R1025" s="190">
        <f>Q1025*H1025</f>
        <v>0</v>
      </c>
      <c r="S1025" s="190">
        <v>0</v>
      </c>
      <c r="T1025" s="191">
        <f>S1025*H1025</f>
        <v>0</v>
      </c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R1025" s="192" t="s">
        <v>298</v>
      </c>
      <c r="AT1025" s="192" t="s">
        <v>211</v>
      </c>
      <c r="AU1025" s="192" t="s">
        <v>83</v>
      </c>
      <c r="AY1025" s="19" t="s">
        <v>209</v>
      </c>
      <c r="BE1025" s="193">
        <f>IF(N1025="základní",J1025,0)</f>
        <v>0</v>
      </c>
      <c r="BF1025" s="193">
        <f>IF(N1025="snížená",J1025,0)</f>
        <v>0</v>
      </c>
      <c r="BG1025" s="193">
        <f>IF(N1025="zákl. přenesená",J1025,0)</f>
        <v>0</v>
      </c>
      <c r="BH1025" s="193">
        <f>IF(N1025="sníž. přenesená",J1025,0)</f>
        <v>0</v>
      </c>
      <c r="BI1025" s="193">
        <f>IF(N1025="nulová",J1025,0)</f>
        <v>0</v>
      </c>
      <c r="BJ1025" s="19" t="s">
        <v>81</v>
      </c>
      <c r="BK1025" s="193">
        <f>ROUND(I1025*H1025,2)</f>
        <v>0</v>
      </c>
      <c r="BL1025" s="19" t="s">
        <v>298</v>
      </c>
      <c r="BM1025" s="192" t="s">
        <v>1963</v>
      </c>
    </row>
    <row r="1026" spans="1:65" s="2" customFormat="1" ht="24.2" customHeight="1">
      <c r="A1026" s="36"/>
      <c r="B1026" s="37"/>
      <c r="C1026" s="238" t="s">
        <v>1964</v>
      </c>
      <c r="D1026" s="238" t="s">
        <v>299</v>
      </c>
      <c r="E1026" s="239" t="s">
        <v>1965</v>
      </c>
      <c r="F1026" s="240" t="s">
        <v>1966</v>
      </c>
      <c r="G1026" s="241" t="s">
        <v>1967</v>
      </c>
      <c r="H1026" s="242">
        <v>8</v>
      </c>
      <c r="I1026" s="243"/>
      <c r="J1026" s="244">
        <f>ROUND(I1026*H1026,2)</f>
        <v>0</v>
      </c>
      <c r="K1026" s="240" t="s">
        <v>21</v>
      </c>
      <c r="L1026" s="245"/>
      <c r="M1026" s="246" t="s">
        <v>21</v>
      </c>
      <c r="N1026" s="247" t="s">
        <v>45</v>
      </c>
      <c r="O1026" s="66"/>
      <c r="P1026" s="190">
        <f>O1026*H1026</f>
        <v>0</v>
      </c>
      <c r="Q1026" s="190">
        <v>0.0012</v>
      </c>
      <c r="R1026" s="190">
        <f>Q1026*H1026</f>
        <v>0.0096</v>
      </c>
      <c r="S1026" s="190">
        <v>0</v>
      </c>
      <c r="T1026" s="191">
        <f>S1026*H1026</f>
        <v>0</v>
      </c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R1026" s="192" t="s">
        <v>395</v>
      </c>
      <c r="AT1026" s="192" t="s">
        <v>299</v>
      </c>
      <c r="AU1026" s="192" t="s">
        <v>83</v>
      </c>
      <c r="AY1026" s="19" t="s">
        <v>209</v>
      </c>
      <c r="BE1026" s="193">
        <f>IF(N1026="základní",J1026,0)</f>
        <v>0</v>
      </c>
      <c r="BF1026" s="193">
        <f>IF(N1026="snížená",J1026,0)</f>
        <v>0</v>
      </c>
      <c r="BG1026" s="193">
        <f>IF(N1026="zákl. přenesená",J1026,0)</f>
        <v>0</v>
      </c>
      <c r="BH1026" s="193">
        <f>IF(N1026="sníž. přenesená",J1026,0)</f>
        <v>0</v>
      </c>
      <c r="BI1026" s="193">
        <f>IF(N1026="nulová",J1026,0)</f>
        <v>0</v>
      </c>
      <c r="BJ1026" s="19" t="s">
        <v>81</v>
      </c>
      <c r="BK1026" s="193">
        <f>ROUND(I1026*H1026,2)</f>
        <v>0</v>
      </c>
      <c r="BL1026" s="19" t="s">
        <v>298</v>
      </c>
      <c r="BM1026" s="192" t="s">
        <v>1968</v>
      </c>
    </row>
    <row r="1027" spans="1:65" s="2" customFormat="1" ht="37.9" customHeight="1">
      <c r="A1027" s="36"/>
      <c r="B1027" s="37"/>
      <c r="C1027" s="181" t="s">
        <v>1969</v>
      </c>
      <c r="D1027" s="181" t="s">
        <v>211</v>
      </c>
      <c r="E1027" s="182" t="s">
        <v>1970</v>
      </c>
      <c r="F1027" s="183" t="s">
        <v>1971</v>
      </c>
      <c r="G1027" s="184" t="s">
        <v>354</v>
      </c>
      <c r="H1027" s="185">
        <v>8</v>
      </c>
      <c r="I1027" s="186"/>
      <c r="J1027" s="187">
        <f>ROUND(I1027*H1027,2)</f>
        <v>0</v>
      </c>
      <c r="K1027" s="183" t="s">
        <v>234</v>
      </c>
      <c r="L1027" s="41"/>
      <c r="M1027" s="188" t="s">
        <v>21</v>
      </c>
      <c r="N1027" s="189" t="s">
        <v>45</v>
      </c>
      <c r="O1027" s="66"/>
      <c r="P1027" s="190">
        <f>O1027*H1027</f>
        <v>0</v>
      </c>
      <c r="Q1027" s="190">
        <v>0.00048</v>
      </c>
      <c r="R1027" s="190">
        <f>Q1027*H1027</f>
        <v>0.00384</v>
      </c>
      <c r="S1027" s="190">
        <v>0</v>
      </c>
      <c r="T1027" s="191">
        <f>S1027*H1027</f>
        <v>0</v>
      </c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R1027" s="192" t="s">
        <v>298</v>
      </c>
      <c r="AT1027" s="192" t="s">
        <v>211</v>
      </c>
      <c r="AU1027" s="192" t="s">
        <v>83</v>
      </c>
      <c r="AY1027" s="19" t="s">
        <v>209</v>
      </c>
      <c r="BE1027" s="193">
        <f>IF(N1027="základní",J1027,0)</f>
        <v>0</v>
      </c>
      <c r="BF1027" s="193">
        <f>IF(N1027="snížená",J1027,0)</f>
        <v>0</v>
      </c>
      <c r="BG1027" s="193">
        <f>IF(N1027="zákl. přenesená",J1027,0)</f>
        <v>0</v>
      </c>
      <c r="BH1027" s="193">
        <f>IF(N1027="sníž. přenesená",J1027,0)</f>
        <v>0</v>
      </c>
      <c r="BI1027" s="193">
        <f>IF(N1027="nulová",J1027,0)</f>
        <v>0</v>
      </c>
      <c r="BJ1027" s="19" t="s">
        <v>81</v>
      </c>
      <c r="BK1027" s="193">
        <f>ROUND(I1027*H1027,2)</f>
        <v>0</v>
      </c>
      <c r="BL1027" s="19" t="s">
        <v>298</v>
      </c>
      <c r="BM1027" s="192" t="s">
        <v>1972</v>
      </c>
    </row>
    <row r="1028" spans="2:51" s="13" customFormat="1" ht="12">
      <c r="B1028" s="194"/>
      <c r="C1028" s="195"/>
      <c r="D1028" s="196" t="s">
        <v>217</v>
      </c>
      <c r="E1028" s="197" t="s">
        <v>21</v>
      </c>
      <c r="F1028" s="198" t="s">
        <v>1973</v>
      </c>
      <c r="G1028" s="195"/>
      <c r="H1028" s="199">
        <v>8</v>
      </c>
      <c r="I1028" s="200"/>
      <c r="J1028" s="195"/>
      <c r="K1028" s="195"/>
      <c r="L1028" s="201"/>
      <c r="M1028" s="202"/>
      <c r="N1028" s="203"/>
      <c r="O1028" s="203"/>
      <c r="P1028" s="203"/>
      <c r="Q1028" s="203"/>
      <c r="R1028" s="203"/>
      <c r="S1028" s="203"/>
      <c r="T1028" s="204"/>
      <c r="AT1028" s="205" t="s">
        <v>217</v>
      </c>
      <c r="AU1028" s="205" t="s">
        <v>83</v>
      </c>
      <c r="AV1028" s="13" t="s">
        <v>83</v>
      </c>
      <c r="AW1028" s="13" t="s">
        <v>35</v>
      </c>
      <c r="AX1028" s="13" t="s">
        <v>81</v>
      </c>
      <c r="AY1028" s="205" t="s">
        <v>209</v>
      </c>
    </row>
    <row r="1029" spans="1:65" s="2" customFormat="1" ht="37.9" customHeight="1">
      <c r="A1029" s="36"/>
      <c r="B1029" s="37"/>
      <c r="C1029" s="238" t="s">
        <v>1974</v>
      </c>
      <c r="D1029" s="238" t="s">
        <v>299</v>
      </c>
      <c r="E1029" s="239" t="s">
        <v>1975</v>
      </c>
      <c r="F1029" s="240" t="s">
        <v>1976</v>
      </c>
      <c r="G1029" s="241" t="s">
        <v>354</v>
      </c>
      <c r="H1029" s="242">
        <v>8</v>
      </c>
      <c r="I1029" s="243"/>
      <c r="J1029" s="244">
        <f>ROUND(I1029*H1029,2)</f>
        <v>0</v>
      </c>
      <c r="K1029" s="240" t="s">
        <v>234</v>
      </c>
      <c r="L1029" s="245"/>
      <c r="M1029" s="246" t="s">
        <v>21</v>
      </c>
      <c r="N1029" s="247" t="s">
        <v>45</v>
      </c>
      <c r="O1029" s="66"/>
      <c r="P1029" s="190">
        <f>O1029*H1029</f>
        <v>0</v>
      </c>
      <c r="Q1029" s="190">
        <v>0.026</v>
      </c>
      <c r="R1029" s="190">
        <f>Q1029*H1029</f>
        <v>0.208</v>
      </c>
      <c r="S1029" s="190">
        <v>0</v>
      </c>
      <c r="T1029" s="191">
        <f>S1029*H1029</f>
        <v>0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192" t="s">
        <v>395</v>
      </c>
      <c r="AT1029" s="192" t="s">
        <v>299</v>
      </c>
      <c r="AU1029" s="192" t="s">
        <v>83</v>
      </c>
      <c r="AY1029" s="19" t="s">
        <v>209</v>
      </c>
      <c r="BE1029" s="193">
        <f>IF(N1029="základní",J1029,0)</f>
        <v>0</v>
      </c>
      <c r="BF1029" s="193">
        <f>IF(N1029="snížená",J1029,0)</f>
        <v>0</v>
      </c>
      <c r="BG1029" s="193">
        <f>IF(N1029="zákl. přenesená",J1029,0)</f>
        <v>0</v>
      </c>
      <c r="BH1029" s="193">
        <f>IF(N1029="sníž. přenesená",J1029,0)</f>
        <v>0</v>
      </c>
      <c r="BI1029" s="193">
        <f>IF(N1029="nulová",J1029,0)</f>
        <v>0</v>
      </c>
      <c r="BJ1029" s="19" t="s">
        <v>81</v>
      </c>
      <c r="BK1029" s="193">
        <f>ROUND(I1029*H1029,2)</f>
        <v>0</v>
      </c>
      <c r="BL1029" s="19" t="s">
        <v>298</v>
      </c>
      <c r="BM1029" s="192" t="s">
        <v>1977</v>
      </c>
    </row>
    <row r="1030" spans="1:65" s="2" customFormat="1" ht="37.9" customHeight="1">
      <c r="A1030" s="36"/>
      <c r="B1030" s="37"/>
      <c r="C1030" s="181" t="s">
        <v>1978</v>
      </c>
      <c r="D1030" s="181" t="s">
        <v>211</v>
      </c>
      <c r="E1030" s="182" t="s">
        <v>1979</v>
      </c>
      <c r="F1030" s="183" t="s">
        <v>1980</v>
      </c>
      <c r="G1030" s="184" t="s">
        <v>1623</v>
      </c>
      <c r="H1030" s="248"/>
      <c r="I1030" s="186"/>
      <c r="J1030" s="187">
        <f>ROUND(I1030*H1030,2)</f>
        <v>0</v>
      </c>
      <c r="K1030" s="183" t="s">
        <v>234</v>
      </c>
      <c r="L1030" s="41"/>
      <c r="M1030" s="188" t="s">
        <v>21</v>
      </c>
      <c r="N1030" s="189" t="s">
        <v>45</v>
      </c>
      <c r="O1030" s="66"/>
      <c r="P1030" s="190">
        <f>O1030*H1030</f>
        <v>0</v>
      </c>
      <c r="Q1030" s="190">
        <v>0</v>
      </c>
      <c r="R1030" s="190">
        <f>Q1030*H1030</f>
        <v>0</v>
      </c>
      <c r="S1030" s="190">
        <v>0</v>
      </c>
      <c r="T1030" s="191">
        <f>S1030*H1030</f>
        <v>0</v>
      </c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R1030" s="192" t="s">
        <v>298</v>
      </c>
      <c r="AT1030" s="192" t="s">
        <v>211</v>
      </c>
      <c r="AU1030" s="192" t="s">
        <v>83</v>
      </c>
      <c r="AY1030" s="19" t="s">
        <v>209</v>
      </c>
      <c r="BE1030" s="193">
        <f>IF(N1030="základní",J1030,0)</f>
        <v>0</v>
      </c>
      <c r="BF1030" s="193">
        <f>IF(N1030="snížená",J1030,0)</f>
        <v>0</v>
      </c>
      <c r="BG1030" s="193">
        <f>IF(N1030="zákl. přenesená",J1030,0)</f>
        <v>0</v>
      </c>
      <c r="BH1030" s="193">
        <f>IF(N1030="sníž. přenesená",J1030,0)</f>
        <v>0</v>
      </c>
      <c r="BI1030" s="193">
        <f>IF(N1030="nulová",J1030,0)</f>
        <v>0</v>
      </c>
      <c r="BJ1030" s="19" t="s">
        <v>81</v>
      </c>
      <c r="BK1030" s="193">
        <f>ROUND(I1030*H1030,2)</f>
        <v>0</v>
      </c>
      <c r="BL1030" s="19" t="s">
        <v>298</v>
      </c>
      <c r="BM1030" s="192" t="s">
        <v>1981</v>
      </c>
    </row>
    <row r="1031" spans="1:65" s="2" customFormat="1" ht="49.15" customHeight="1">
      <c r="A1031" s="36"/>
      <c r="B1031" s="37"/>
      <c r="C1031" s="181" t="s">
        <v>1982</v>
      </c>
      <c r="D1031" s="181" t="s">
        <v>211</v>
      </c>
      <c r="E1031" s="182" t="s">
        <v>1983</v>
      </c>
      <c r="F1031" s="183" t="s">
        <v>1984</v>
      </c>
      <c r="G1031" s="184" t="s">
        <v>1623</v>
      </c>
      <c r="H1031" s="248"/>
      <c r="I1031" s="186"/>
      <c r="J1031" s="187">
        <f>ROUND(I1031*H1031,2)</f>
        <v>0</v>
      </c>
      <c r="K1031" s="183" t="s">
        <v>21</v>
      </c>
      <c r="L1031" s="41"/>
      <c r="M1031" s="188" t="s">
        <v>21</v>
      </c>
      <c r="N1031" s="189" t="s">
        <v>45</v>
      </c>
      <c r="O1031" s="66"/>
      <c r="P1031" s="190">
        <f>O1031*H1031</f>
        <v>0</v>
      </c>
      <c r="Q1031" s="190">
        <v>0</v>
      </c>
      <c r="R1031" s="190">
        <f>Q1031*H1031</f>
        <v>0</v>
      </c>
      <c r="S1031" s="190">
        <v>0</v>
      </c>
      <c r="T1031" s="191">
        <f>S1031*H1031</f>
        <v>0</v>
      </c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R1031" s="192" t="s">
        <v>298</v>
      </c>
      <c r="AT1031" s="192" t="s">
        <v>211</v>
      </c>
      <c r="AU1031" s="192" t="s">
        <v>83</v>
      </c>
      <c r="AY1031" s="19" t="s">
        <v>209</v>
      </c>
      <c r="BE1031" s="193">
        <f>IF(N1031="základní",J1031,0)</f>
        <v>0</v>
      </c>
      <c r="BF1031" s="193">
        <f>IF(N1031="snížená",J1031,0)</f>
        <v>0</v>
      </c>
      <c r="BG1031" s="193">
        <f>IF(N1031="zákl. přenesená",J1031,0)</f>
        <v>0</v>
      </c>
      <c r="BH1031" s="193">
        <f>IF(N1031="sníž. přenesená",J1031,0)</f>
        <v>0</v>
      </c>
      <c r="BI1031" s="193">
        <f>IF(N1031="nulová",J1031,0)</f>
        <v>0</v>
      </c>
      <c r="BJ1031" s="19" t="s">
        <v>81</v>
      </c>
      <c r="BK1031" s="193">
        <f>ROUND(I1031*H1031,2)</f>
        <v>0</v>
      </c>
      <c r="BL1031" s="19" t="s">
        <v>298</v>
      </c>
      <c r="BM1031" s="192" t="s">
        <v>1985</v>
      </c>
    </row>
    <row r="1032" spans="2:63" s="12" customFormat="1" ht="22.9" customHeight="1">
      <c r="B1032" s="165"/>
      <c r="C1032" s="166"/>
      <c r="D1032" s="167" t="s">
        <v>73</v>
      </c>
      <c r="E1032" s="179" t="s">
        <v>1986</v>
      </c>
      <c r="F1032" s="179" t="s">
        <v>1987</v>
      </c>
      <c r="G1032" s="166"/>
      <c r="H1032" s="166"/>
      <c r="I1032" s="169"/>
      <c r="J1032" s="180">
        <f>BK1032</f>
        <v>0</v>
      </c>
      <c r="K1032" s="166"/>
      <c r="L1032" s="171"/>
      <c r="M1032" s="172"/>
      <c r="N1032" s="173"/>
      <c r="O1032" s="173"/>
      <c r="P1032" s="174">
        <f>SUM(P1033:P1064)</f>
        <v>0</v>
      </c>
      <c r="Q1032" s="173"/>
      <c r="R1032" s="174">
        <f>SUM(R1033:R1064)</f>
        <v>16.817999999999998</v>
      </c>
      <c r="S1032" s="173"/>
      <c r="T1032" s="175">
        <f>SUM(T1033:T1064)</f>
        <v>0</v>
      </c>
      <c r="AR1032" s="176" t="s">
        <v>83</v>
      </c>
      <c r="AT1032" s="177" t="s">
        <v>73</v>
      </c>
      <c r="AU1032" s="177" t="s">
        <v>81</v>
      </c>
      <c r="AY1032" s="176" t="s">
        <v>209</v>
      </c>
      <c r="BK1032" s="178">
        <f>SUM(BK1033:BK1064)</f>
        <v>0</v>
      </c>
    </row>
    <row r="1033" spans="1:65" s="2" customFormat="1" ht="24.2" customHeight="1">
      <c r="A1033" s="36"/>
      <c r="B1033" s="37"/>
      <c r="C1033" s="181" t="s">
        <v>1988</v>
      </c>
      <c r="D1033" s="181" t="s">
        <v>211</v>
      </c>
      <c r="E1033" s="182" t="s">
        <v>1989</v>
      </c>
      <c r="F1033" s="183" t="s">
        <v>1990</v>
      </c>
      <c r="G1033" s="184" t="s">
        <v>354</v>
      </c>
      <c r="H1033" s="185">
        <v>1</v>
      </c>
      <c r="I1033" s="186"/>
      <c r="J1033" s="187">
        <f>ROUND(I1033*H1033,2)</f>
        <v>0</v>
      </c>
      <c r="K1033" s="183" t="s">
        <v>21</v>
      </c>
      <c r="L1033" s="41"/>
      <c r="M1033" s="188" t="s">
        <v>21</v>
      </c>
      <c r="N1033" s="189" t="s">
        <v>45</v>
      </c>
      <c r="O1033" s="66"/>
      <c r="P1033" s="190">
        <f>O1033*H1033</f>
        <v>0</v>
      </c>
      <c r="Q1033" s="190">
        <v>0</v>
      </c>
      <c r="R1033" s="190">
        <f>Q1033*H1033</f>
        <v>0</v>
      </c>
      <c r="S1033" s="190">
        <v>0</v>
      </c>
      <c r="T1033" s="191">
        <f>S1033*H1033</f>
        <v>0</v>
      </c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R1033" s="192" t="s">
        <v>298</v>
      </c>
      <c r="AT1033" s="192" t="s">
        <v>211</v>
      </c>
      <c r="AU1033" s="192" t="s">
        <v>83</v>
      </c>
      <c r="AY1033" s="19" t="s">
        <v>209</v>
      </c>
      <c r="BE1033" s="193">
        <f>IF(N1033="základní",J1033,0)</f>
        <v>0</v>
      </c>
      <c r="BF1033" s="193">
        <f>IF(N1033="snížená",J1033,0)</f>
        <v>0</v>
      </c>
      <c r="BG1033" s="193">
        <f>IF(N1033="zákl. přenesená",J1033,0)</f>
        <v>0</v>
      </c>
      <c r="BH1033" s="193">
        <f>IF(N1033="sníž. přenesená",J1033,0)</f>
        <v>0</v>
      </c>
      <c r="BI1033" s="193">
        <f>IF(N1033="nulová",J1033,0)</f>
        <v>0</v>
      </c>
      <c r="BJ1033" s="19" t="s">
        <v>81</v>
      </c>
      <c r="BK1033" s="193">
        <f>ROUND(I1033*H1033,2)</f>
        <v>0</v>
      </c>
      <c r="BL1033" s="19" t="s">
        <v>298</v>
      </c>
      <c r="BM1033" s="192" t="s">
        <v>1991</v>
      </c>
    </row>
    <row r="1034" spans="1:65" s="2" customFormat="1" ht="49.15" customHeight="1">
      <c r="A1034" s="36"/>
      <c r="B1034" s="37"/>
      <c r="C1034" s="181" t="s">
        <v>1992</v>
      </c>
      <c r="D1034" s="181" t="s">
        <v>211</v>
      </c>
      <c r="E1034" s="182" t="s">
        <v>1993</v>
      </c>
      <c r="F1034" s="183" t="s">
        <v>1994</v>
      </c>
      <c r="G1034" s="184" t="s">
        <v>1638</v>
      </c>
      <c r="H1034" s="185">
        <v>1</v>
      </c>
      <c r="I1034" s="186"/>
      <c r="J1034" s="187">
        <f>ROUND(I1034*H1034,2)</f>
        <v>0</v>
      </c>
      <c r="K1034" s="183" t="s">
        <v>21</v>
      </c>
      <c r="L1034" s="41"/>
      <c r="M1034" s="188" t="s">
        <v>21</v>
      </c>
      <c r="N1034" s="189" t="s">
        <v>45</v>
      </c>
      <c r="O1034" s="66"/>
      <c r="P1034" s="190">
        <f>O1034*H1034</f>
        <v>0</v>
      </c>
      <c r="Q1034" s="190">
        <v>0</v>
      </c>
      <c r="R1034" s="190">
        <f>Q1034*H1034</f>
        <v>0</v>
      </c>
      <c r="S1034" s="190">
        <v>0</v>
      </c>
      <c r="T1034" s="191">
        <f>S1034*H1034</f>
        <v>0</v>
      </c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R1034" s="192" t="s">
        <v>298</v>
      </c>
      <c r="AT1034" s="192" t="s">
        <v>211</v>
      </c>
      <c r="AU1034" s="192" t="s">
        <v>83</v>
      </c>
      <c r="AY1034" s="19" t="s">
        <v>209</v>
      </c>
      <c r="BE1034" s="193">
        <f>IF(N1034="základní",J1034,0)</f>
        <v>0</v>
      </c>
      <c r="BF1034" s="193">
        <f>IF(N1034="snížená",J1034,0)</f>
        <v>0</v>
      </c>
      <c r="BG1034" s="193">
        <f>IF(N1034="zákl. přenesená",J1034,0)</f>
        <v>0</v>
      </c>
      <c r="BH1034" s="193">
        <f>IF(N1034="sníž. přenesená",J1034,0)</f>
        <v>0</v>
      </c>
      <c r="BI1034" s="193">
        <f>IF(N1034="nulová",J1034,0)</f>
        <v>0</v>
      </c>
      <c r="BJ1034" s="19" t="s">
        <v>81</v>
      </c>
      <c r="BK1034" s="193">
        <f>ROUND(I1034*H1034,2)</f>
        <v>0</v>
      </c>
      <c r="BL1034" s="19" t="s">
        <v>298</v>
      </c>
      <c r="BM1034" s="192" t="s">
        <v>1995</v>
      </c>
    </row>
    <row r="1035" spans="1:65" s="2" customFormat="1" ht="14.45" customHeight="1">
      <c r="A1035" s="36"/>
      <c r="B1035" s="37"/>
      <c r="C1035" s="181" t="s">
        <v>1996</v>
      </c>
      <c r="D1035" s="181" t="s">
        <v>211</v>
      </c>
      <c r="E1035" s="182" t="s">
        <v>1997</v>
      </c>
      <c r="F1035" s="183" t="s">
        <v>1998</v>
      </c>
      <c r="G1035" s="184" t="s">
        <v>1638</v>
      </c>
      <c r="H1035" s="185">
        <v>1</v>
      </c>
      <c r="I1035" s="186"/>
      <c r="J1035" s="187">
        <f>ROUND(I1035*H1035,2)</f>
        <v>0</v>
      </c>
      <c r="K1035" s="183" t="s">
        <v>21</v>
      </c>
      <c r="L1035" s="41"/>
      <c r="M1035" s="188" t="s">
        <v>21</v>
      </c>
      <c r="N1035" s="189" t="s">
        <v>45</v>
      </c>
      <c r="O1035" s="66"/>
      <c r="P1035" s="190">
        <f>O1035*H1035</f>
        <v>0</v>
      </c>
      <c r="Q1035" s="190">
        <v>0</v>
      </c>
      <c r="R1035" s="190">
        <f>Q1035*H1035</f>
        <v>0</v>
      </c>
      <c r="S1035" s="190">
        <v>0</v>
      </c>
      <c r="T1035" s="191">
        <f>S1035*H1035</f>
        <v>0</v>
      </c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R1035" s="192" t="s">
        <v>298</v>
      </c>
      <c r="AT1035" s="192" t="s">
        <v>211</v>
      </c>
      <c r="AU1035" s="192" t="s">
        <v>83</v>
      </c>
      <c r="AY1035" s="19" t="s">
        <v>209</v>
      </c>
      <c r="BE1035" s="193">
        <f>IF(N1035="základní",J1035,0)</f>
        <v>0</v>
      </c>
      <c r="BF1035" s="193">
        <f>IF(N1035="snížená",J1035,0)</f>
        <v>0</v>
      </c>
      <c r="BG1035" s="193">
        <f>IF(N1035="zákl. přenesená",J1035,0)</f>
        <v>0</v>
      </c>
      <c r="BH1035" s="193">
        <f>IF(N1035="sníž. přenesená",J1035,0)</f>
        <v>0</v>
      </c>
      <c r="BI1035" s="193">
        <f>IF(N1035="nulová",J1035,0)</f>
        <v>0</v>
      </c>
      <c r="BJ1035" s="19" t="s">
        <v>81</v>
      </c>
      <c r="BK1035" s="193">
        <f>ROUND(I1035*H1035,2)</f>
        <v>0</v>
      </c>
      <c r="BL1035" s="19" t="s">
        <v>298</v>
      </c>
      <c r="BM1035" s="192" t="s">
        <v>1999</v>
      </c>
    </row>
    <row r="1036" spans="1:65" s="2" customFormat="1" ht="76.35" customHeight="1">
      <c r="A1036" s="36"/>
      <c r="B1036" s="37"/>
      <c r="C1036" s="181" t="s">
        <v>2000</v>
      </c>
      <c r="D1036" s="181" t="s">
        <v>211</v>
      </c>
      <c r="E1036" s="182" t="s">
        <v>2001</v>
      </c>
      <c r="F1036" s="183" t="s">
        <v>2002</v>
      </c>
      <c r="G1036" s="184" t="s">
        <v>331</v>
      </c>
      <c r="H1036" s="185">
        <v>28.04</v>
      </c>
      <c r="I1036" s="186"/>
      <c r="J1036" s="187">
        <f>ROUND(I1036*H1036,2)</f>
        <v>0</v>
      </c>
      <c r="K1036" s="183" t="s">
        <v>21</v>
      </c>
      <c r="L1036" s="41"/>
      <c r="M1036" s="188" t="s">
        <v>21</v>
      </c>
      <c r="N1036" s="189" t="s">
        <v>45</v>
      </c>
      <c r="O1036" s="66"/>
      <c r="P1036" s="190">
        <f>O1036*H1036</f>
        <v>0</v>
      </c>
      <c r="Q1036" s="190">
        <v>0</v>
      </c>
      <c r="R1036" s="190">
        <f>Q1036*H1036</f>
        <v>0</v>
      </c>
      <c r="S1036" s="190">
        <v>0</v>
      </c>
      <c r="T1036" s="191">
        <f>S1036*H1036</f>
        <v>0</v>
      </c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R1036" s="192" t="s">
        <v>298</v>
      </c>
      <c r="AT1036" s="192" t="s">
        <v>211</v>
      </c>
      <c r="AU1036" s="192" t="s">
        <v>83</v>
      </c>
      <c r="AY1036" s="19" t="s">
        <v>209</v>
      </c>
      <c r="BE1036" s="193">
        <f>IF(N1036="základní",J1036,0)</f>
        <v>0</v>
      </c>
      <c r="BF1036" s="193">
        <f>IF(N1036="snížená",J1036,0)</f>
        <v>0</v>
      </c>
      <c r="BG1036" s="193">
        <f>IF(N1036="zákl. přenesená",J1036,0)</f>
        <v>0</v>
      </c>
      <c r="BH1036" s="193">
        <f>IF(N1036="sníž. přenesená",J1036,0)</f>
        <v>0</v>
      </c>
      <c r="BI1036" s="193">
        <f>IF(N1036="nulová",J1036,0)</f>
        <v>0</v>
      </c>
      <c r="BJ1036" s="19" t="s">
        <v>81</v>
      </c>
      <c r="BK1036" s="193">
        <f>ROUND(I1036*H1036,2)</f>
        <v>0</v>
      </c>
      <c r="BL1036" s="19" t="s">
        <v>298</v>
      </c>
      <c r="BM1036" s="192" t="s">
        <v>2003</v>
      </c>
    </row>
    <row r="1037" spans="2:51" s="13" customFormat="1" ht="12">
      <c r="B1037" s="194"/>
      <c r="C1037" s="195"/>
      <c r="D1037" s="196" t="s">
        <v>217</v>
      </c>
      <c r="E1037" s="197" t="s">
        <v>21</v>
      </c>
      <c r="F1037" s="198" t="s">
        <v>2004</v>
      </c>
      <c r="G1037" s="195"/>
      <c r="H1037" s="199">
        <v>28.04</v>
      </c>
      <c r="I1037" s="200"/>
      <c r="J1037" s="195"/>
      <c r="K1037" s="195"/>
      <c r="L1037" s="201"/>
      <c r="M1037" s="202"/>
      <c r="N1037" s="203"/>
      <c r="O1037" s="203"/>
      <c r="P1037" s="203"/>
      <c r="Q1037" s="203"/>
      <c r="R1037" s="203"/>
      <c r="S1037" s="203"/>
      <c r="T1037" s="204"/>
      <c r="AT1037" s="205" t="s">
        <v>217</v>
      </c>
      <c r="AU1037" s="205" t="s">
        <v>83</v>
      </c>
      <c r="AV1037" s="13" t="s">
        <v>83</v>
      </c>
      <c r="AW1037" s="13" t="s">
        <v>35</v>
      </c>
      <c r="AX1037" s="13" t="s">
        <v>74</v>
      </c>
      <c r="AY1037" s="205" t="s">
        <v>209</v>
      </c>
    </row>
    <row r="1038" spans="2:51" s="16" customFormat="1" ht="12">
      <c r="B1038" s="227"/>
      <c r="C1038" s="228"/>
      <c r="D1038" s="196" t="s">
        <v>217</v>
      </c>
      <c r="E1038" s="229" t="s">
        <v>21</v>
      </c>
      <c r="F1038" s="230" t="s">
        <v>257</v>
      </c>
      <c r="G1038" s="228"/>
      <c r="H1038" s="231">
        <v>28.04</v>
      </c>
      <c r="I1038" s="232"/>
      <c r="J1038" s="228"/>
      <c r="K1038" s="228"/>
      <c r="L1038" s="233"/>
      <c r="M1038" s="234"/>
      <c r="N1038" s="235"/>
      <c r="O1038" s="235"/>
      <c r="P1038" s="235"/>
      <c r="Q1038" s="235"/>
      <c r="R1038" s="235"/>
      <c r="S1038" s="235"/>
      <c r="T1038" s="236"/>
      <c r="AT1038" s="237" t="s">
        <v>217</v>
      </c>
      <c r="AU1038" s="237" t="s">
        <v>83</v>
      </c>
      <c r="AV1038" s="16" t="s">
        <v>215</v>
      </c>
      <c r="AW1038" s="16" t="s">
        <v>35</v>
      </c>
      <c r="AX1038" s="16" t="s">
        <v>81</v>
      </c>
      <c r="AY1038" s="237" t="s">
        <v>209</v>
      </c>
    </row>
    <row r="1039" spans="1:65" s="2" customFormat="1" ht="24.2" customHeight="1">
      <c r="A1039" s="36"/>
      <c r="B1039" s="37"/>
      <c r="C1039" s="181" t="s">
        <v>2005</v>
      </c>
      <c r="D1039" s="181" t="s">
        <v>211</v>
      </c>
      <c r="E1039" s="182" t="s">
        <v>2006</v>
      </c>
      <c r="F1039" s="183" t="s">
        <v>2007</v>
      </c>
      <c r="G1039" s="184" t="s">
        <v>354</v>
      </c>
      <c r="H1039" s="185">
        <v>1</v>
      </c>
      <c r="I1039" s="186"/>
      <c r="J1039" s="187">
        <f>ROUND(I1039*H1039,2)</f>
        <v>0</v>
      </c>
      <c r="K1039" s="183" t="s">
        <v>21</v>
      </c>
      <c r="L1039" s="41"/>
      <c r="M1039" s="188" t="s">
        <v>21</v>
      </c>
      <c r="N1039" s="189" t="s">
        <v>45</v>
      </c>
      <c r="O1039" s="66"/>
      <c r="P1039" s="190">
        <f>O1039*H1039</f>
        <v>0</v>
      </c>
      <c r="Q1039" s="190">
        <v>0</v>
      </c>
      <c r="R1039" s="190">
        <f>Q1039*H1039</f>
        <v>0</v>
      </c>
      <c r="S1039" s="190">
        <v>0</v>
      </c>
      <c r="T1039" s="191">
        <f>S1039*H1039</f>
        <v>0</v>
      </c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R1039" s="192" t="s">
        <v>298</v>
      </c>
      <c r="AT1039" s="192" t="s">
        <v>211</v>
      </c>
      <c r="AU1039" s="192" t="s">
        <v>83</v>
      </c>
      <c r="AY1039" s="19" t="s">
        <v>209</v>
      </c>
      <c r="BE1039" s="193">
        <f>IF(N1039="základní",J1039,0)</f>
        <v>0</v>
      </c>
      <c r="BF1039" s="193">
        <f>IF(N1039="snížená",J1039,0)</f>
        <v>0</v>
      </c>
      <c r="BG1039" s="193">
        <f>IF(N1039="zákl. přenesená",J1039,0)</f>
        <v>0</v>
      </c>
      <c r="BH1039" s="193">
        <f>IF(N1039="sníž. přenesená",J1039,0)</f>
        <v>0</v>
      </c>
      <c r="BI1039" s="193">
        <f>IF(N1039="nulová",J1039,0)</f>
        <v>0</v>
      </c>
      <c r="BJ1039" s="19" t="s">
        <v>81</v>
      </c>
      <c r="BK1039" s="193">
        <f>ROUND(I1039*H1039,2)</f>
        <v>0</v>
      </c>
      <c r="BL1039" s="19" t="s">
        <v>298</v>
      </c>
      <c r="BM1039" s="192" t="s">
        <v>2008</v>
      </c>
    </row>
    <row r="1040" spans="1:65" s="2" customFormat="1" ht="49.15" customHeight="1">
      <c r="A1040" s="36"/>
      <c r="B1040" s="37"/>
      <c r="C1040" s="181" t="s">
        <v>2009</v>
      </c>
      <c r="D1040" s="181" t="s">
        <v>211</v>
      </c>
      <c r="E1040" s="182" t="s">
        <v>2010</v>
      </c>
      <c r="F1040" s="183" t="s">
        <v>2011</v>
      </c>
      <c r="G1040" s="184" t="s">
        <v>1638</v>
      </c>
      <c r="H1040" s="185">
        <v>1</v>
      </c>
      <c r="I1040" s="186"/>
      <c r="J1040" s="187">
        <f>ROUND(I1040*H1040,2)</f>
        <v>0</v>
      </c>
      <c r="K1040" s="183" t="s">
        <v>21</v>
      </c>
      <c r="L1040" s="41"/>
      <c r="M1040" s="188" t="s">
        <v>21</v>
      </c>
      <c r="N1040" s="189" t="s">
        <v>45</v>
      </c>
      <c r="O1040" s="66"/>
      <c r="P1040" s="190">
        <f>O1040*H1040</f>
        <v>0</v>
      </c>
      <c r="Q1040" s="190">
        <v>1.2</v>
      </c>
      <c r="R1040" s="190">
        <f>Q1040*H1040</f>
        <v>1.2</v>
      </c>
      <c r="S1040" s="190">
        <v>0</v>
      </c>
      <c r="T1040" s="191">
        <f>S1040*H1040</f>
        <v>0</v>
      </c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R1040" s="192" t="s">
        <v>298</v>
      </c>
      <c r="AT1040" s="192" t="s">
        <v>211</v>
      </c>
      <c r="AU1040" s="192" t="s">
        <v>83</v>
      </c>
      <c r="AY1040" s="19" t="s">
        <v>209</v>
      </c>
      <c r="BE1040" s="193">
        <f>IF(N1040="základní",J1040,0)</f>
        <v>0</v>
      </c>
      <c r="BF1040" s="193">
        <f>IF(N1040="snížená",J1040,0)</f>
        <v>0</v>
      </c>
      <c r="BG1040" s="193">
        <f>IF(N1040="zákl. přenesená",J1040,0)</f>
        <v>0</v>
      </c>
      <c r="BH1040" s="193">
        <f>IF(N1040="sníž. přenesená",J1040,0)</f>
        <v>0</v>
      </c>
      <c r="BI1040" s="193">
        <f>IF(N1040="nulová",J1040,0)</f>
        <v>0</v>
      </c>
      <c r="BJ1040" s="19" t="s">
        <v>81</v>
      </c>
      <c r="BK1040" s="193">
        <f>ROUND(I1040*H1040,2)</f>
        <v>0</v>
      </c>
      <c r="BL1040" s="19" t="s">
        <v>298</v>
      </c>
      <c r="BM1040" s="192" t="s">
        <v>2012</v>
      </c>
    </row>
    <row r="1041" spans="1:65" s="2" customFormat="1" ht="37.9" customHeight="1">
      <c r="A1041" s="36"/>
      <c r="B1041" s="37"/>
      <c r="C1041" s="181" t="s">
        <v>2013</v>
      </c>
      <c r="D1041" s="181" t="s">
        <v>211</v>
      </c>
      <c r="E1041" s="182" t="s">
        <v>2014</v>
      </c>
      <c r="F1041" s="183" t="s">
        <v>2015</v>
      </c>
      <c r="G1041" s="184" t="s">
        <v>354</v>
      </c>
      <c r="H1041" s="185">
        <v>36</v>
      </c>
      <c r="I1041" s="186"/>
      <c r="J1041" s="187">
        <f>ROUND(I1041*H1041,2)</f>
        <v>0</v>
      </c>
      <c r="K1041" s="183" t="s">
        <v>21</v>
      </c>
      <c r="L1041" s="41"/>
      <c r="M1041" s="188" t="s">
        <v>21</v>
      </c>
      <c r="N1041" s="189" t="s">
        <v>45</v>
      </c>
      <c r="O1041" s="66"/>
      <c r="P1041" s="190">
        <f>O1041*H1041</f>
        <v>0</v>
      </c>
      <c r="Q1041" s="190">
        <v>0</v>
      </c>
      <c r="R1041" s="190">
        <f>Q1041*H1041</f>
        <v>0</v>
      </c>
      <c r="S1041" s="190">
        <v>0</v>
      </c>
      <c r="T1041" s="191">
        <f>S1041*H1041</f>
        <v>0</v>
      </c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R1041" s="192" t="s">
        <v>298</v>
      </c>
      <c r="AT1041" s="192" t="s">
        <v>211</v>
      </c>
      <c r="AU1041" s="192" t="s">
        <v>83</v>
      </c>
      <c r="AY1041" s="19" t="s">
        <v>209</v>
      </c>
      <c r="BE1041" s="193">
        <f>IF(N1041="základní",J1041,0)</f>
        <v>0</v>
      </c>
      <c r="BF1041" s="193">
        <f>IF(N1041="snížená",J1041,0)</f>
        <v>0</v>
      </c>
      <c r="BG1041" s="193">
        <f>IF(N1041="zákl. přenesená",J1041,0)</f>
        <v>0</v>
      </c>
      <c r="BH1041" s="193">
        <f>IF(N1041="sníž. přenesená",J1041,0)</f>
        <v>0</v>
      </c>
      <c r="BI1041" s="193">
        <f>IF(N1041="nulová",J1041,0)</f>
        <v>0</v>
      </c>
      <c r="BJ1041" s="19" t="s">
        <v>81</v>
      </c>
      <c r="BK1041" s="193">
        <f>ROUND(I1041*H1041,2)</f>
        <v>0</v>
      </c>
      <c r="BL1041" s="19" t="s">
        <v>298</v>
      </c>
      <c r="BM1041" s="192" t="s">
        <v>2016</v>
      </c>
    </row>
    <row r="1042" spans="2:51" s="13" customFormat="1" ht="12">
      <c r="B1042" s="194"/>
      <c r="C1042" s="195"/>
      <c r="D1042" s="196" t="s">
        <v>217</v>
      </c>
      <c r="E1042" s="197" t="s">
        <v>21</v>
      </c>
      <c r="F1042" s="198" t="s">
        <v>2017</v>
      </c>
      <c r="G1042" s="195"/>
      <c r="H1042" s="199">
        <v>36</v>
      </c>
      <c r="I1042" s="200"/>
      <c r="J1042" s="195"/>
      <c r="K1042" s="195"/>
      <c r="L1042" s="201"/>
      <c r="M1042" s="202"/>
      <c r="N1042" s="203"/>
      <c r="O1042" s="203"/>
      <c r="P1042" s="203"/>
      <c r="Q1042" s="203"/>
      <c r="R1042" s="203"/>
      <c r="S1042" s="203"/>
      <c r="T1042" s="204"/>
      <c r="AT1042" s="205" t="s">
        <v>217</v>
      </c>
      <c r="AU1042" s="205" t="s">
        <v>83</v>
      </c>
      <c r="AV1042" s="13" t="s">
        <v>83</v>
      </c>
      <c r="AW1042" s="13" t="s">
        <v>35</v>
      </c>
      <c r="AX1042" s="13" t="s">
        <v>81</v>
      </c>
      <c r="AY1042" s="205" t="s">
        <v>209</v>
      </c>
    </row>
    <row r="1043" spans="1:65" s="2" customFormat="1" ht="49.15" customHeight="1">
      <c r="A1043" s="36"/>
      <c r="B1043" s="37"/>
      <c r="C1043" s="181" t="s">
        <v>2018</v>
      </c>
      <c r="D1043" s="181" t="s">
        <v>211</v>
      </c>
      <c r="E1043" s="182" t="s">
        <v>2019</v>
      </c>
      <c r="F1043" s="183" t="s">
        <v>2020</v>
      </c>
      <c r="G1043" s="184" t="s">
        <v>1638</v>
      </c>
      <c r="H1043" s="185">
        <v>1</v>
      </c>
      <c r="I1043" s="186"/>
      <c r="J1043" s="187">
        <f>ROUND(I1043*H1043,2)</f>
        <v>0</v>
      </c>
      <c r="K1043" s="183" t="s">
        <v>21</v>
      </c>
      <c r="L1043" s="41"/>
      <c r="M1043" s="188" t="s">
        <v>21</v>
      </c>
      <c r="N1043" s="189" t="s">
        <v>45</v>
      </c>
      <c r="O1043" s="66"/>
      <c r="P1043" s="190">
        <f>O1043*H1043</f>
        <v>0</v>
      </c>
      <c r="Q1043" s="190">
        <v>1.2</v>
      </c>
      <c r="R1043" s="190">
        <f>Q1043*H1043</f>
        <v>1.2</v>
      </c>
      <c r="S1043" s="190">
        <v>0</v>
      </c>
      <c r="T1043" s="191">
        <f>S1043*H1043</f>
        <v>0</v>
      </c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R1043" s="192" t="s">
        <v>298</v>
      </c>
      <c r="AT1043" s="192" t="s">
        <v>211</v>
      </c>
      <c r="AU1043" s="192" t="s">
        <v>83</v>
      </c>
      <c r="AY1043" s="19" t="s">
        <v>209</v>
      </c>
      <c r="BE1043" s="193">
        <f>IF(N1043="základní",J1043,0)</f>
        <v>0</v>
      </c>
      <c r="BF1043" s="193">
        <f>IF(N1043="snížená",J1043,0)</f>
        <v>0</v>
      </c>
      <c r="BG1043" s="193">
        <f>IF(N1043="zákl. přenesená",J1043,0)</f>
        <v>0</v>
      </c>
      <c r="BH1043" s="193">
        <f>IF(N1043="sníž. přenesená",J1043,0)</f>
        <v>0</v>
      </c>
      <c r="BI1043" s="193">
        <f>IF(N1043="nulová",J1043,0)</f>
        <v>0</v>
      </c>
      <c r="BJ1043" s="19" t="s">
        <v>81</v>
      </c>
      <c r="BK1043" s="193">
        <f>ROUND(I1043*H1043,2)</f>
        <v>0</v>
      </c>
      <c r="BL1043" s="19" t="s">
        <v>298</v>
      </c>
      <c r="BM1043" s="192" t="s">
        <v>2021</v>
      </c>
    </row>
    <row r="1044" spans="1:65" s="2" customFormat="1" ht="37.9" customHeight="1">
      <c r="A1044" s="36"/>
      <c r="B1044" s="37"/>
      <c r="C1044" s="181" t="s">
        <v>2022</v>
      </c>
      <c r="D1044" s="181" t="s">
        <v>211</v>
      </c>
      <c r="E1044" s="182" t="s">
        <v>2023</v>
      </c>
      <c r="F1044" s="183" t="s">
        <v>2024</v>
      </c>
      <c r="G1044" s="184" t="s">
        <v>354</v>
      </c>
      <c r="H1044" s="185">
        <v>8</v>
      </c>
      <c r="I1044" s="186"/>
      <c r="J1044" s="187">
        <f>ROUND(I1044*H1044,2)</f>
        <v>0</v>
      </c>
      <c r="K1044" s="183" t="s">
        <v>21</v>
      </c>
      <c r="L1044" s="41"/>
      <c r="M1044" s="188" t="s">
        <v>21</v>
      </c>
      <c r="N1044" s="189" t="s">
        <v>45</v>
      </c>
      <c r="O1044" s="66"/>
      <c r="P1044" s="190">
        <f>O1044*H1044</f>
        <v>0</v>
      </c>
      <c r="Q1044" s="190">
        <v>0</v>
      </c>
      <c r="R1044" s="190">
        <f>Q1044*H1044</f>
        <v>0</v>
      </c>
      <c r="S1044" s="190">
        <v>0</v>
      </c>
      <c r="T1044" s="191">
        <f>S1044*H1044</f>
        <v>0</v>
      </c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R1044" s="192" t="s">
        <v>298</v>
      </c>
      <c r="AT1044" s="192" t="s">
        <v>211</v>
      </c>
      <c r="AU1044" s="192" t="s">
        <v>83</v>
      </c>
      <c r="AY1044" s="19" t="s">
        <v>209</v>
      </c>
      <c r="BE1044" s="193">
        <f>IF(N1044="základní",J1044,0)</f>
        <v>0</v>
      </c>
      <c r="BF1044" s="193">
        <f>IF(N1044="snížená",J1044,0)</f>
        <v>0</v>
      </c>
      <c r="BG1044" s="193">
        <f>IF(N1044="zákl. přenesená",J1044,0)</f>
        <v>0</v>
      </c>
      <c r="BH1044" s="193">
        <f>IF(N1044="sníž. přenesená",J1044,0)</f>
        <v>0</v>
      </c>
      <c r="BI1044" s="193">
        <f>IF(N1044="nulová",J1044,0)</f>
        <v>0</v>
      </c>
      <c r="BJ1044" s="19" t="s">
        <v>81</v>
      </c>
      <c r="BK1044" s="193">
        <f>ROUND(I1044*H1044,2)</f>
        <v>0</v>
      </c>
      <c r="BL1044" s="19" t="s">
        <v>298</v>
      </c>
      <c r="BM1044" s="192" t="s">
        <v>2025</v>
      </c>
    </row>
    <row r="1045" spans="2:51" s="13" customFormat="1" ht="12">
      <c r="B1045" s="194"/>
      <c r="C1045" s="195"/>
      <c r="D1045" s="196" t="s">
        <v>217</v>
      </c>
      <c r="E1045" s="197" t="s">
        <v>21</v>
      </c>
      <c r="F1045" s="198" t="s">
        <v>2026</v>
      </c>
      <c r="G1045" s="195"/>
      <c r="H1045" s="199">
        <v>8</v>
      </c>
      <c r="I1045" s="200"/>
      <c r="J1045" s="195"/>
      <c r="K1045" s="195"/>
      <c r="L1045" s="201"/>
      <c r="M1045" s="202"/>
      <c r="N1045" s="203"/>
      <c r="O1045" s="203"/>
      <c r="P1045" s="203"/>
      <c r="Q1045" s="203"/>
      <c r="R1045" s="203"/>
      <c r="S1045" s="203"/>
      <c r="T1045" s="204"/>
      <c r="AT1045" s="205" t="s">
        <v>217</v>
      </c>
      <c r="AU1045" s="205" t="s">
        <v>83</v>
      </c>
      <c r="AV1045" s="13" t="s">
        <v>83</v>
      </c>
      <c r="AW1045" s="13" t="s">
        <v>35</v>
      </c>
      <c r="AX1045" s="13" t="s">
        <v>81</v>
      </c>
      <c r="AY1045" s="205" t="s">
        <v>209</v>
      </c>
    </row>
    <row r="1046" spans="1:65" s="2" customFormat="1" ht="37.9" customHeight="1">
      <c r="A1046" s="36"/>
      <c r="B1046" s="37"/>
      <c r="C1046" s="181" t="s">
        <v>2027</v>
      </c>
      <c r="D1046" s="181" t="s">
        <v>211</v>
      </c>
      <c r="E1046" s="182" t="s">
        <v>2028</v>
      </c>
      <c r="F1046" s="183" t="s">
        <v>2029</v>
      </c>
      <c r="G1046" s="184" t="s">
        <v>354</v>
      </c>
      <c r="H1046" s="185">
        <v>23</v>
      </c>
      <c r="I1046" s="186"/>
      <c r="J1046" s="187">
        <f>ROUND(I1046*H1046,2)</f>
        <v>0</v>
      </c>
      <c r="K1046" s="183" t="s">
        <v>21</v>
      </c>
      <c r="L1046" s="41"/>
      <c r="M1046" s="188" t="s">
        <v>21</v>
      </c>
      <c r="N1046" s="189" t="s">
        <v>45</v>
      </c>
      <c r="O1046" s="66"/>
      <c r="P1046" s="190">
        <f>O1046*H1046</f>
        <v>0</v>
      </c>
      <c r="Q1046" s="190">
        <v>0</v>
      </c>
      <c r="R1046" s="190">
        <f>Q1046*H1046</f>
        <v>0</v>
      </c>
      <c r="S1046" s="190">
        <v>0</v>
      </c>
      <c r="T1046" s="191">
        <f>S1046*H1046</f>
        <v>0</v>
      </c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R1046" s="192" t="s">
        <v>298</v>
      </c>
      <c r="AT1046" s="192" t="s">
        <v>211</v>
      </c>
      <c r="AU1046" s="192" t="s">
        <v>83</v>
      </c>
      <c r="AY1046" s="19" t="s">
        <v>209</v>
      </c>
      <c r="BE1046" s="193">
        <f>IF(N1046="základní",J1046,0)</f>
        <v>0</v>
      </c>
      <c r="BF1046" s="193">
        <f>IF(N1046="snížená",J1046,0)</f>
        <v>0</v>
      </c>
      <c r="BG1046" s="193">
        <f>IF(N1046="zákl. přenesená",J1046,0)</f>
        <v>0</v>
      </c>
      <c r="BH1046" s="193">
        <f>IF(N1046="sníž. přenesená",J1046,0)</f>
        <v>0</v>
      </c>
      <c r="BI1046" s="193">
        <f>IF(N1046="nulová",J1046,0)</f>
        <v>0</v>
      </c>
      <c r="BJ1046" s="19" t="s">
        <v>81</v>
      </c>
      <c r="BK1046" s="193">
        <f>ROUND(I1046*H1046,2)</f>
        <v>0</v>
      </c>
      <c r="BL1046" s="19" t="s">
        <v>298</v>
      </c>
      <c r="BM1046" s="192" t="s">
        <v>2030</v>
      </c>
    </row>
    <row r="1047" spans="1:65" s="2" customFormat="1" ht="37.9" customHeight="1">
      <c r="A1047" s="36"/>
      <c r="B1047" s="37"/>
      <c r="C1047" s="181" t="s">
        <v>2031</v>
      </c>
      <c r="D1047" s="181" t="s">
        <v>211</v>
      </c>
      <c r="E1047" s="182" t="s">
        <v>2032</v>
      </c>
      <c r="F1047" s="183" t="s">
        <v>2033</v>
      </c>
      <c r="G1047" s="184" t="s">
        <v>331</v>
      </c>
      <c r="H1047" s="185">
        <v>3.1</v>
      </c>
      <c r="I1047" s="186"/>
      <c r="J1047" s="187">
        <f>ROUND(I1047*H1047,2)</f>
        <v>0</v>
      </c>
      <c r="K1047" s="183" t="s">
        <v>21</v>
      </c>
      <c r="L1047" s="41"/>
      <c r="M1047" s="188" t="s">
        <v>21</v>
      </c>
      <c r="N1047" s="189" t="s">
        <v>45</v>
      </c>
      <c r="O1047" s="66"/>
      <c r="P1047" s="190">
        <f>O1047*H1047</f>
        <v>0</v>
      </c>
      <c r="Q1047" s="190">
        <v>0</v>
      </c>
      <c r="R1047" s="190">
        <f>Q1047*H1047</f>
        <v>0</v>
      </c>
      <c r="S1047" s="190">
        <v>0</v>
      </c>
      <c r="T1047" s="191">
        <f>S1047*H1047</f>
        <v>0</v>
      </c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R1047" s="192" t="s">
        <v>298</v>
      </c>
      <c r="AT1047" s="192" t="s">
        <v>211</v>
      </c>
      <c r="AU1047" s="192" t="s">
        <v>83</v>
      </c>
      <c r="AY1047" s="19" t="s">
        <v>209</v>
      </c>
      <c r="BE1047" s="193">
        <f>IF(N1047="základní",J1047,0)</f>
        <v>0</v>
      </c>
      <c r="BF1047" s="193">
        <f>IF(N1047="snížená",J1047,0)</f>
        <v>0</v>
      </c>
      <c r="BG1047" s="193">
        <f>IF(N1047="zákl. přenesená",J1047,0)</f>
        <v>0</v>
      </c>
      <c r="BH1047" s="193">
        <f>IF(N1047="sníž. přenesená",J1047,0)</f>
        <v>0</v>
      </c>
      <c r="BI1047" s="193">
        <f>IF(N1047="nulová",J1047,0)</f>
        <v>0</v>
      </c>
      <c r="BJ1047" s="19" t="s">
        <v>81</v>
      </c>
      <c r="BK1047" s="193">
        <f>ROUND(I1047*H1047,2)</f>
        <v>0</v>
      </c>
      <c r="BL1047" s="19" t="s">
        <v>298</v>
      </c>
      <c r="BM1047" s="192" t="s">
        <v>2034</v>
      </c>
    </row>
    <row r="1048" spans="1:65" s="2" customFormat="1" ht="49.15" customHeight="1">
      <c r="A1048" s="36"/>
      <c r="B1048" s="37"/>
      <c r="C1048" s="181" t="s">
        <v>2035</v>
      </c>
      <c r="D1048" s="181" t="s">
        <v>211</v>
      </c>
      <c r="E1048" s="182" t="s">
        <v>2036</v>
      </c>
      <c r="F1048" s="183" t="s">
        <v>2037</v>
      </c>
      <c r="G1048" s="184" t="s">
        <v>1638</v>
      </c>
      <c r="H1048" s="185">
        <v>1</v>
      </c>
      <c r="I1048" s="186"/>
      <c r="J1048" s="187">
        <f>ROUND(I1048*H1048,2)</f>
        <v>0</v>
      </c>
      <c r="K1048" s="183" t="s">
        <v>21</v>
      </c>
      <c r="L1048" s="41"/>
      <c r="M1048" s="188" t="s">
        <v>21</v>
      </c>
      <c r="N1048" s="189" t="s">
        <v>45</v>
      </c>
      <c r="O1048" s="66"/>
      <c r="P1048" s="190">
        <f>O1048*H1048</f>
        <v>0</v>
      </c>
      <c r="Q1048" s="190">
        <v>1.2</v>
      </c>
      <c r="R1048" s="190">
        <f>Q1048*H1048</f>
        <v>1.2</v>
      </c>
      <c r="S1048" s="190">
        <v>0</v>
      </c>
      <c r="T1048" s="191">
        <f>S1048*H1048</f>
        <v>0</v>
      </c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R1048" s="192" t="s">
        <v>298</v>
      </c>
      <c r="AT1048" s="192" t="s">
        <v>211</v>
      </c>
      <c r="AU1048" s="192" t="s">
        <v>83</v>
      </c>
      <c r="AY1048" s="19" t="s">
        <v>209</v>
      </c>
      <c r="BE1048" s="193">
        <f>IF(N1048="základní",J1048,0)</f>
        <v>0</v>
      </c>
      <c r="BF1048" s="193">
        <f>IF(N1048="snížená",J1048,0)</f>
        <v>0</v>
      </c>
      <c r="BG1048" s="193">
        <f>IF(N1048="zákl. přenesená",J1048,0)</f>
        <v>0</v>
      </c>
      <c r="BH1048" s="193">
        <f>IF(N1048="sníž. přenesená",J1048,0)</f>
        <v>0</v>
      </c>
      <c r="BI1048" s="193">
        <f>IF(N1048="nulová",J1048,0)</f>
        <v>0</v>
      </c>
      <c r="BJ1048" s="19" t="s">
        <v>81</v>
      </c>
      <c r="BK1048" s="193">
        <f>ROUND(I1048*H1048,2)</f>
        <v>0</v>
      </c>
      <c r="BL1048" s="19" t="s">
        <v>298</v>
      </c>
      <c r="BM1048" s="192" t="s">
        <v>2038</v>
      </c>
    </row>
    <row r="1049" spans="2:51" s="15" customFormat="1" ht="12">
      <c r="B1049" s="217"/>
      <c r="C1049" s="218"/>
      <c r="D1049" s="196" t="s">
        <v>217</v>
      </c>
      <c r="E1049" s="219" t="s">
        <v>21</v>
      </c>
      <c r="F1049" s="220" t="s">
        <v>2039</v>
      </c>
      <c r="G1049" s="218"/>
      <c r="H1049" s="219" t="s">
        <v>21</v>
      </c>
      <c r="I1049" s="221"/>
      <c r="J1049" s="218"/>
      <c r="K1049" s="218"/>
      <c r="L1049" s="222"/>
      <c r="M1049" s="223"/>
      <c r="N1049" s="224"/>
      <c r="O1049" s="224"/>
      <c r="P1049" s="224"/>
      <c r="Q1049" s="224"/>
      <c r="R1049" s="224"/>
      <c r="S1049" s="224"/>
      <c r="T1049" s="225"/>
      <c r="AT1049" s="226" t="s">
        <v>217</v>
      </c>
      <c r="AU1049" s="226" t="s">
        <v>83</v>
      </c>
      <c r="AV1049" s="15" t="s">
        <v>81</v>
      </c>
      <c r="AW1049" s="15" t="s">
        <v>35</v>
      </c>
      <c r="AX1049" s="15" t="s">
        <v>74</v>
      </c>
      <c r="AY1049" s="226" t="s">
        <v>209</v>
      </c>
    </row>
    <row r="1050" spans="2:51" s="15" customFormat="1" ht="22.5">
      <c r="B1050" s="217"/>
      <c r="C1050" s="218"/>
      <c r="D1050" s="196" t="s">
        <v>217</v>
      </c>
      <c r="E1050" s="219" t="s">
        <v>21</v>
      </c>
      <c r="F1050" s="220" t="s">
        <v>2040</v>
      </c>
      <c r="G1050" s="218"/>
      <c r="H1050" s="219" t="s">
        <v>21</v>
      </c>
      <c r="I1050" s="221"/>
      <c r="J1050" s="218"/>
      <c r="K1050" s="218"/>
      <c r="L1050" s="222"/>
      <c r="M1050" s="223"/>
      <c r="N1050" s="224"/>
      <c r="O1050" s="224"/>
      <c r="P1050" s="224"/>
      <c r="Q1050" s="224"/>
      <c r="R1050" s="224"/>
      <c r="S1050" s="224"/>
      <c r="T1050" s="225"/>
      <c r="AT1050" s="226" t="s">
        <v>217</v>
      </c>
      <c r="AU1050" s="226" t="s">
        <v>83</v>
      </c>
      <c r="AV1050" s="15" t="s">
        <v>81</v>
      </c>
      <c r="AW1050" s="15" t="s">
        <v>35</v>
      </c>
      <c r="AX1050" s="15" t="s">
        <v>74</v>
      </c>
      <c r="AY1050" s="226" t="s">
        <v>209</v>
      </c>
    </row>
    <row r="1051" spans="2:51" s="15" customFormat="1" ht="12">
      <c r="B1051" s="217"/>
      <c r="C1051" s="218"/>
      <c r="D1051" s="196" t="s">
        <v>217</v>
      </c>
      <c r="E1051" s="219" t="s">
        <v>21</v>
      </c>
      <c r="F1051" s="220" t="s">
        <v>2041</v>
      </c>
      <c r="G1051" s="218"/>
      <c r="H1051" s="219" t="s">
        <v>21</v>
      </c>
      <c r="I1051" s="221"/>
      <c r="J1051" s="218"/>
      <c r="K1051" s="218"/>
      <c r="L1051" s="222"/>
      <c r="M1051" s="223"/>
      <c r="N1051" s="224"/>
      <c r="O1051" s="224"/>
      <c r="P1051" s="224"/>
      <c r="Q1051" s="224"/>
      <c r="R1051" s="224"/>
      <c r="S1051" s="224"/>
      <c r="T1051" s="225"/>
      <c r="AT1051" s="226" t="s">
        <v>217</v>
      </c>
      <c r="AU1051" s="226" t="s">
        <v>83</v>
      </c>
      <c r="AV1051" s="15" t="s">
        <v>81</v>
      </c>
      <c r="AW1051" s="15" t="s">
        <v>35</v>
      </c>
      <c r="AX1051" s="15" t="s">
        <v>74</v>
      </c>
      <c r="AY1051" s="226" t="s">
        <v>209</v>
      </c>
    </row>
    <row r="1052" spans="2:51" s="14" customFormat="1" ht="12">
      <c r="B1052" s="206"/>
      <c r="C1052" s="207"/>
      <c r="D1052" s="196" t="s">
        <v>217</v>
      </c>
      <c r="E1052" s="208" t="s">
        <v>21</v>
      </c>
      <c r="F1052" s="209" t="s">
        <v>2042</v>
      </c>
      <c r="G1052" s="207"/>
      <c r="H1052" s="210">
        <v>0</v>
      </c>
      <c r="I1052" s="211"/>
      <c r="J1052" s="207"/>
      <c r="K1052" s="207"/>
      <c r="L1052" s="212"/>
      <c r="M1052" s="213"/>
      <c r="N1052" s="214"/>
      <c r="O1052" s="214"/>
      <c r="P1052" s="214"/>
      <c r="Q1052" s="214"/>
      <c r="R1052" s="214"/>
      <c r="S1052" s="214"/>
      <c r="T1052" s="215"/>
      <c r="AT1052" s="216" t="s">
        <v>217</v>
      </c>
      <c r="AU1052" s="216" t="s">
        <v>83</v>
      </c>
      <c r="AV1052" s="14" t="s">
        <v>224</v>
      </c>
      <c r="AW1052" s="14" t="s">
        <v>35</v>
      </c>
      <c r="AX1052" s="14" t="s">
        <v>74</v>
      </c>
      <c r="AY1052" s="216" t="s">
        <v>209</v>
      </c>
    </row>
    <row r="1053" spans="2:51" s="13" customFormat="1" ht="12">
      <c r="B1053" s="194"/>
      <c r="C1053" s="195"/>
      <c r="D1053" s="196" t="s">
        <v>217</v>
      </c>
      <c r="E1053" s="197" t="s">
        <v>21</v>
      </c>
      <c r="F1053" s="198" t="s">
        <v>81</v>
      </c>
      <c r="G1053" s="195"/>
      <c r="H1053" s="199">
        <v>1</v>
      </c>
      <c r="I1053" s="200"/>
      <c r="J1053" s="195"/>
      <c r="K1053" s="195"/>
      <c r="L1053" s="201"/>
      <c r="M1053" s="202"/>
      <c r="N1053" s="203"/>
      <c r="O1053" s="203"/>
      <c r="P1053" s="203"/>
      <c r="Q1053" s="203"/>
      <c r="R1053" s="203"/>
      <c r="S1053" s="203"/>
      <c r="T1053" s="204"/>
      <c r="AT1053" s="205" t="s">
        <v>217</v>
      </c>
      <c r="AU1053" s="205" t="s">
        <v>83</v>
      </c>
      <c r="AV1053" s="13" t="s">
        <v>83</v>
      </c>
      <c r="AW1053" s="13" t="s">
        <v>35</v>
      </c>
      <c r="AX1053" s="13" t="s">
        <v>81</v>
      </c>
      <c r="AY1053" s="205" t="s">
        <v>209</v>
      </c>
    </row>
    <row r="1054" spans="1:65" s="2" customFormat="1" ht="37.9" customHeight="1">
      <c r="A1054" s="36"/>
      <c r="B1054" s="37"/>
      <c r="C1054" s="181" t="s">
        <v>2043</v>
      </c>
      <c r="D1054" s="181" t="s">
        <v>211</v>
      </c>
      <c r="E1054" s="182" t="s">
        <v>2044</v>
      </c>
      <c r="F1054" s="183" t="s">
        <v>2045</v>
      </c>
      <c r="G1054" s="184" t="s">
        <v>331</v>
      </c>
      <c r="H1054" s="185">
        <v>10.475</v>
      </c>
      <c r="I1054" s="186"/>
      <c r="J1054" s="187">
        <f>ROUND(I1054*H1054,2)</f>
        <v>0</v>
      </c>
      <c r="K1054" s="183" t="s">
        <v>21</v>
      </c>
      <c r="L1054" s="41"/>
      <c r="M1054" s="188" t="s">
        <v>21</v>
      </c>
      <c r="N1054" s="189" t="s">
        <v>45</v>
      </c>
      <c r="O1054" s="66"/>
      <c r="P1054" s="190">
        <f>O1054*H1054</f>
        <v>0</v>
      </c>
      <c r="Q1054" s="190">
        <v>1.2</v>
      </c>
      <c r="R1054" s="190">
        <f>Q1054*H1054</f>
        <v>12.569999999999999</v>
      </c>
      <c r="S1054" s="190">
        <v>0</v>
      </c>
      <c r="T1054" s="191">
        <f>S1054*H1054</f>
        <v>0</v>
      </c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R1054" s="192" t="s">
        <v>298</v>
      </c>
      <c r="AT1054" s="192" t="s">
        <v>211</v>
      </c>
      <c r="AU1054" s="192" t="s">
        <v>83</v>
      </c>
      <c r="AY1054" s="19" t="s">
        <v>209</v>
      </c>
      <c r="BE1054" s="193">
        <f>IF(N1054="základní",J1054,0)</f>
        <v>0</v>
      </c>
      <c r="BF1054" s="193">
        <f>IF(N1054="snížená",J1054,0)</f>
        <v>0</v>
      </c>
      <c r="BG1054" s="193">
        <f>IF(N1054="zákl. přenesená",J1054,0)</f>
        <v>0</v>
      </c>
      <c r="BH1054" s="193">
        <f>IF(N1054="sníž. přenesená",J1054,0)</f>
        <v>0</v>
      </c>
      <c r="BI1054" s="193">
        <f>IF(N1054="nulová",J1054,0)</f>
        <v>0</v>
      </c>
      <c r="BJ1054" s="19" t="s">
        <v>81</v>
      </c>
      <c r="BK1054" s="193">
        <f>ROUND(I1054*H1054,2)</f>
        <v>0</v>
      </c>
      <c r="BL1054" s="19" t="s">
        <v>298</v>
      </c>
      <c r="BM1054" s="192" t="s">
        <v>2046</v>
      </c>
    </row>
    <row r="1055" spans="2:51" s="13" customFormat="1" ht="12">
      <c r="B1055" s="194"/>
      <c r="C1055" s="195"/>
      <c r="D1055" s="196" t="s">
        <v>217</v>
      </c>
      <c r="E1055" s="197" t="s">
        <v>21</v>
      </c>
      <c r="F1055" s="198" t="s">
        <v>2047</v>
      </c>
      <c r="G1055" s="195"/>
      <c r="H1055" s="199">
        <v>10.475</v>
      </c>
      <c r="I1055" s="200"/>
      <c r="J1055" s="195"/>
      <c r="K1055" s="195"/>
      <c r="L1055" s="201"/>
      <c r="M1055" s="202"/>
      <c r="N1055" s="203"/>
      <c r="O1055" s="203"/>
      <c r="P1055" s="203"/>
      <c r="Q1055" s="203"/>
      <c r="R1055" s="203"/>
      <c r="S1055" s="203"/>
      <c r="T1055" s="204"/>
      <c r="AT1055" s="205" t="s">
        <v>217</v>
      </c>
      <c r="AU1055" s="205" t="s">
        <v>83</v>
      </c>
      <c r="AV1055" s="13" t="s">
        <v>83</v>
      </c>
      <c r="AW1055" s="13" t="s">
        <v>35</v>
      </c>
      <c r="AX1055" s="13" t="s">
        <v>81</v>
      </c>
      <c r="AY1055" s="205" t="s">
        <v>209</v>
      </c>
    </row>
    <row r="1056" spans="1:65" s="2" customFormat="1" ht="37.9" customHeight="1">
      <c r="A1056" s="36"/>
      <c r="B1056" s="37"/>
      <c r="C1056" s="181" t="s">
        <v>2048</v>
      </c>
      <c r="D1056" s="181" t="s">
        <v>211</v>
      </c>
      <c r="E1056" s="182" t="s">
        <v>2049</v>
      </c>
      <c r="F1056" s="183" t="s">
        <v>2050</v>
      </c>
      <c r="G1056" s="184" t="s">
        <v>354</v>
      </c>
      <c r="H1056" s="185">
        <v>16</v>
      </c>
      <c r="I1056" s="186"/>
      <c r="J1056" s="187">
        <f>ROUND(I1056*H1056,2)</f>
        <v>0</v>
      </c>
      <c r="K1056" s="183" t="s">
        <v>21</v>
      </c>
      <c r="L1056" s="41"/>
      <c r="M1056" s="188" t="s">
        <v>21</v>
      </c>
      <c r="N1056" s="189" t="s">
        <v>45</v>
      </c>
      <c r="O1056" s="66"/>
      <c r="P1056" s="190">
        <f>O1056*H1056</f>
        <v>0</v>
      </c>
      <c r="Q1056" s="190">
        <v>0</v>
      </c>
      <c r="R1056" s="190">
        <f>Q1056*H1056</f>
        <v>0</v>
      </c>
      <c r="S1056" s="190">
        <v>0</v>
      </c>
      <c r="T1056" s="191">
        <f>S1056*H1056</f>
        <v>0</v>
      </c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R1056" s="192" t="s">
        <v>298</v>
      </c>
      <c r="AT1056" s="192" t="s">
        <v>211</v>
      </c>
      <c r="AU1056" s="192" t="s">
        <v>83</v>
      </c>
      <c r="AY1056" s="19" t="s">
        <v>209</v>
      </c>
      <c r="BE1056" s="193">
        <f>IF(N1056="základní",J1056,0)</f>
        <v>0</v>
      </c>
      <c r="BF1056" s="193">
        <f>IF(N1056="snížená",J1056,0)</f>
        <v>0</v>
      </c>
      <c r="BG1056" s="193">
        <f>IF(N1056="zákl. přenesená",J1056,0)</f>
        <v>0</v>
      </c>
      <c r="BH1056" s="193">
        <f>IF(N1056="sníž. přenesená",J1056,0)</f>
        <v>0</v>
      </c>
      <c r="BI1056" s="193">
        <f>IF(N1056="nulová",J1056,0)</f>
        <v>0</v>
      </c>
      <c r="BJ1056" s="19" t="s">
        <v>81</v>
      </c>
      <c r="BK1056" s="193">
        <f>ROUND(I1056*H1056,2)</f>
        <v>0</v>
      </c>
      <c r="BL1056" s="19" t="s">
        <v>298</v>
      </c>
      <c r="BM1056" s="192" t="s">
        <v>2051</v>
      </c>
    </row>
    <row r="1057" spans="2:51" s="13" customFormat="1" ht="12">
      <c r="B1057" s="194"/>
      <c r="C1057" s="195"/>
      <c r="D1057" s="196" t="s">
        <v>217</v>
      </c>
      <c r="E1057" s="197" t="s">
        <v>21</v>
      </c>
      <c r="F1057" s="198" t="s">
        <v>2052</v>
      </c>
      <c r="G1057" s="195"/>
      <c r="H1057" s="199">
        <v>16</v>
      </c>
      <c r="I1057" s="200"/>
      <c r="J1057" s="195"/>
      <c r="K1057" s="195"/>
      <c r="L1057" s="201"/>
      <c r="M1057" s="202"/>
      <c r="N1057" s="203"/>
      <c r="O1057" s="203"/>
      <c r="P1057" s="203"/>
      <c r="Q1057" s="203"/>
      <c r="R1057" s="203"/>
      <c r="S1057" s="203"/>
      <c r="T1057" s="204"/>
      <c r="AT1057" s="205" t="s">
        <v>217</v>
      </c>
      <c r="AU1057" s="205" t="s">
        <v>83</v>
      </c>
      <c r="AV1057" s="13" t="s">
        <v>83</v>
      </c>
      <c r="AW1057" s="13" t="s">
        <v>35</v>
      </c>
      <c r="AX1057" s="13" t="s">
        <v>81</v>
      </c>
      <c r="AY1057" s="205" t="s">
        <v>209</v>
      </c>
    </row>
    <row r="1058" spans="1:65" s="2" customFormat="1" ht="24.2" customHeight="1">
      <c r="A1058" s="36"/>
      <c r="B1058" s="37"/>
      <c r="C1058" s="181" t="s">
        <v>2053</v>
      </c>
      <c r="D1058" s="181" t="s">
        <v>211</v>
      </c>
      <c r="E1058" s="182" t="s">
        <v>2054</v>
      </c>
      <c r="F1058" s="183" t="s">
        <v>2055</v>
      </c>
      <c r="G1058" s="184" t="s">
        <v>331</v>
      </c>
      <c r="H1058" s="185">
        <v>0.54</v>
      </c>
      <c r="I1058" s="186"/>
      <c r="J1058" s="187">
        <f>ROUND(I1058*H1058,2)</f>
        <v>0</v>
      </c>
      <c r="K1058" s="183" t="s">
        <v>21</v>
      </c>
      <c r="L1058" s="41"/>
      <c r="M1058" s="188" t="s">
        <v>21</v>
      </c>
      <c r="N1058" s="189" t="s">
        <v>45</v>
      </c>
      <c r="O1058" s="66"/>
      <c r="P1058" s="190">
        <f>O1058*H1058</f>
        <v>0</v>
      </c>
      <c r="Q1058" s="190">
        <v>1.2</v>
      </c>
      <c r="R1058" s="190">
        <f>Q1058*H1058</f>
        <v>0.648</v>
      </c>
      <c r="S1058" s="190">
        <v>0</v>
      </c>
      <c r="T1058" s="191">
        <f>S1058*H1058</f>
        <v>0</v>
      </c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R1058" s="192" t="s">
        <v>298</v>
      </c>
      <c r="AT1058" s="192" t="s">
        <v>211</v>
      </c>
      <c r="AU1058" s="192" t="s">
        <v>83</v>
      </c>
      <c r="AY1058" s="19" t="s">
        <v>209</v>
      </c>
      <c r="BE1058" s="193">
        <f>IF(N1058="základní",J1058,0)</f>
        <v>0</v>
      </c>
      <c r="BF1058" s="193">
        <f>IF(N1058="snížená",J1058,0)</f>
        <v>0</v>
      </c>
      <c r="BG1058" s="193">
        <f>IF(N1058="zákl. přenesená",J1058,0)</f>
        <v>0</v>
      </c>
      <c r="BH1058" s="193">
        <f>IF(N1058="sníž. přenesená",J1058,0)</f>
        <v>0</v>
      </c>
      <c r="BI1058" s="193">
        <f>IF(N1058="nulová",J1058,0)</f>
        <v>0</v>
      </c>
      <c r="BJ1058" s="19" t="s">
        <v>81</v>
      </c>
      <c r="BK1058" s="193">
        <f>ROUND(I1058*H1058,2)</f>
        <v>0</v>
      </c>
      <c r="BL1058" s="19" t="s">
        <v>298</v>
      </c>
      <c r="BM1058" s="192" t="s">
        <v>2056</v>
      </c>
    </row>
    <row r="1059" spans="2:51" s="13" customFormat="1" ht="12">
      <c r="B1059" s="194"/>
      <c r="C1059" s="195"/>
      <c r="D1059" s="196" t="s">
        <v>217</v>
      </c>
      <c r="E1059" s="197" t="s">
        <v>21</v>
      </c>
      <c r="F1059" s="198" t="s">
        <v>2057</v>
      </c>
      <c r="G1059" s="195"/>
      <c r="H1059" s="199">
        <v>0.54</v>
      </c>
      <c r="I1059" s="200"/>
      <c r="J1059" s="195"/>
      <c r="K1059" s="195"/>
      <c r="L1059" s="201"/>
      <c r="M1059" s="202"/>
      <c r="N1059" s="203"/>
      <c r="O1059" s="203"/>
      <c r="P1059" s="203"/>
      <c r="Q1059" s="203"/>
      <c r="R1059" s="203"/>
      <c r="S1059" s="203"/>
      <c r="T1059" s="204"/>
      <c r="AT1059" s="205" t="s">
        <v>217</v>
      </c>
      <c r="AU1059" s="205" t="s">
        <v>83</v>
      </c>
      <c r="AV1059" s="13" t="s">
        <v>83</v>
      </c>
      <c r="AW1059" s="13" t="s">
        <v>35</v>
      </c>
      <c r="AX1059" s="13" t="s">
        <v>81</v>
      </c>
      <c r="AY1059" s="205" t="s">
        <v>209</v>
      </c>
    </row>
    <row r="1060" spans="1:65" s="2" customFormat="1" ht="37.9" customHeight="1">
      <c r="A1060" s="36"/>
      <c r="B1060" s="37"/>
      <c r="C1060" s="181" t="s">
        <v>2058</v>
      </c>
      <c r="D1060" s="181" t="s">
        <v>211</v>
      </c>
      <c r="E1060" s="182" t="s">
        <v>2059</v>
      </c>
      <c r="F1060" s="183" t="s">
        <v>2060</v>
      </c>
      <c r="G1060" s="184" t="s">
        <v>354</v>
      </c>
      <c r="H1060" s="185">
        <v>1</v>
      </c>
      <c r="I1060" s="186"/>
      <c r="J1060" s="187">
        <f>ROUND(I1060*H1060,2)</f>
        <v>0</v>
      </c>
      <c r="K1060" s="183" t="s">
        <v>21</v>
      </c>
      <c r="L1060" s="41"/>
      <c r="M1060" s="188" t="s">
        <v>21</v>
      </c>
      <c r="N1060" s="189" t="s">
        <v>45</v>
      </c>
      <c r="O1060" s="66"/>
      <c r="P1060" s="190">
        <f>O1060*H1060</f>
        <v>0</v>
      </c>
      <c r="Q1060" s="190">
        <v>0</v>
      </c>
      <c r="R1060" s="190">
        <f>Q1060*H1060</f>
        <v>0</v>
      </c>
      <c r="S1060" s="190">
        <v>0</v>
      </c>
      <c r="T1060" s="191">
        <f>S1060*H1060</f>
        <v>0</v>
      </c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R1060" s="192" t="s">
        <v>298</v>
      </c>
      <c r="AT1060" s="192" t="s">
        <v>211</v>
      </c>
      <c r="AU1060" s="192" t="s">
        <v>83</v>
      </c>
      <c r="AY1060" s="19" t="s">
        <v>209</v>
      </c>
      <c r="BE1060" s="193">
        <f>IF(N1060="základní",J1060,0)</f>
        <v>0</v>
      </c>
      <c r="BF1060" s="193">
        <f>IF(N1060="snížená",J1060,0)</f>
        <v>0</v>
      </c>
      <c r="BG1060" s="193">
        <f>IF(N1060="zákl. přenesená",J1060,0)</f>
        <v>0</v>
      </c>
      <c r="BH1060" s="193">
        <f>IF(N1060="sníž. přenesená",J1060,0)</f>
        <v>0</v>
      </c>
      <c r="BI1060" s="193">
        <f>IF(N1060="nulová",J1060,0)</f>
        <v>0</v>
      </c>
      <c r="BJ1060" s="19" t="s">
        <v>81</v>
      </c>
      <c r="BK1060" s="193">
        <f>ROUND(I1060*H1060,2)</f>
        <v>0</v>
      </c>
      <c r="BL1060" s="19" t="s">
        <v>298</v>
      </c>
      <c r="BM1060" s="192" t="s">
        <v>2061</v>
      </c>
    </row>
    <row r="1061" spans="1:65" s="2" customFormat="1" ht="37.9" customHeight="1">
      <c r="A1061" s="36"/>
      <c r="B1061" s="37"/>
      <c r="C1061" s="181" t="s">
        <v>2062</v>
      </c>
      <c r="D1061" s="181" t="s">
        <v>211</v>
      </c>
      <c r="E1061" s="182" t="s">
        <v>2063</v>
      </c>
      <c r="F1061" s="183" t="s">
        <v>2064</v>
      </c>
      <c r="G1061" s="184" t="s">
        <v>354</v>
      </c>
      <c r="H1061" s="185">
        <v>1</v>
      </c>
      <c r="I1061" s="186"/>
      <c r="J1061" s="187">
        <f>ROUND(I1061*H1061,2)</f>
        <v>0</v>
      </c>
      <c r="K1061" s="183" t="s">
        <v>21</v>
      </c>
      <c r="L1061" s="41"/>
      <c r="M1061" s="188" t="s">
        <v>21</v>
      </c>
      <c r="N1061" s="189" t="s">
        <v>45</v>
      </c>
      <c r="O1061" s="66"/>
      <c r="P1061" s="190">
        <f>O1061*H1061</f>
        <v>0</v>
      </c>
      <c r="Q1061" s="190">
        <v>0</v>
      </c>
      <c r="R1061" s="190">
        <f>Q1061*H1061</f>
        <v>0</v>
      </c>
      <c r="S1061" s="190">
        <v>0</v>
      </c>
      <c r="T1061" s="191">
        <f>S1061*H1061</f>
        <v>0</v>
      </c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R1061" s="192" t="s">
        <v>298</v>
      </c>
      <c r="AT1061" s="192" t="s">
        <v>211</v>
      </c>
      <c r="AU1061" s="192" t="s">
        <v>83</v>
      </c>
      <c r="AY1061" s="19" t="s">
        <v>209</v>
      </c>
      <c r="BE1061" s="193">
        <f>IF(N1061="základní",J1061,0)</f>
        <v>0</v>
      </c>
      <c r="BF1061" s="193">
        <f>IF(N1061="snížená",J1061,0)</f>
        <v>0</v>
      </c>
      <c r="BG1061" s="193">
        <f>IF(N1061="zákl. přenesená",J1061,0)</f>
        <v>0</v>
      </c>
      <c r="BH1061" s="193">
        <f>IF(N1061="sníž. přenesená",J1061,0)</f>
        <v>0</v>
      </c>
      <c r="BI1061" s="193">
        <f>IF(N1061="nulová",J1061,0)</f>
        <v>0</v>
      </c>
      <c r="BJ1061" s="19" t="s">
        <v>81</v>
      </c>
      <c r="BK1061" s="193">
        <f>ROUND(I1061*H1061,2)</f>
        <v>0</v>
      </c>
      <c r="BL1061" s="19" t="s">
        <v>298</v>
      </c>
      <c r="BM1061" s="192" t="s">
        <v>2065</v>
      </c>
    </row>
    <row r="1062" spans="1:65" s="2" customFormat="1" ht="37.9" customHeight="1">
      <c r="A1062" s="36"/>
      <c r="B1062" s="37"/>
      <c r="C1062" s="181" t="s">
        <v>2066</v>
      </c>
      <c r="D1062" s="181" t="s">
        <v>211</v>
      </c>
      <c r="E1062" s="182" t="s">
        <v>2067</v>
      </c>
      <c r="F1062" s="183" t="s">
        <v>2068</v>
      </c>
      <c r="G1062" s="184" t="s">
        <v>354</v>
      </c>
      <c r="H1062" s="185">
        <v>1</v>
      </c>
      <c r="I1062" s="186"/>
      <c r="J1062" s="187">
        <f>ROUND(I1062*H1062,2)</f>
        <v>0</v>
      </c>
      <c r="K1062" s="183" t="s">
        <v>21</v>
      </c>
      <c r="L1062" s="41"/>
      <c r="M1062" s="188" t="s">
        <v>21</v>
      </c>
      <c r="N1062" s="189" t="s">
        <v>45</v>
      </c>
      <c r="O1062" s="66"/>
      <c r="P1062" s="190">
        <f>O1062*H1062</f>
        <v>0</v>
      </c>
      <c r="Q1062" s="190">
        <v>0</v>
      </c>
      <c r="R1062" s="190">
        <f>Q1062*H1062</f>
        <v>0</v>
      </c>
      <c r="S1062" s="190">
        <v>0</v>
      </c>
      <c r="T1062" s="191">
        <f>S1062*H1062</f>
        <v>0</v>
      </c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R1062" s="192" t="s">
        <v>298</v>
      </c>
      <c r="AT1062" s="192" t="s">
        <v>211</v>
      </c>
      <c r="AU1062" s="192" t="s">
        <v>83</v>
      </c>
      <c r="AY1062" s="19" t="s">
        <v>209</v>
      </c>
      <c r="BE1062" s="193">
        <f>IF(N1062="základní",J1062,0)</f>
        <v>0</v>
      </c>
      <c r="BF1062" s="193">
        <f>IF(N1062="snížená",J1062,0)</f>
        <v>0</v>
      </c>
      <c r="BG1062" s="193">
        <f>IF(N1062="zákl. přenesená",J1062,0)</f>
        <v>0</v>
      </c>
      <c r="BH1062" s="193">
        <f>IF(N1062="sníž. přenesená",J1062,0)</f>
        <v>0</v>
      </c>
      <c r="BI1062" s="193">
        <f>IF(N1062="nulová",J1062,0)</f>
        <v>0</v>
      </c>
      <c r="BJ1062" s="19" t="s">
        <v>81</v>
      </c>
      <c r="BK1062" s="193">
        <f>ROUND(I1062*H1062,2)</f>
        <v>0</v>
      </c>
      <c r="BL1062" s="19" t="s">
        <v>298</v>
      </c>
      <c r="BM1062" s="192" t="s">
        <v>2069</v>
      </c>
    </row>
    <row r="1063" spans="1:65" s="2" customFormat="1" ht="37.9" customHeight="1">
      <c r="A1063" s="36"/>
      <c r="B1063" s="37"/>
      <c r="C1063" s="181" t="s">
        <v>2070</v>
      </c>
      <c r="D1063" s="181" t="s">
        <v>211</v>
      </c>
      <c r="E1063" s="182" t="s">
        <v>2071</v>
      </c>
      <c r="F1063" s="183" t="s">
        <v>2072</v>
      </c>
      <c r="G1063" s="184" t="s">
        <v>1623</v>
      </c>
      <c r="H1063" s="248"/>
      <c r="I1063" s="186"/>
      <c r="J1063" s="187">
        <f>ROUND(I1063*H1063,2)</f>
        <v>0</v>
      </c>
      <c r="K1063" s="183" t="s">
        <v>234</v>
      </c>
      <c r="L1063" s="41"/>
      <c r="M1063" s="188" t="s">
        <v>21</v>
      </c>
      <c r="N1063" s="189" t="s">
        <v>45</v>
      </c>
      <c r="O1063" s="66"/>
      <c r="P1063" s="190">
        <f>O1063*H1063</f>
        <v>0</v>
      </c>
      <c r="Q1063" s="190">
        <v>0</v>
      </c>
      <c r="R1063" s="190">
        <f>Q1063*H1063</f>
        <v>0</v>
      </c>
      <c r="S1063" s="190">
        <v>0</v>
      </c>
      <c r="T1063" s="191">
        <f>S1063*H1063</f>
        <v>0</v>
      </c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R1063" s="192" t="s">
        <v>298</v>
      </c>
      <c r="AT1063" s="192" t="s">
        <v>211</v>
      </c>
      <c r="AU1063" s="192" t="s">
        <v>83</v>
      </c>
      <c r="AY1063" s="19" t="s">
        <v>209</v>
      </c>
      <c r="BE1063" s="193">
        <f>IF(N1063="základní",J1063,0)</f>
        <v>0</v>
      </c>
      <c r="BF1063" s="193">
        <f>IF(N1063="snížená",J1063,0)</f>
        <v>0</v>
      </c>
      <c r="BG1063" s="193">
        <f>IF(N1063="zákl. přenesená",J1063,0)</f>
        <v>0</v>
      </c>
      <c r="BH1063" s="193">
        <f>IF(N1063="sníž. přenesená",J1063,0)</f>
        <v>0</v>
      </c>
      <c r="BI1063" s="193">
        <f>IF(N1063="nulová",J1063,0)</f>
        <v>0</v>
      </c>
      <c r="BJ1063" s="19" t="s">
        <v>81</v>
      </c>
      <c r="BK1063" s="193">
        <f>ROUND(I1063*H1063,2)</f>
        <v>0</v>
      </c>
      <c r="BL1063" s="19" t="s">
        <v>298</v>
      </c>
      <c r="BM1063" s="192" t="s">
        <v>2073</v>
      </c>
    </row>
    <row r="1064" spans="1:65" s="2" customFormat="1" ht="37.9" customHeight="1">
      <c r="A1064" s="36"/>
      <c r="B1064" s="37"/>
      <c r="C1064" s="181" t="s">
        <v>2074</v>
      </c>
      <c r="D1064" s="181" t="s">
        <v>211</v>
      </c>
      <c r="E1064" s="182" t="s">
        <v>2075</v>
      </c>
      <c r="F1064" s="183" t="s">
        <v>1358</v>
      </c>
      <c r="G1064" s="184" t="s">
        <v>1623</v>
      </c>
      <c r="H1064" s="248"/>
      <c r="I1064" s="186"/>
      <c r="J1064" s="187">
        <f>ROUND(I1064*H1064,2)</f>
        <v>0</v>
      </c>
      <c r="K1064" s="183" t="s">
        <v>21</v>
      </c>
      <c r="L1064" s="41"/>
      <c r="M1064" s="188" t="s">
        <v>21</v>
      </c>
      <c r="N1064" s="189" t="s">
        <v>45</v>
      </c>
      <c r="O1064" s="66"/>
      <c r="P1064" s="190">
        <f>O1064*H1064</f>
        <v>0</v>
      </c>
      <c r="Q1064" s="190">
        <v>0</v>
      </c>
      <c r="R1064" s="190">
        <f>Q1064*H1064</f>
        <v>0</v>
      </c>
      <c r="S1064" s="190">
        <v>0</v>
      </c>
      <c r="T1064" s="191">
        <f>S1064*H1064</f>
        <v>0</v>
      </c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R1064" s="192" t="s">
        <v>298</v>
      </c>
      <c r="AT1064" s="192" t="s">
        <v>211</v>
      </c>
      <c r="AU1064" s="192" t="s">
        <v>83</v>
      </c>
      <c r="AY1064" s="19" t="s">
        <v>209</v>
      </c>
      <c r="BE1064" s="193">
        <f>IF(N1064="základní",J1064,0)</f>
        <v>0</v>
      </c>
      <c r="BF1064" s="193">
        <f>IF(N1064="snížená",J1064,0)</f>
        <v>0</v>
      </c>
      <c r="BG1064" s="193">
        <f>IF(N1064="zákl. přenesená",J1064,0)</f>
        <v>0</v>
      </c>
      <c r="BH1064" s="193">
        <f>IF(N1064="sníž. přenesená",J1064,0)</f>
        <v>0</v>
      </c>
      <c r="BI1064" s="193">
        <f>IF(N1064="nulová",J1064,0)</f>
        <v>0</v>
      </c>
      <c r="BJ1064" s="19" t="s">
        <v>81</v>
      </c>
      <c r="BK1064" s="193">
        <f>ROUND(I1064*H1064,2)</f>
        <v>0</v>
      </c>
      <c r="BL1064" s="19" t="s">
        <v>298</v>
      </c>
      <c r="BM1064" s="192" t="s">
        <v>2076</v>
      </c>
    </row>
    <row r="1065" spans="2:63" s="12" customFormat="1" ht="22.9" customHeight="1">
      <c r="B1065" s="165"/>
      <c r="C1065" s="166"/>
      <c r="D1065" s="167" t="s">
        <v>73</v>
      </c>
      <c r="E1065" s="179" t="s">
        <v>2077</v>
      </c>
      <c r="F1065" s="179" t="s">
        <v>2078</v>
      </c>
      <c r="G1065" s="166"/>
      <c r="H1065" s="166"/>
      <c r="I1065" s="169"/>
      <c r="J1065" s="180">
        <f>BK1065</f>
        <v>0</v>
      </c>
      <c r="K1065" s="166"/>
      <c r="L1065" s="171"/>
      <c r="M1065" s="172"/>
      <c r="N1065" s="173"/>
      <c r="O1065" s="173"/>
      <c r="P1065" s="174">
        <f>SUM(P1066:P1086)</f>
        <v>0</v>
      </c>
      <c r="Q1065" s="173"/>
      <c r="R1065" s="174">
        <f>SUM(R1066:R1086)</f>
        <v>0.10926129999999999</v>
      </c>
      <c r="S1065" s="173"/>
      <c r="T1065" s="175">
        <f>SUM(T1066:T1086)</f>
        <v>0.000405</v>
      </c>
      <c r="AR1065" s="176" t="s">
        <v>83</v>
      </c>
      <c r="AT1065" s="177" t="s">
        <v>73</v>
      </c>
      <c r="AU1065" s="177" t="s">
        <v>81</v>
      </c>
      <c r="AY1065" s="176" t="s">
        <v>209</v>
      </c>
      <c r="BK1065" s="178">
        <f>SUM(BK1066:BK1086)</f>
        <v>0</v>
      </c>
    </row>
    <row r="1066" spans="1:65" s="2" customFormat="1" ht="24.2" customHeight="1">
      <c r="A1066" s="36"/>
      <c r="B1066" s="37"/>
      <c r="C1066" s="181" t="s">
        <v>2079</v>
      </c>
      <c r="D1066" s="181" t="s">
        <v>211</v>
      </c>
      <c r="E1066" s="182" t="s">
        <v>2080</v>
      </c>
      <c r="F1066" s="183" t="s">
        <v>2081</v>
      </c>
      <c r="G1066" s="184" t="s">
        <v>322</v>
      </c>
      <c r="H1066" s="185">
        <v>10.9</v>
      </c>
      <c r="I1066" s="186"/>
      <c r="J1066" s="187">
        <f>ROUND(I1066*H1066,2)</f>
        <v>0</v>
      </c>
      <c r="K1066" s="183" t="s">
        <v>234</v>
      </c>
      <c r="L1066" s="41"/>
      <c r="M1066" s="188" t="s">
        <v>21</v>
      </c>
      <c r="N1066" s="189" t="s">
        <v>45</v>
      </c>
      <c r="O1066" s="66"/>
      <c r="P1066" s="190">
        <f>O1066*H1066</f>
        <v>0</v>
      </c>
      <c r="Q1066" s="190">
        <v>0.00058</v>
      </c>
      <c r="R1066" s="190">
        <f>Q1066*H1066</f>
        <v>0.006322</v>
      </c>
      <c r="S1066" s="190">
        <v>0</v>
      </c>
      <c r="T1066" s="191">
        <f>S1066*H1066</f>
        <v>0</v>
      </c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R1066" s="192" t="s">
        <v>298</v>
      </c>
      <c r="AT1066" s="192" t="s">
        <v>211</v>
      </c>
      <c r="AU1066" s="192" t="s">
        <v>83</v>
      </c>
      <c r="AY1066" s="19" t="s">
        <v>209</v>
      </c>
      <c r="BE1066" s="193">
        <f>IF(N1066="základní",J1066,0)</f>
        <v>0</v>
      </c>
      <c r="BF1066" s="193">
        <f>IF(N1066="snížená",J1066,0)</f>
        <v>0</v>
      </c>
      <c r="BG1066" s="193">
        <f>IF(N1066="zákl. přenesená",J1066,0)</f>
        <v>0</v>
      </c>
      <c r="BH1066" s="193">
        <f>IF(N1066="sníž. přenesená",J1066,0)</f>
        <v>0</v>
      </c>
      <c r="BI1066" s="193">
        <f>IF(N1066="nulová",J1066,0)</f>
        <v>0</v>
      </c>
      <c r="BJ1066" s="19" t="s">
        <v>81</v>
      </c>
      <c r="BK1066" s="193">
        <f>ROUND(I1066*H1066,2)</f>
        <v>0</v>
      </c>
      <c r="BL1066" s="19" t="s">
        <v>298</v>
      </c>
      <c r="BM1066" s="192" t="s">
        <v>2082</v>
      </c>
    </row>
    <row r="1067" spans="2:51" s="13" customFormat="1" ht="12">
      <c r="B1067" s="194"/>
      <c r="C1067" s="195"/>
      <c r="D1067" s="196" t="s">
        <v>217</v>
      </c>
      <c r="E1067" s="197" t="s">
        <v>21</v>
      </c>
      <c r="F1067" s="198" t="s">
        <v>2083</v>
      </c>
      <c r="G1067" s="195"/>
      <c r="H1067" s="199">
        <v>9</v>
      </c>
      <c r="I1067" s="200"/>
      <c r="J1067" s="195"/>
      <c r="K1067" s="195"/>
      <c r="L1067" s="201"/>
      <c r="M1067" s="202"/>
      <c r="N1067" s="203"/>
      <c r="O1067" s="203"/>
      <c r="P1067" s="203"/>
      <c r="Q1067" s="203"/>
      <c r="R1067" s="203"/>
      <c r="S1067" s="203"/>
      <c r="T1067" s="204"/>
      <c r="AT1067" s="205" t="s">
        <v>217</v>
      </c>
      <c r="AU1067" s="205" t="s">
        <v>83</v>
      </c>
      <c r="AV1067" s="13" t="s">
        <v>83</v>
      </c>
      <c r="AW1067" s="13" t="s">
        <v>35</v>
      </c>
      <c r="AX1067" s="13" t="s">
        <v>74</v>
      </c>
      <c r="AY1067" s="205" t="s">
        <v>209</v>
      </c>
    </row>
    <row r="1068" spans="2:51" s="13" customFormat="1" ht="12">
      <c r="B1068" s="194"/>
      <c r="C1068" s="195"/>
      <c r="D1068" s="196" t="s">
        <v>217</v>
      </c>
      <c r="E1068" s="197" t="s">
        <v>21</v>
      </c>
      <c r="F1068" s="198" t="s">
        <v>2084</v>
      </c>
      <c r="G1068" s="195"/>
      <c r="H1068" s="199">
        <v>1.9</v>
      </c>
      <c r="I1068" s="200"/>
      <c r="J1068" s="195"/>
      <c r="K1068" s="195"/>
      <c r="L1068" s="201"/>
      <c r="M1068" s="202"/>
      <c r="N1068" s="203"/>
      <c r="O1068" s="203"/>
      <c r="P1068" s="203"/>
      <c r="Q1068" s="203"/>
      <c r="R1068" s="203"/>
      <c r="S1068" s="203"/>
      <c r="T1068" s="204"/>
      <c r="AT1068" s="205" t="s">
        <v>217</v>
      </c>
      <c r="AU1068" s="205" t="s">
        <v>83</v>
      </c>
      <c r="AV1068" s="13" t="s">
        <v>83</v>
      </c>
      <c r="AW1068" s="13" t="s">
        <v>35</v>
      </c>
      <c r="AX1068" s="13" t="s">
        <v>74</v>
      </c>
      <c r="AY1068" s="205" t="s">
        <v>209</v>
      </c>
    </row>
    <row r="1069" spans="2:51" s="16" customFormat="1" ht="12">
      <c r="B1069" s="227"/>
      <c r="C1069" s="228"/>
      <c r="D1069" s="196" t="s">
        <v>217</v>
      </c>
      <c r="E1069" s="229" t="s">
        <v>21</v>
      </c>
      <c r="F1069" s="230" t="s">
        <v>257</v>
      </c>
      <c r="G1069" s="228"/>
      <c r="H1069" s="231">
        <v>10.9</v>
      </c>
      <c r="I1069" s="232"/>
      <c r="J1069" s="228"/>
      <c r="K1069" s="228"/>
      <c r="L1069" s="233"/>
      <c r="M1069" s="234"/>
      <c r="N1069" s="235"/>
      <c r="O1069" s="235"/>
      <c r="P1069" s="235"/>
      <c r="Q1069" s="235"/>
      <c r="R1069" s="235"/>
      <c r="S1069" s="235"/>
      <c r="T1069" s="236"/>
      <c r="AT1069" s="237" t="s">
        <v>217</v>
      </c>
      <c r="AU1069" s="237" t="s">
        <v>83</v>
      </c>
      <c r="AV1069" s="16" t="s">
        <v>215</v>
      </c>
      <c r="AW1069" s="16" t="s">
        <v>35</v>
      </c>
      <c r="AX1069" s="16" t="s">
        <v>81</v>
      </c>
      <c r="AY1069" s="237" t="s">
        <v>209</v>
      </c>
    </row>
    <row r="1070" spans="1:65" s="2" customFormat="1" ht="49.15" customHeight="1">
      <c r="A1070" s="36"/>
      <c r="B1070" s="37"/>
      <c r="C1070" s="181" t="s">
        <v>2085</v>
      </c>
      <c r="D1070" s="181" t="s">
        <v>211</v>
      </c>
      <c r="E1070" s="182" t="s">
        <v>2086</v>
      </c>
      <c r="F1070" s="183" t="s">
        <v>2087</v>
      </c>
      <c r="G1070" s="184" t="s">
        <v>322</v>
      </c>
      <c r="H1070" s="185">
        <v>1.5</v>
      </c>
      <c r="I1070" s="186"/>
      <c r="J1070" s="187">
        <f>ROUND(I1070*H1070,2)</f>
        <v>0</v>
      </c>
      <c r="K1070" s="183" t="s">
        <v>21</v>
      </c>
      <c r="L1070" s="41"/>
      <c r="M1070" s="188" t="s">
        <v>21</v>
      </c>
      <c r="N1070" s="189" t="s">
        <v>45</v>
      </c>
      <c r="O1070" s="66"/>
      <c r="P1070" s="190">
        <f>O1070*H1070</f>
        <v>0</v>
      </c>
      <c r="Q1070" s="190">
        <v>7E-05</v>
      </c>
      <c r="R1070" s="190">
        <f>Q1070*H1070</f>
        <v>0.00010499999999999999</v>
      </c>
      <c r="S1070" s="190">
        <v>0.00027</v>
      </c>
      <c r="T1070" s="191">
        <f>S1070*H1070</f>
        <v>0.000405</v>
      </c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R1070" s="192" t="s">
        <v>298</v>
      </c>
      <c r="AT1070" s="192" t="s">
        <v>211</v>
      </c>
      <c r="AU1070" s="192" t="s">
        <v>83</v>
      </c>
      <c r="AY1070" s="19" t="s">
        <v>209</v>
      </c>
      <c r="BE1070" s="193">
        <f>IF(N1070="základní",J1070,0)</f>
        <v>0</v>
      </c>
      <c r="BF1070" s="193">
        <f>IF(N1070="snížená",J1070,0)</f>
        <v>0</v>
      </c>
      <c r="BG1070" s="193">
        <f>IF(N1070="zákl. přenesená",J1070,0)</f>
        <v>0</v>
      </c>
      <c r="BH1070" s="193">
        <f>IF(N1070="sníž. přenesená",J1070,0)</f>
        <v>0</v>
      </c>
      <c r="BI1070" s="193">
        <f>IF(N1070="nulová",J1070,0)</f>
        <v>0</v>
      </c>
      <c r="BJ1070" s="19" t="s">
        <v>81</v>
      </c>
      <c r="BK1070" s="193">
        <f>ROUND(I1070*H1070,2)</f>
        <v>0</v>
      </c>
      <c r="BL1070" s="19" t="s">
        <v>298</v>
      </c>
      <c r="BM1070" s="192" t="s">
        <v>2088</v>
      </c>
    </row>
    <row r="1071" spans="1:65" s="2" customFormat="1" ht="14.45" customHeight="1">
      <c r="A1071" s="36"/>
      <c r="B1071" s="37"/>
      <c r="C1071" s="238" t="s">
        <v>2089</v>
      </c>
      <c r="D1071" s="238" t="s">
        <v>299</v>
      </c>
      <c r="E1071" s="239" t="s">
        <v>2090</v>
      </c>
      <c r="F1071" s="240" t="s">
        <v>2091</v>
      </c>
      <c r="G1071" s="241" t="s">
        <v>331</v>
      </c>
      <c r="H1071" s="242">
        <v>0.297</v>
      </c>
      <c r="I1071" s="243"/>
      <c r="J1071" s="244">
        <f>ROUND(I1071*H1071,2)</f>
        <v>0</v>
      </c>
      <c r="K1071" s="240" t="s">
        <v>21</v>
      </c>
      <c r="L1071" s="245"/>
      <c r="M1071" s="246" t="s">
        <v>21</v>
      </c>
      <c r="N1071" s="247" t="s">
        <v>45</v>
      </c>
      <c r="O1071" s="66"/>
      <c r="P1071" s="190">
        <f>O1071*H1071</f>
        <v>0</v>
      </c>
      <c r="Q1071" s="190">
        <v>0.0192</v>
      </c>
      <c r="R1071" s="190">
        <f>Q1071*H1071</f>
        <v>0.005702399999999999</v>
      </c>
      <c r="S1071" s="190">
        <v>0</v>
      </c>
      <c r="T1071" s="191">
        <f>S1071*H1071</f>
        <v>0</v>
      </c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R1071" s="192" t="s">
        <v>395</v>
      </c>
      <c r="AT1071" s="192" t="s">
        <v>299</v>
      </c>
      <c r="AU1071" s="192" t="s">
        <v>83</v>
      </c>
      <c r="AY1071" s="19" t="s">
        <v>209</v>
      </c>
      <c r="BE1071" s="193">
        <f>IF(N1071="základní",J1071,0)</f>
        <v>0</v>
      </c>
      <c r="BF1071" s="193">
        <f>IF(N1071="snížená",J1071,0)</f>
        <v>0</v>
      </c>
      <c r="BG1071" s="193">
        <f>IF(N1071="zákl. přenesená",J1071,0)</f>
        <v>0</v>
      </c>
      <c r="BH1071" s="193">
        <f>IF(N1071="sníž. přenesená",J1071,0)</f>
        <v>0</v>
      </c>
      <c r="BI1071" s="193">
        <f>IF(N1071="nulová",J1071,0)</f>
        <v>0</v>
      </c>
      <c r="BJ1071" s="19" t="s">
        <v>81</v>
      </c>
      <c r="BK1071" s="193">
        <f>ROUND(I1071*H1071,2)</f>
        <v>0</v>
      </c>
      <c r="BL1071" s="19" t="s">
        <v>298</v>
      </c>
      <c r="BM1071" s="192" t="s">
        <v>2092</v>
      </c>
    </row>
    <row r="1072" spans="2:51" s="13" customFormat="1" ht="12">
      <c r="B1072" s="194"/>
      <c r="C1072" s="195"/>
      <c r="D1072" s="196" t="s">
        <v>217</v>
      </c>
      <c r="E1072" s="197" t="s">
        <v>21</v>
      </c>
      <c r="F1072" s="198" t="s">
        <v>2093</v>
      </c>
      <c r="G1072" s="195"/>
      <c r="H1072" s="199">
        <v>0.27</v>
      </c>
      <c r="I1072" s="200"/>
      <c r="J1072" s="195"/>
      <c r="K1072" s="195"/>
      <c r="L1072" s="201"/>
      <c r="M1072" s="202"/>
      <c r="N1072" s="203"/>
      <c r="O1072" s="203"/>
      <c r="P1072" s="203"/>
      <c r="Q1072" s="203"/>
      <c r="R1072" s="203"/>
      <c r="S1072" s="203"/>
      <c r="T1072" s="204"/>
      <c r="AT1072" s="205" t="s">
        <v>217</v>
      </c>
      <c r="AU1072" s="205" t="s">
        <v>83</v>
      </c>
      <c r="AV1072" s="13" t="s">
        <v>83</v>
      </c>
      <c r="AW1072" s="13" t="s">
        <v>35</v>
      </c>
      <c r="AX1072" s="13" t="s">
        <v>81</v>
      </c>
      <c r="AY1072" s="205" t="s">
        <v>209</v>
      </c>
    </row>
    <row r="1073" spans="2:51" s="13" customFormat="1" ht="12">
      <c r="B1073" s="194"/>
      <c r="C1073" s="195"/>
      <c r="D1073" s="196" t="s">
        <v>217</v>
      </c>
      <c r="E1073" s="195"/>
      <c r="F1073" s="198" t="s">
        <v>2094</v>
      </c>
      <c r="G1073" s="195"/>
      <c r="H1073" s="199">
        <v>0.297</v>
      </c>
      <c r="I1073" s="200"/>
      <c r="J1073" s="195"/>
      <c r="K1073" s="195"/>
      <c r="L1073" s="201"/>
      <c r="M1073" s="202"/>
      <c r="N1073" s="203"/>
      <c r="O1073" s="203"/>
      <c r="P1073" s="203"/>
      <c r="Q1073" s="203"/>
      <c r="R1073" s="203"/>
      <c r="S1073" s="203"/>
      <c r="T1073" s="204"/>
      <c r="AT1073" s="205" t="s">
        <v>217</v>
      </c>
      <c r="AU1073" s="205" t="s">
        <v>83</v>
      </c>
      <c r="AV1073" s="13" t="s">
        <v>83</v>
      </c>
      <c r="AW1073" s="13" t="s">
        <v>4</v>
      </c>
      <c r="AX1073" s="13" t="s">
        <v>81</v>
      </c>
      <c r="AY1073" s="205" t="s">
        <v>209</v>
      </c>
    </row>
    <row r="1074" spans="1:65" s="2" customFormat="1" ht="37.9" customHeight="1">
      <c r="A1074" s="36"/>
      <c r="B1074" s="37"/>
      <c r="C1074" s="181" t="s">
        <v>2095</v>
      </c>
      <c r="D1074" s="181" t="s">
        <v>211</v>
      </c>
      <c r="E1074" s="182" t="s">
        <v>2096</v>
      </c>
      <c r="F1074" s="183" t="s">
        <v>2097</v>
      </c>
      <c r="G1074" s="184" t="s">
        <v>331</v>
      </c>
      <c r="H1074" s="185">
        <v>16.27</v>
      </c>
      <c r="I1074" s="186"/>
      <c r="J1074" s="187">
        <f>ROUND(I1074*H1074,2)</f>
        <v>0</v>
      </c>
      <c r="K1074" s="183" t="s">
        <v>234</v>
      </c>
      <c r="L1074" s="41"/>
      <c r="M1074" s="188" t="s">
        <v>21</v>
      </c>
      <c r="N1074" s="189" t="s">
        <v>45</v>
      </c>
      <c r="O1074" s="66"/>
      <c r="P1074" s="190">
        <f>O1074*H1074</f>
        <v>0</v>
      </c>
      <c r="Q1074" s="190">
        <v>0.00535</v>
      </c>
      <c r="R1074" s="190">
        <f>Q1074*H1074</f>
        <v>0.0870445</v>
      </c>
      <c r="S1074" s="190">
        <v>0</v>
      </c>
      <c r="T1074" s="191">
        <f>S1074*H1074</f>
        <v>0</v>
      </c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R1074" s="192" t="s">
        <v>298</v>
      </c>
      <c r="AT1074" s="192" t="s">
        <v>211</v>
      </c>
      <c r="AU1074" s="192" t="s">
        <v>83</v>
      </c>
      <c r="AY1074" s="19" t="s">
        <v>209</v>
      </c>
      <c r="BE1074" s="193">
        <f>IF(N1074="základní",J1074,0)</f>
        <v>0</v>
      </c>
      <c r="BF1074" s="193">
        <f>IF(N1074="snížená",J1074,0)</f>
        <v>0</v>
      </c>
      <c r="BG1074" s="193">
        <f>IF(N1074="zákl. přenesená",J1074,0)</f>
        <v>0</v>
      </c>
      <c r="BH1074" s="193">
        <f>IF(N1074="sníž. přenesená",J1074,0)</f>
        <v>0</v>
      </c>
      <c r="BI1074" s="193">
        <f>IF(N1074="nulová",J1074,0)</f>
        <v>0</v>
      </c>
      <c r="BJ1074" s="19" t="s">
        <v>81</v>
      </c>
      <c r="BK1074" s="193">
        <f>ROUND(I1074*H1074,2)</f>
        <v>0</v>
      </c>
      <c r="BL1074" s="19" t="s">
        <v>298</v>
      </c>
      <c r="BM1074" s="192" t="s">
        <v>2098</v>
      </c>
    </row>
    <row r="1075" spans="2:51" s="13" customFormat="1" ht="12">
      <c r="B1075" s="194"/>
      <c r="C1075" s="195"/>
      <c r="D1075" s="196" t="s">
        <v>217</v>
      </c>
      <c r="E1075" s="197" t="s">
        <v>21</v>
      </c>
      <c r="F1075" s="198" t="s">
        <v>2099</v>
      </c>
      <c r="G1075" s="195"/>
      <c r="H1075" s="199">
        <v>16.27</v>
      </c>
      <c r="I1075" s="200"/>
      <c r="J1075" s="195"/>
      <c r="K1075" s="195"/>
      <c r="L1075" s="201"/>
      <c r="M1075" s="202"/>
      <c r="N1075" s="203"/>
      <c r="O1075" s="203"/>
      <c r="P1075" s="203"/>
      <c r="Q1075" s="203"/>
      <c r="R1075" s="203"/>
      <c r="S1075" s="203"/>
      <c r="T1075" s="204"/>
      <c r="AT1075" s="205" t="s">
        <v>217</v>
      </c>
      <c r="AU1075" s="205" t="s">
        <v>83</v>
      </c>
      <c r="AV1075" s="13" t="s">
        <v>83</v>
      </c>
      <c r="AW1075" s="13" t="s">
        <v>35</v>
      </c>
      <c r="AX1075" s="13" t="s">
        <v>74</v>
      </c>
      <c r="AY1075" s="205" t="s">
        <v>209</v>
      </c>
    </row>
    <row r="1076" spans="2:51" s="14" customFormat="1" ht="12">
      <c r="B1076" s="206"/>
      <c r="C1076" s="207"/>
      <c r="D1076" s="196" t="s">
        <v>217</v>
      </c>
      <c r="E1076" s="208" t="s">
        <v>109</v>
      </c>
      <c r="F1076" s="209" t="s">
        <v>223</v>
      </c>
      <c r="G1076" s="207"/>
      <c r="H1076" s="210">
        <v>16.27</v>
      </c>
      <c r="I1076" s="211"/>
      <c r="J1076" s="207"/>
      <c r="K1076" s="207"/>
      <c r="L1076" s="212"/>
      <c r="M1076" s="213"/>
      <c r="N1076" s="214"/>
      <c r="O1076" s="214"/>
      <c r="P1076" s="214"/>
      <c r="Q1076" s="214"/>
      <c r="R1076" s="214"/>
      <c r="S1076" s="214"/>
      <c r="T1076" s="215"/>
      <c r="AT1076" s="216" t="s">
        <v>217</v>
      </c>
      <c r="AU1076" s="216" t="s">
        <v>83</v>
      </c>
      <c r="AV1076" s="14" t="s">
        <v>224</v>
      </c>
      <c r="AW1076" s="14" t="s">
        <v>35</v>
      </c>
      <c r="AX1076" s="14" t="s">
        <v>81</v>
      </c>
      <c r="AY1076" s="216" t="s">
        <v>209</v>
      </c>
    </row>
    <row r="1077" spans="1:65" s="2" customFormat="1" ht="24.2" customHeight="1">
      <c r="A1077" s="36"/>
      <c r="B1077" s="37"/>
      <c r="C1077" s="238" t="s">
        <v>2100</v>
      </c>
      <c r="D1077" s="238" t="s">
        <v>299</v>
      </c>
      <c r="E1077" s="239" t="s">
        <v>2101</v>
      </c>
      <c r="F1077" s="240" t="s">
        <v>2102</v>
      </c>
      <c r="G1077" s="241" t="s">
        <v>331</v>
      </c>
      <c r="H1077" s="242">
        <v>21.404</v>
      </c>
      <c r="I1077" s="243"/>
      <c r="J1077" s="244">
        <f>ROUND(I1077*H1077,2)</f>
        <v>0</v>
      </c>
      <c r="K1077" s="240" t="s">
        <v>21</v>
      </c>
      <c r="L1077" s="245"/>
      <c r="M1077" s="246" t="s">
        <v>21</v>
      </c>
      <c r="N1077" s="247" t="s">
        <v>45</v>
      </c>
      <c r="O1077" s="66"/>
      <c r="P1077" s="190">
        <f>O1077*H1077</f>
        <v>0</v>
      </c>
      <c r="Q1077" s="190">
        <v>0</v>
      </c>
      <c r="R1077" s="190">
        <f>Q1077*H1077</f>
        <v>0</v>
      </c>
      <c r="S1077" s="190">
        <v>0</v>
      </c>
      <c r="T1077" s="191">
        <f>S1077*H1077</f>
        <v>0</v>
      </c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R1077" s="192" t="s">
        <v>395</v>
      </c>
      <c r="AT1077" s="192" t="s">
        <v>299</v>
      </c>
      <c r="AU1077" s="192" t="s">
        <v>83</v>
      </c>
      <c r="AY1077" s="19" t="s">
        <v>209</v>
      </c>
      <c r="BE1077" s="193">
        <f>IF(N1077="základní",J1077,0)</f>
        <v>0</v>
      </c>
      <c r="BF1077" s="193">
        <f>IF(N1077="snížená",J1077,0)</f>
        <v>0</v>
      </c>
      <c r="BG1077" s="193">
        <f>IF(N1077="zákl. přenesená",J1077,0)</f>
        <v>0</v>
      </c>
      <c r="BH1077" s="193">
        <f>IF(N1077="sníž. přenesená",J1077,0)</f>
        <v>0</v>
      </c>
      <c r="BI1077" s="193">
        <f>IF(N1077="nulová",J1077,0)</f>
        <v>0</v>
      </c>
      <c r="BJ1077" s="19" t="s">
        <v>81</v>
      </c>
      <c r="BK1077" s="193">
        <f>ROUND(I1077*H1077,2)</f>
        <v>0</v>
      </c>
      <c r="BL1077" s="19" t="s">
        <v>298</v>
      </c>
      <c r="BM1077" s="192" t="s">
        <v>2103</v>
      </c>
    </row>
    <row r="1078" spans="2:51" s="13" customFormat="1" ht="12">
      <c r="B1078" s="194"/>
      <c r="C1078" s="195"/>
      <c r="D1078" s="196" t="s">
        <v>217</v>
      </c>
      <c r="E1078" s="197" t="s">
        <v>21</v>
      </c>
      <c r="F1078" s="198" t="s">
        <v>2104</v>
      </c>
      <c r="G1078" s="195"/>
      <c r="H1078" s="199">
        <v>21.404</v>
      </c>
      <c r="I1078" s="200"/>
      <c r="J1078" s="195"/>
      <c r="K1078" s="195"/>
      <c r="L1078" s="201"/>
      <c r="M1078" s="202"/>
      <c r="N1078" s="203"/>
      <c r="O1078" s="203"/>
      <c r="P1078" s="203"/>
      <c r="Q1078" s="203"/>
      <c r="R1078" s="203"/>
      <c r="S1078" s="203"/>
      <c r="T1078" s="204"/>
      <c r="AT1078" s="205" t="s">
        <v>217</v>
      </c>
      <c r="AU1078" s="205" t="s">
        <v>83</v>
      </c>
      <c r="AV1078" s="13" t="s">
        <v>83</v>
      </c>
      <c r="AW1078" s="13" t="s">
        <v>35</v>
      </c>
      <c r="AX1078" s="13" t="s">
        <v>81</v>
      </c>
      <c r="AY1078" s="205" t="s">
        <v>209</v>
      </c>
    </row>
    <row r="1079" spans="1:65" s="2" customFormat="1" ht="24.2" customHeight="1">
      <c r="A1079" s="36"/>
      <c r="B1079" s="37"/>
      <c r="C1079" s="181" t="s">
        <v>2105</v>
      </c>
      <c r="D1079" s="181" t="s">
        <v>211</v>
      </c>
      <c r="E1079" s="182" t="s">
        <v>2106</v>
      </c>
      <c r="F1079" s="183" t="s">
        <v>2107</v>
      </c>
      <c r="G1079" s="184" t="s">
        <v>331</v>
      </c>
      <c r="H1079" s="185">
        <v>16.27</v>
      </c>
      <c r="I1079" s="186"/>
      <c r="J1079" s="187">
        <f>ROUND(I1079*H1079,2)</f>
        <v>0</v>
      </c>
      <c r="K1079" s="183" t="s">
        <v>21</v>
      </c>
      <c r="L1079" s="41"/>
      <c r="M1079" s="188" t="s">
        <v>21</v>
      </c>
      <c r="N1079" s="189" t="s">
        <v>45</v>
      </c>
      <c r="O1079" s="66"/>
      <c r="P1079" s="190">
        <f>O1079*H1079</f>
        <v>0</v>
      </c>
      <c r="Q1079" s="190">
        <v>0.00062</v>
      </c>
      <c r="R1079" s="190">
        <f>Q1079*H1079</f>
        <v>0.0100874</v>
      </c>
      <c r="S1079" s="190">
        <v>0</v>
      </c>
      <c r="T1079" s="191">
        <f>S1079*H1079</f>
        <v>0</v>
      </c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R1079" s="192" t="s">
        <v>298</v>
      </c>
      <c r="AT1079" s="192" t="s">
        <v>211</v>
      </c>
      <c r="AU1079" s="192" t="s">
        <v>83</v>
      </c>
      <c r="AY1079" s="19" t="s">
        <v>209</v>
      </c>
      <c r="BE1079" s="193">
        <f>IF(N1079="základní",J1079,0)</f>
        <v>0</v>
      </c>
      <c r="BF1079" s="193">
        <f>IF(N1079="snížená",J1079,0)</f>
        <v>0</v>
      </c>
      <c r="BG1079" s="193">
        <f>IF(N1079="zákl. přenesená",J1079,0)</f>
        <v>0</v>
      </c>
      <c r="BH1079" s="193">
        <f>IF(N1079="sníž. přenesená",J1079,0)</f>
        <v>0</v>
      </c>
      <c r="BI1079" s="193">
        <f>IF(N1079="nulová",J1079,0)</f>
        <v>0</v>
      </c>
      <c r="BJ1079" s="19" t="s">
        <v>81</v>
      </c>
      <c r="BK1079" s="193">
        <f>ROUND(I1079*H1079,2)</f>
        <v>0</v>
      </c>
      <c r="BL1079" s="19" t="s">
        <v>298</v>
      </c>
      <c r="BM1079" s="192" t="s">
        <v>2108</v>
      </c>
    </row>
    <row r="1080" spans="2:51" s="13" customFormat="1" ht="12">
      <c r="B1080" s="194"/>
      <c r="C1080" s="195"/>
      <c r="D1080" s="196" t="s">
        <v>217</v>
      </c>
      <c r="E1080" s="197" t="s">
        <v>21</v>
      </c>
      <c r="F1080" s="198" t="s">
        <v>109</v>
      </c>
      <c r="G1080" s="195"/>
      <c r="H1080" s="199">
        <v>16.27</v>
      </c>
      <c r="I1080" s="200"/>
      <c r="J1080" s="195"/>
      <c r="K1080" s="195"/>
      <c r="L1080" s="201"/>
      <c r="M1080" s="202"/>
      <c r="N1080" s="203"/>
      <c r="O1080" s="203"/>
      <c r="P1080" s="203"/>
      <c r="Q1080" s="203"/>
      <c r="R1080" s="203"/>
      <c r="S1080" s="203"/>
      <c r="T1080" s="204"/>
      <c r="AT1080" s="205" t="s">
        <v>217</v>
      </c>
      <c r="AU1080" s="205" t="s">
        <v>83</v>
      </c>
      <c r="AV1080" s="13" t="s">
        <v>83</v>
      </c>
      <c r="AW1080" s="13" t="s">
        <v>35</v>
      </c>
      <c r="AX1080" s="13" t="s">
        <v>81</v>
      </c>
      <c r="AY1080" s="205" t="s">
        <v>209</v>
      </c>
    </row>
    <row r="1081" spans="1:65" s="2" customFormat="1" ht="24.2" customHeight="1">
      <c r="A1081" s="36"/>
      <c r="B1081" s="37"/>
      <c r="C1081" s="181" t="s">
        <v>2109</v>
      </c>
      <c r="D1081" s="181" t="s">
        <v>211</v>
      </c>
      <c r="E1081" s="182" t="s">
        <v>2110</v>
      </c>
      <c r="F1081" s="183" t="s">
        <v>2111</v>
      </c>
      <c r="G1081" s="184" t="s">
        <v>322</v>
      </c>
      <c r="H1081" s="185">
        <v>10.9</v>
      </c>
      <c r="I1081" s="186"/>
      <c r="J1081" s="187">
        <f>ROUND(I1081*H1081,2)</f>
        <v>0</v>
      </c>
      <c r="K1081" s="183" t="s">
        <v>21</v>
      </c>
      <c r="L1081" s="41"/>
      <c r="M1081" s="188" t="s">
        <v>21</v>
      </c>
      <c r="N1081" s="189" t="s">
        <v>45</v>
      </c>
      <c r="O1081" s="66"/>
      <c r="P1081" s="190">
        <f>O1081*H1081</f>
        <v>0</v>
      </c>
      <c r="Q1081" s="190">
        <v>0</v>
      </c>
      <c r="R1081" s="190">
        <f>Q1081*H1081</f>
        <v>0</v>
      </c>
      <c r="S1081" s="190">
        <v>0</v>
      </c>
      <c r="T1081" s="191">
        <f>S1081*H1081</f>
        <v>0</v>
      </c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R1081" s="192" t="s">
        <v>298</v>
      </c>
      <c r="AT1081" s="192" t="s">
        <v>211</v>
      </c>
      <c r="AU1081" s="192" t="s">
        <v>83</v>
      </c>
      <c r="AY1081" s="19" t="s">
        <v>209</v>
      </c>
      <c r="BE1081" s="193">
        <f>IF(N1081="základní",J1081,0)</f>
        <v>0</v>
      </c>
      <c r="BF1081" s="193">
        <f>IF(N1081="snížená",J1081,0)</f>
        <v>0</v>
      </c>
      <c r="BG1081" s="193">
        <f>IF(N1081="zákl. přenesená",J1081,0)</f>
        <v>0</v>
      </c>
      <c r="BH1081" s="193">
        <f>IF(N1081="sníž. přenesená",J1081,0)</f>
        <v>0</v>
      </c>
      <c r="BI1081" s="193">
        <f>IF(N1081="nulová",J1081,0)</f>
        <v>0</v>
      </c>
      <c r="BJ1081" s="19" t="s">
        <v>81</v>
      </c>
      <c r="BK1081" s="193">
        <f>ROUND(I1081*H1081,2)</f>
        <v>0</v>
      </c>
      <c r="BL1081" s="19" t="s">
        <v>298</v>
      </c>
      <c r="BM1081" s="192" t="s">
        <v>2112</v>
      </c>
    </row>
    <row r="1082" spans="1:65" s="2" customFormat="1" ht="24.2" customHeight="1">
      <c r="A1082" s="36"/>
      <c r="B1082" s="37"/>
      <c r="C1082" s="181" t="s">
        <v>2113</v>
      </c>
      <c r="D1082" s="181" t="s">
        <v>211</v>
      </c>
      <c r="E1082" s="182" t="s">
        <v>2114</v>
      </c>
      <c r="F1082" s="183" t="s">
        <v>2115</v>
      </c>
      <c r="G1082" s="184" t="s">
        <v>331</v>
      </c>
      <c r="H1082" s="185">
        <v>16.27</v>
      </c>
      <c r="I1082" s="186"/>
      <c r="J1082" s="187">
        <f>ROUND(I1082*H1082,2)</f>
        <v>0</v>
      </c>
      <c r="K1082" s="183" t="s">
        <v>234</v>
      </c>
      <c r="L1082" s="41"/>
      <c r="M1082" s="188" t="s">
        <v>21</v>
      </c>
      <c r="N1082" s="189" t="s">
        <v>45</v>
      </c>
      <c r="O1082" s="66"/>
      <c r="P1082" s="190">
        <f>O1082*H1082</f>
        <v>0</v>
      </c>
      <c r="Q1082" s="190">
        <v>0</v>
      </c>
      <c r="R1082" s="190">
        <f>Q1082*H1082</f>
        <v>0</v>
      </c>
      <c r="S1082" s="190">
        <v>0</v>
      </c>
      <c r="T1082" s="191">
        <f>S1082*H1082</f>
        <v>0</v>
      </c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R1082" s="192" t="s">
        <v>298</v>
      </c>
      <c r="AT1082" s="192" t="s">
        <v>211</v>
      </c>
      <c r="AU1082" s="192" t="s">
        <v>83</v>
      </c>
      <c r="AY1082" s="19" t="s">
        <v>209</v>
      </c>
      <c r="BE1082" s="193">
        <f>IF(N1082="základní",J1082,0)</f>
        <v>0</v>
      </c>
      <c r="BF1082" s="193">
        <f>IF(N1082="snížená",J1082,0)</f>
        <v>0</v>
      </c>
      <c r="BG1082" s="193">
        <f>IF(N1082="zákl. přenesená",J1082,0)</f>
        <v>0</v>
      </c>
      <c r="BH1082" s="193">
        <f>IF(N1082="sníž. přenesená",J1082,0)</f>
        <v>0</v>
      </c>
      <c r="BI1082" s="193">
        <f>IF(N1082="nulová",J1082,0)</f>
        <v>0</v>
      </c>
      <c r="BJ1082" s="19" t="s">
        <v>81</v>
      </c>
      <c r="BK1082" s="193">
        <f>ROUND(I1082*H1082,2)</f>
        <v>0</v>
      </c>
      <c r="BL1082" s="19" t="s">
        <v>298</v>
      </c>
      <c r="BM1082" s="192" t="s">
        <v>2116</v>
      </c>
    </row>
    <row r="1083" spans="2:51" s="13" customFormat="1" ht="12">
      <c r="B1083" s="194"/>
      <c r="C1083" s="195"/>
      <c r="D1083" s="196" t="s">
        <v>217</v>
      </c>
      <c r="E1083" s="197" t="s">
        <v>21</v>
      </c>
      <c r="F1083" s="198" t="s">
        <v>109</v>
      </c>
      <c r="G1083" s="195"/>
      <c r="H1083" s="199">
        <v>16.27</v>
      </c>
      <c r="I1083" s="200"/>
      <c r="J1083" s="195"/>
      <c r="K1083" s="195"/>
      <c r="L1083" s="201"/>
      <c r="M1083" s="202"/>
      <c r="N1083" s="203"/>
      <c r="O1083" s="203"/>
      <c r="P1083" s="203"/>
      <c r="Q1083" s="203"/>
      <c r="R1083" s="203"/>
      <c r="S1083" s="203"/>
      <c r="T1083" s="204"/>
      <c r="AT1083" s="205" t="s">
        <v>217</v>
      </c>
      <c r="AU1083" s="205" t="s">
        <v>83</v>
      </c>
      <c r="AV1083" s="13" t="s">
        <v>83</v>
      </c>
      <c r="AW1083" s="13" t="s">
        <v>35</v>
      </c>
      <c r="AX1083" s="13" t="s">
        <v>81</v>
      </c>
      <c r="AY1083" s="205" t="s">
        <v>209</v>
      </c>
    </row>
    <row r="1084" spans="1:65" s="2" customFormat="1" ht="37.9" customHeight="1">
      <c r="A1084" s="36"/>
      <c r="B1084" s="37"/>
      <c r="C1084" s="181" t="s">
        <v>2117</v>
      </c>
      <c r="D1084" s="181" t="s">
        <v>211</v>
      </c>
      <c r="E1084" s="182" t="s">
        <v>2118</v>
      </c>
      <c r="F1084" s="183" t="s">
        <v>2119</v>
      </c>
      <c r="G1084" s="184" t="s">
        <v>302</v>
      </c>
      <c r="H1084" s="185">
        <v>0.109</v>
      </c>
      <c r="I1084" s="186"/>
      <c r="J1084" s="187">
        <f>ROUND(I1084*H1084,2)</f>
        <v>0</v>
      </c>
      <c r="K1084" s="183" t="s">
        <v>234</v>
      </c>
      <c r="L1084" s="41"/>
      <c r="M1084" s="188" t="s">
        <v>21</v>
      </c>
      <c r="N1084" s="189" t="s">
        <v>45</v>
      </c>
      <c r="O1084" s="66"/>
      <c r="P1084" s="190">
        <f>O1084*H1084</f>
        <v>0</v>
      </c>
      <c r="Q1084" s="190">
        <v>0</v>
      </c>
      <c r="R1084" s="190">
        <f>Q1084*H1084</f>
        <v>0</v>
      </c>
      <c r="S1084" s="190">
        <v>0</v>
      </c>
      <c r="T1084" s="191">
        <f>S1084*H1084</f>
        <v>0</v>
      </c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R1084" s="192" t="s">
        <v>298</v>
      </c>
      <c r="AT1084" s="192" t="s">
        <v>211</v>
      </c>
      <c r="AU1084" s="192" t="s">
        <v>83</v>
      </c>
      <c r="AY1084" s="19" t="s">
        <v>209</v>
      </c>
      <c r="BE1084" s="193">
        <f>IF(N1084="základní",J1084,0)</f>
        <v>0</v>
      </c>
      <c r="BF1084" s="193">
        <f>IF(N1084="snížená",J1084,0)</f>
        <v>0</v>
      </c>
      <c r="BG1084" s="193">
        <f>IF(N1084="zákl. přenesená",J1084,0)</f>
        <v>0</v>
      </c>
      <c r="BH1084" s="193">
        <f>IF(N1084="sníž. přenesená",J1084,0)</f>
        <v>0</v>
      </c>
      <c r="BI1084" s="193">
        <f>IF(N1084="nulová",J1084,0)</f>
        <v>0</v>
      </c>
      <c r="BJ1084" s="19" t="s">
        <v>81</v>
      </c>
      <c r="BK1084" s="193">
        <f>ROUND(I1084*H1084,2)</f>
        <v>0</v>
      </c>
      <c r="BL1084" s="19" t="s">
        <v>298</v>
      </c>
      <c r="BM1084" s="192" t="s">
        <v>2120</v>
      </c>
    </row>
    <row r="1085" spans="1:65" s="2" customFormat="1" ht="49.15" customHeight="1">
      <c r="A1085" s="36"/>
      <c r="B1085" s="37"/>
      <c r="C1085" s="181" t="s">
        <v>2121</v>
      </c>
      <c r="D1085" s="181" t="s">
        <v>211</v>
      </c>
      <c r="E1085" s="182" t="s">
        <v>2122</v>
      </c>
      <c r="F1085" s="183" t="s">
        <v>2123</v>
      </c>
      <c r="G1085" s="184" t="s">
        <v>302</v>
      </c>
      <c r="H1085" s="185">
        <v>0.109</v>
      </c>
      <c r="I1085" s="186"/>
      <c r="J1085" s="187">
        <f>ROUND(I1085*H1085,2)</f>
        <v>0</v>
      </c>
      <c r="K1085" s="183" t="s">
        <v>234</v>
      </c>
      <c r="L1085" s="41"/>
      <c r="M1085" s="188" t="s">
        <v>21</v>
      </c>
      <c r="N1085" s="189" t="s">
        <v>45</v>
      </c>
      <c r="O1085" s="66"/>
      <c r="P1085" s="190">
        <f>O1085*H1085</f>
        <v>0</v>
      </c>
      <c r="Q1085" s="190">
        <v>0</v>
      </c>
      <c r="R1085" s="190">
        <f>Q1085*H1085</f>
        <v>0</v>
      </c>
      <c r="S1085" s="190">
        <v>0</v>
      </c>
      <c r="T1085" s="191">
        <f>S1085*H1085</f>
        <v>0</v>
      </c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R1085" s="192" t="s">
        <v>298</v>
      </c>
      <c r="AT1085" s="192" t="s">
        <v>211</v>
      </c>
      <c r="AU1085" s="192" t="s">
        <v>83</v>
      </c>
      <c r="AY1085" s="19" t="s">
        <v>209</v>
      </c>
      <c r="BE1085" s="193">
        <f>IF(N1085="základní",J1085,0)</f>
        <v>0</v>
      </c>
      <c r="BF1085" s="193">
        <f>IF(N1085="snížená",J1085,0)</f>
        <v>0</v>
      </c>
      <c r="BG1085" s="193">
        <f>IF(N1085="zákl. přenesená",J1085,0)</f>
        <v>0</v>
      </c>
      <c r="BH1085" s="193">
        <f>IF(N1085="sníž. přenesená",J1085,0)</f>
        <v>0</v>
      </c>
      <c r="BI1085" s="193">
        <f>IF(N1085="nulová",J1085,0)</f>
        <v>0</v>
      </c>
      <c r="BJ1085" s="19" t="s">
        <v>81</v>
      </c>
      <c r="BK1085" s="193">
        <f>ROUND(I1085*H1085,2)</f>
        <v>0</v>
      </c>
      <c r="BL1085" s="19" t="s">
        <v>298</v>
      </c>
      <c r="BM1085" s="192" t="s">
        <v>2124</v>
      </c>
    </row>
    <row r="1086" spans="1:65" s="2" customFormat="1" ht="37.9" customHeight="1">
      <c r="A1086" s="36"/>
      <c r="B1086" s="37"/>
      <c r="C1086" s="181" t="s">
        <v>2125</v>
      </c>
      <c r="D1086" s="181" t="s">
        <v>211</v>
      </c>
      <c r="E1086" s="182" t="s">
        <v>2126</v>
      </c>
      <c r="F1086" s="183" t="s">
        <v>2127</v>
      </c>
      <c r="G1086" s="184" t="s">
        <v>302</v>
      </c>
      <c r="H1086" s="185">
        <v>0.109</v>
      </c>
      <c r="I1086" s="186"/>
      <c r="J1086" s="187">
        <f>ROUND(I1086*H1086,2)</f>
        <v>0</v>
      </c>
      <c r="K1086" s="183" t="s">
        <v>21</v>
      </c>
      <c r="L1086" s="41"/>
      <c r="M1086" s="188" t="s">
        <v>21</v>
      </c>
      <c r="N1086" s="189" t="s">
        <v>45</v>
      </c>
      <c r="O1086" s="66"/>
      <c r="P1086" s="190">
        <f>O1086*H1086</f>
        <v>0</v>
      </c>
      <c r="Q1086" s="190">
        <v>0</v>
      </c>
      <c r="R1086" s="190">
        <f>Q1086*H1086</f>
        <v>0</v>
      </c>
      <c r="S1086" s="190">
        <v>0</v>
      </c>
      <c r="T1086" s="191">
        <f>S1086*H1086</f>
        <v>0</v>
      </c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R1086" s="192" t="s">
        <v>298</v>
      </c>
      <c r="AT1086" s="192" t="s">
        <v>211</v>
      </c>
      <c r="AU1086" s="192" t="s">
        <v>83</v>
      </c>
      <c r="AY1086" s="19" t="s">
        <v>209</v>
      </c>
      <c r="BE1086" s="193">
        <f>IF(N1086="základní",J1086,0)</f>
        <v>0</v>
      </c>
      <c r="BF1086" s="193">
        <f>IF(N1086="snížená",J1086,0)</f>
        <v>0</v>
      </c>
      <c r="BG1086" s="193">
        <f>IF(N1086="zákl. přenesená",J1086,0)</f>
        <v>0</v>
      </c>
      <c r="BH1086" s="193">
        <f>IF(N1086="sníž. přenesená",J1086,0)</f>
        <v>0</v>
      </c>
      <c r="BI1086" s="193">
        <f>IF(N1086="nulová",J1086,0)</f>
        <v>0</v>
      </c>
      <c r="BJ1086" s="19" t="s">
        <v>81</v>
      </c>
      <c r="BK1086" s="193">
        <f>ROUND(I1086*H1086,2)</f>
        <v>0</v>
      </c>
      <c r="BL1086" s="19" t="s">
        <v>298</v>
      </c>
      <c r="BM1086" s="192" t="s">
        <v>2128</v>
      </c>
    </row>
    <row r="1087" spans="2:63" s="12" customFormat="1" ht="22.9" customHeight="1">
      <c r="B1087" s="165"/>
      <c r="C1087" s="166"/>
      <c r="D1087" s="167" t="s">
        <v>73</v>
      </c>
      <c r="E1087" s="179" t="s">
        <v>2129</v>
      </c>
      <c r="F1087" s="179" t="s">
        <v>2130</v>
      </c>
      <c r="G1087" s="166"/>
      <c r="H1087" s="166"/>
      <c r="I1087" s="169"/>
      <c r="J1087" s="180">
        <f>BK1087</f>
        <v>0</v>
      </c>
      <c r="K1087" s="166"/>
      <c r="L1087" s="171"/>
      <c r="M1087" s="172"/>
      <c r="N1087" s="173"/>
      <c r="O1087" s="173"/>
      <c r="P1087" s="174">
        <f>SUM(P1088:P1091)</f>
        <v>0</v>
      </c>
      <c r="Q1087" s="173"/>
      <c r="R1087" s="174">
        <f>SUM(R1088:R1091)</f>
        <v>0.0016240000000000002</v>
      </c>
      <c r="S1087" s="173"/>
      <c r="T1087" s="175">
        <f>SUM(T1088:T1091)</f>
        <v>0</v>
      </c>
      <c r="AR1087" s="176" t="s">
        <v>83</v>
      </c>
      <c r="AT1087" s="177" t="s">
        <v>73</v>
      </c>
      <c r="AU1087" s="177" t="s">
        <v>81</v>
      </c>
      <c r="AY1087" s="176" t="s">
        <v>209</v>
      </c>
      <c r="BK1087" s="178">
        <f>SUM(BK1088:BK1091)</f>
        <v>0</v>
      </c>
    </row>
    <row r="1088" spans="1:65" s="2" customFormat="1" ht="14.45" customHeight="1">
      <c r="A1088" s="36"/>
      <c r="B1088" s="37"/>
      <c r="C1088" s="181" t="s">
        <v>2131</v>
      </c>
      <c r="D1088" s="181" t="s">
        <v>211</v>
      </c>
      <c r="E1088" s="182" t="s">
        <v>2132</v>
      </c>
      <c r="F1088" s="183" t="s">
        <v>2133</v>
      </c>
      <c r="G1088" s="184" t="s">
        <v>322</v>
      </c>
      <c r="H1088" s="185">
        <v>7</v>
      </c>
      <c r="I1088" s="186"/>
      <c r="J1088" s="187">
        <f>ROUND(I1088*H1088,2)</f>
        <v>0</v>
      </c>
      <c r="K1088" s="183" t="s">
        <v>234</v>
      </c>
      <c r="L1088" s="41"/>
      <c r="M1088" s="188" t="s">
        <v>21</v>
      </c>
      <c r="N1088" s="189" t="s">
        <v>45</v>
      </c>
      <c r="O1088" s="66"/>
      <c r="P1088" s="190">
        <f>O1088*H1088</f>
        <v>0</v>
      </c>
      <c r="Q1088" s="190">
        <v>4E-05</v>
      </c>
      <c r="R1088" s="190">
        <f>Q1088*H1088</f>
        <v>0.00028000000000000003</v>
      </c>
      <c r="S1088" s="190">
        <v>0</v>
      </c>
      <c r="T1088" s="191">
        <f>S1088*H1088</f>
        <v>0</v>
      </c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R1088" s="192" t="s">
        <v>298</v>
      </c>
      <c r="AT1088" s="192" t="s">
        <v>211</v>
      </c>
      <c r="AU1088" s="192" t="s">
        <v>83</v>
      </c>
      <c r="AY1088" s="19" t="s">
        <v>209</v>
      </c>
      <c r="BE1088" s="193">
        <f>IF(N1088="základní",J1088,0)</f>
        <v>0</v>
      </c>
      <c r="BF1088" s="193">
        <f>IF(N1088="snížená",J1088,0)</f>
        <v>0</v>
      </c>
      <c r="BG1088" s="193">
        <f>IF(N1088="zákl. přenesená",J1088,0)</f>
        <v>0</v>
      </c>
      <c r="BH1088" s="193">
        <f>IF(N1088="sníž. přenesená",J1088,0)</f>
        <v>0</v>
      </c>
      <c r="BI1088" s="193">
        <f>IF(N1088="nulová",J1088,0)</f>
        <v>0</v>
      </c>
      <c r="BJ1088" s="19" t="s">
        <v>81</v>
      </c>
      <c r="BK1088" s="193">
        <f>ROUND(I1088*H1088,2)</f>
        <v>0</v>
      </c>
      <c r="BL1088" s="19" t="s">
        <v>298</v>
      </c>
      <c r="BM1088" s="192" t="s">
        <v>2134</v>
      </c>
    </row>
    <row r="1089" spans="2:51" s="13" customFormat="1" ht="12">
      <c r="B1089" s="194"/>
      <c r="C1089" s="195"/>
      <c r="D1089" s="196" t="s">
        <v>217</v>
      </c>
      <c r="E1089" s="197" t="s">
        <v>21</v>
      </c>
      <c r="F1089" s="198" t="s">
        <v>2135</v>
      </c>
      <c r="G1089" s="195"/>
      <c r="H1089" s="199">
        <v>7</v>
      </c>
      <c r="I1089" s="200"/>
      <c r="J1089" s="195"/>
      <c r="K1089" s="195"/>
      <c r="L1089" s="201"/>
      <c r="M1089" s="202"/>
      <c r="N1089" s="203"/>
      <c r="O1089" s="203"/>
      <c r="P1089" s="203"/>
      <c r="Q1089" s="203"/>
      <c r="R1089" s="203"/>
      <c r="S1089" s="203"/>
      <c r="T1089" s="204"/>
      <c r="AT1089" s="205" t="s">
        <v>217</v>
      </c>
      <c r="AU1089" s="205" t="s">
        <v>83</v>
      </c>
      <c r="AV1089" s="13" t="s">
        <v>83</v>
      </c>
      <c r="AW1089" s="13" t="s">
        <v>35</v>
      </c>
      <c r="AX1089" s="13" t="s">
        <v>81</v>
      </c>
      <c r="AY1089" s="205" t="s">
        <v>209</v>
      </c>
    </row>
    <row r="1090" spans="1:65" s="2" customFormat="1" ht="14.45" customHeight="1">
      <c r="A1090" s="36"/>
      <c r="B1090" s="37"/>
      <c r="C1090" s="238" t="s">
        <v>2136</v>
      </c>
      <c r="D1090" s="238" t="s">
        <v>299</v>
      </c>
      <c r="E1090" s="239" t="s">
        <v>2137</v>
      </c>
      <c r="F1090" s="240" t="s">
        <v>2138</v>
      </c>
      <c r="G1090" s="241" t="s">
        <v>322</v>
      </c>
      <c r="H1090" s="242">
        <v>8.4</v>
      </c>
      <c r="I1090" s="243"/>
      <c r="J1090" s="244">
        <f>ROUND(I1090*H1090,2)</f>
        <v>0</v>
      </c>
      <c r="K1090" s="240" t="s">
        <v>234</v>
      </c>
      <c r="L1090" s="245"/>
      <c r="M1090" s="246" t="s">
        <v>21</v>
      </c>
      <c r="N1090" s="247" t="s">
        <v>45</v>
      </c>
      <c r="O1090" s="66"/>
      <c r="P1090" s="190">
        <f>O1090*H1090</f>
        <v>0</v>
      </c>
      <c r="Q1090" s="190">
        <v>0.00016</v>
      </c>
      <c r="R1090" s="190">
        <f>Q1090*H1090</f>
        <v>0.0013440000000000001</v>
      </c>
      <c r="S1090" s="190">
        <v>0</v>
      </c>
      <c r="T1090" s="191">
        <f>S1090*H1090</f>
        <v>0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192" t="s">
        <v>395</v>
      </c>
      <c r="AT1090" s="192" t="s">
        <v>299</v>
      </c>
      <c r="AU1090" s="192" t="s">
        <v>83</v>
      </c>
      <c r="AY1090" s="19" t="s">
        <v>209</v>
      </c>
      <c r="BE1090" s="193">
        <f>IF(N1090="základní",J1090,0)</f>
        <v>0</v>
      </c>
      <c r="BF1090" s="193">
        <f>IF(N1090="snížená",J1090,0)</f>
        <v>0</v>
      </c>
      <c r="BG1090" s="193">
        <f>IF(N1090="zákl. přenesená",J1090,0)</f>
        <v>0</v>
      </c>
      <c r="BH1090" s="193">
        <f>IF(N1090="sníž. přenesená",J1090,0)</f>
        <v>0</v>
      </c>
      <c r="BI1090" s="193">
        <f>IF(N1090="nulová",J1090,0)</f>
        <v>0</v>
      </c>
      <c r="BJ1090" s="19" t="s">
        <v>81</v>
      </c>
      <c r="BK1090" s="193">
        <f>ROUND(I1090*H1090,2)</f>
        <v>0</v>
      </c>
      <c r="BL1090" s="19" t="s">
        <v>298</v>
      </c>
      <c r="BM1090" s="192" t="s">
        <v>2139</v>
      </c>
    </row>
    <row r="1091" spans="2:51" s="13" customFormat="1" ht="12">
      <c r="B1091" s="194"/>
      <c r="C1091" s="195"/>
      <c r="D1091" s="196" t="s">
        <v>217</v>
      </c>
      <c r="E1091" s="195"/>
      <c r="F1091" s="198" t="s">
        <v>2140</v>
      </c>
      <c r="G1091" s="195"/>
      <c r="H1091" s="199">
        <v>8.4</v>
      </c>
      <c r="I1091" s="200"/>
      <c r="J1091" s="195"/>
      <c r="K1091" s="195"/>
      <c r="L1091" s="201"/>
      <c r="M1091" s="202"/>
      <c r="N1091" s="203"/>
      <c r="O1091" s="203"/>
      <c r="P1091" s="203"/>
      <c r="Q1091" s="203"/>
      <c r="R1091" s="203"/>
      <c r="S1091" s="203"/>
      <c r="T1091" s="204"/>
      <c r="AT1091" s="205" t="s">
        <v>217</v>
      </c>
      <c r="AU1091" s="205" t="s">
        <v>83</v>
      </c>
      <c r="AV1091" s="13" t="s">
        <v>83</v>
      </c>
      <c r="AW1091" s="13" t="s">
        <v>4</v>
      </c>
      <c r="AX1091" s="13" t="s">
        <v>81</v>
      </c>
      <c r="AY1091" s="205" t="s">
        <v>209</v>
      </c>
    </row>
    <row r="1092" spans="2:63" s="12" customFormat="1" ht="22.9" customHeight="1">
      <c r="B1092" s="165"/>
      <c r="C1092" s="166"/>
      <c r="D1092" s="167" t="s">
        <v>73</v>
      </c>
      <c r="E1092" s="179" t="s">
        <v>2141</v>
      </c>
      <c r="F1092" s="179" t="s">
        <v>2142</v>
      </c>
      <c r="G1092" s="166"/>
      <c r="H1092" s="166"/>
      <c r="I1092" s="169"/>
      <c r="J1092" s="180">
        <f>BK1092</f>
        <v>0</v>
      </c>
      <c r="K1092" s="166"/>
      <c r="L1092" s="171"/>
      <c r="M1092" s="172"/>
      <c r="N1092" s="173"/>
      <c r="O1092" s="173"/>
      <c r="P1092" s="174">
        <f>SUM(P1093:P1118)</f>
        <v>0</v>
      </c>
      <c r="Q1092" s="173"/>
      <c r="R1092" s="174">
        <f>SUM(R1093:R1118)</f>
        <v>1.78772865</v>
      </c>
      <c r="S1092" s="173"/>
      <c r="T1092" s="175">
        <f>SUM(T1093:T1118)</f>
        <v>0</v>
      </c>
      <c r="AR1092" s="176" t="s">
        <v>83</v>
      </c>
      <c r="AT1092" s="177" t="s">
        <v>73</v>
      </c>
      <c r="AU1092" s="177" t="s">
        <v>81</v>
      </c>
      <c r="AY1092" s="176" t="s">
        <v>209</v>
      </c>
      <c r="BK1092" s="178">
        <f>SUM(BK1093:BK1118)</f>
        <v>0</v>
      </c>
    </row>
    <row r="1093" spans="1:65" s="2" customFormat="1" ht="24.2" customHeight="1">
      <c r="A1093" s="36"/>
      <c r="B1093" s="37"/>
      <c r="C1093" s="181" t="s">
        <v>2143</v>
      </c>
      <c r="D1093" s="181" t="s">
        <v>211</v>
      </c>
      <c r="E1093" s="182" t="s">
        <v>2144</v>
      </c>
      <c r="F1093" s="183" t="s">
        <v>2145</v>
      </c>
      <c r="G1093" s="184" t="s">
        <v>331</v>
      </c>
      <c r="H1093" s="185">
        <v>230.71</v>
      </c>
      <c r="I1093" s="186"/>
      <c r="J1093" s="187">
        <f>ROUND(I1093*H1093,2)</f>
        <v>0</v>
      </c>
      <c r="K1093" s="183" t="s">
        <v>234</v>
      </c>
      <c r="L1093" s="41"/>
      <c r="M1093" s="188" t="s">
        <v>21</v>
      </c>
      <c r="N1093" s="189" t="s">
        <v>45</v>
      </c>
      <c r="O1093" s="66"/>
      <c r="P1093" s="190">
        <f>O1093*H1093</f>
        <v>0</v>
      </c>
      <c r="Q1093" s="190">
        <v>0</v>
      </c>
      <c r="R1093" s="190">
        <f>Q1093*H1093</f>
        <v>0</v>
      </c>
      <c r="S1093" s="190">
        <v>0</v>
      </c>
      <c r="T1093" s="191">
        <f>S1093*H1093</f>
        <v>0</v>
      </c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R1093" s="192" t="s">
        <v>298</v>
      </c>
      <c r="AT1093" s="192" t="s">
        <v>211</v>
      </c>
      <c r="AU1093" s="192" t="s">
        <v>83</v>
      </c>
      <c r="AY1093" s="19" t="s">
        <v>209</v>
      </c>
      <c r="BE1093" s="193">
        <f>IF(N1093="základní",J1093,0)</f>
        <v>0</v>
      </c>
      <c r="BF1093" s="193">
        <f>IF(N1093="snížená",J1093,0)</f>
        <v>0</v>
      </c>
      <c r="BG1093" s="193">
        <f>IF(N1093="zákl. přenesená",J1093,0)</f>
        <v>0</v>
      </c>
      <c r="BH1093" s="193">
        <f>IF(N1093="sníž. přenesená",J1093,0)</f>
        <v>0</v>
      </c>
      <c r="BI1093" s="193">
        <f>IF(N1093="nulová",J1093,0)</f>
        <v>0</v>
      </c>
      <c r="BJ1093" s="19" t="s">
        <v>81</v>
      </c>
      <c r="BK1093" s="193">
        <f>ROUND(I1093*H1093,2)</f>
        <v>0</v>
      </c>
      <c r="BL1093" s="19" t="s">
        <v>298</v>
      </c>
      <c r="BM1093" s="192" t="s">
        <v>2146</v>
      </c>
    </row>
    <row r="1094" spans="2:51" s="13" customFormat="1" ht="12">
      <c r="B1094" s="194"/>
      <c r="C1094" s="195"/>
      <c r="D1094" s="196" t="s">
        <v>217</v>
      </c>
      <c r="E1094" s="197" t="s">
        <v>21</v>
      </c>
      <c r="F1094" s="198" t="s">
        <v>107</v>
      </c>
      <c r="G1094" s="195"/>
      <c r="H1094" s="199">
        <v>230.71</v>
      </c>
      <c r="I1094" s="200"/>
      <c r="J1094" s="195"/>
      <c r="K1094" s="195"/>
      <c r="L1094" s="201"/>
      <c r="M1094" s="202"/>
      <c r="N1094" s="203"/>
      <c r="O1094" s="203"/>
      <c r="P1094" s="203"/>
      <c r="Q1094" s="203"/>
      <c r="R1094" s="203"/>
      <c r="S1094" s="203"/>
      <c r="T1094" s="204"/>
      <c r="AT1094" s="205" t="s">
        <v>217</v>
      </c>
      <c r="AU1094" s="205" t="s">
        <v>83</v>
      </c>
      <c r="AV1094" s="13" t="s">
        <v>83</v>
      </c>
      <c r="AW1094" s="13" t="s">
        <v>35</v>
      </c>
      <c r="AX1094" s="13" t="s">
        <v>81</v>
      </c>
      <c r="AY1094" s="205" t="s">
        <v>209</v>
      </c>
    </row>
    <row r="1095" spans="1:65" s="2" customFormat="1" ht="24.2" customHeight="1">
      <c r="A1095" s="36"/>
      <c r="B1095" s="37"/>
      <c r="C1095" s="181" t="s">
        <v>2147</v>
      </c>
      <c r="D1095" s="181" t="s">
        <v>211</v>
      </c>
      <c r="E1095" s="182" t="s">
        <v>2148</v>
      </c>
      <c r="F1095" s="183" t="s">
        <v>2149</v>
      </c>
      <c r="G1095" s="184" t="s">
        <v>331</v>
      </c>
      <c r="H1095" s="185">
        <v>230.71</v>
      </c>
      <c r="I1095" s="186"/>
      <c r="J1095" s="187">
        <f>ROUND(I1095*H1095,2)</f>
        <v>0</v>
      </c>
      <c r="K1095" s="183" t="s">
        <v>234</v>
      </c>
      <c r="L1095" s="41"/>
      <c r="M1095" s="188" t="s">
        <v>21</v>
      </c>
      <c r="N1095" s="189" t="s">
        <v>45</v>
      </c>
      <c r="O1095" s="66"/>
      <c r="P1095" s="190">
        <f>O1095*H1095</f>
        <v>0</v>
      </c>
      <c r="Q1095" s="190">
        <v>7E-05</v>
      </c>
      <c r="R1095" s="190">
        <f>Q1095*H1095</f>
        <v>0.0161497</v>
      </c>
      <c r="S1095" s="190">
        <v>0</v>
      </c>
      <c r="T1095" s="191">
        <f>S1095*H1095</f>
        <v>0</v>
      </c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R1095" s="192" t="s">
        <v>298</v>
      </c>
      <c r="AT1095" s="192" t="s">
        <v>211</v>
      </c>
      <c r="AU1095" s="192" t="s">
        <v>83</v>
      </c>
      <c r="AY1095" s="19" t="s">
        <v>209</v>
      </c>
      <c r="BE1095" s="193">
        <f>IF(N1095="základní",J1095,0)</f>
        <v>0</v>
      </c>
      <c r="BF1095" s="193">
        <f>IF(N1095="snížená",J1095,0)</f>
        <v>0</v>
      </c>
      <c r="BG1095" s="193">
        <f>IF(N1095="zákl. přenesená",J1095,0)</f>
        <v>0</v>
      </c>
      <c r="BH1095" s="193">
        <f>IF(N1095="sníž. přenesená",J1095,0)</f>
        <v>0</v>
      </c>
      <c r="BI1095" s="193">
        <f>IF(N1095="nulová",J1095,0)</f>
        <v>0</v>
      </c>
      <c r="BJ1095" s="19" t="s">
        <v>81</v>
      </c>
      <c r="BK1095" s="193">
        <f>ROUND(I1095*H1095,2)</f>
        <v>0</v>
      </c>
      <c r="BL1095" s="19" t="s">
        <v>298</v>
      </c>
      <c r="BM1095" s="192" t="s">
        <v>2150</v>
      </c>
    </row>
    <row r="1096" spans="2:51" s="13" customFormat="1" ht="12">
      <c r="B1096" s="194"/>
      <c r="C1096" s="195"/>
      <c r="D1096" s="196" t="s">
        <v>217</v>
      </c>
      <c r="E1096" s="197" t="s">
        <v>21</v>
      </c>
      <c r="F1096" s="198" t="s">
        <v>107</v>
      </c>
      <c r="G1096" s="195"/>
      <c r="H1096" s="199">
        <v>230.71</v>
      </c>
      <c r="I1096" s="200"/>
      <c r="J1096" s="195"/>
      <c r="K1096" s="195"/>
      <c r="L1096" s="201"/>
      <c r="M1096" s="202"/>
      <c r="N1096" s="203"/>
      <c r="O1096" s="203"/>
      <c r="P1096" s="203"/>
      <c r="Q1096" s="203"/>
      <c r="R1096" s="203"/>
      <c r="S1096" s="203"/>
      <c r="T1096" s="204"/>
      <c r="AT1096" s="205" t="s">
        <v>217</v>
      </c>
      <c r="AU1096" s="205" t="s">
        <v>83</v>
      </c>
      <c r="AV1096" s="13" t="s">
        <v>83</v>
      </c>
      <c r="AW1096" s="13" t="s">
        <v>35</v>
      </c>
      <c r="AX1096" s="13" t="s">
        <v>81</v>
      </c>
      <c r="AY1096" s="205" t="s">
        <v>209</v>
      </c>
    </row>
    <row r="1097" spans="1:65" s="2" customFormat="1" ht="24.2" customHeight="1">
      <c r="A1097" s="36"/>
      <c r="B1097" s="37"/>
      <c r="C1097" s="181" t="s">
        <v>2151</v>
      </c>
      <c r="D1097" s="181" t="s">
        <v>211</v>
      </c>
      <c r="E1097" s="182" t="s">
        <v>2152</v>
      </c>
      <c r="F1097" s="183" t="s">
        <v>2153</v>
      </c>
      <c r="G1097" s="184" t="s">
        <v>331</v>
      </c>
      <c r="H1097" s="185">
        <v>230.71</v>
      </c>
      <c r="I1097" s="186"/>
      <c r="J1097" s="187">
        <f>ROUND(I1097*H1097,2)</f>
        <v>0</v>
      </c>
      <c r="K1097" s="183" t="s">
        <v>234</v>
      </c>
      <c r="L1097" s="41"/>
      <c r="M1097" s="188" t="s">
        <v>21</v>
      </c>
      <c r="N1097" s="189" t="s">
        <v>45</v>
      </c>
      <c r="O1097" s="66"/>
      <c r="P1097" s="190">
        <f>O1097*H1097</f>
        <v>0</v>
      </c>
      <c r="Q1097" s="190">
        <v>0.00455</v>
      </c>
      <c r="R1097" s="190">
        <f>Q1097*H1097</f>
        <v>1.0497305000000001</v>
      </c>
      <c r="S1097" s="190">
        <v>0</v>
      </c>
      <c r="T1097" s="191">
        <f>S1097*H1097</f>
        <v>0</v>
      </c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R1097" s="192" t="s">
        <v>298</v>
      </c>
      <c r="AT1097" s="192" t="s">
        <v>211</v>
      </c>
      <c r="AU1097" s="192" t="s">
        <v>83</v>
      </c>
      <c r="AY1097" s="19" t="s">
        <v>209</v>
      </c>
      <c r="BE1097" s="193">
        <f>IF(N1097="základní",J1097,0)</f>
        <v>0</v>
      </c>
      <c r="BF1097" s="193">
        <f>IF(N1097="snížená",J1097,0)</f>
        <v>0</v>
      </c>
      <c r="BG1097" s="193">
        <f>IF(N1097="zákl. přenesená",J1097,0)</f>
        <v>0</v>
      </c>
      <c r="BH1097" s="193">
        <f>IF(N1097="sníž. přenesená",J1097,0)</f>
        <v>0</v>
      </c>
      <c r="BI1097" s="193">
        <f>IF(N1097="nulová",J1097,0)</f>
        <v>0</v>
      </c>
      <c r="BJ1097" s="19" t="s">
        <v>81</v>
      </c>
      <c r="BK1097" s="193">
        <f>ROUND(I1097*H1097,2)</f>
        <v>0</v>
      </c>
      <c r="BL1097" s="19" t="s">
        <v>298</v>
      </c>
      <c r="BM1097" s="192" t="s">
        <v>2154</v>
      </c>
    </row>
    <row r="1098" spans="2:51" s="13" customFormat="1" ht="12">
      <c r="B1098" s="194"/>
      <c r="C1098" s="195"/>
      <c r="D1098" s="196" t="s">
        <v>217</v>
      </c>
      <c r="E1098" s="197" t="s">
        <v>21</v>
      </c>
      <c r="F1098" s="198" t="s">
        <v>107</v>
      </c>
      <c r="G1098" s="195"/>
      <c r="H1098" s="199">
        <v>230.71</v>
      </c>
      <c r="I1098" s="200"/>
      <c r="J1098" s="195"/>
      <c r="K1098" s="195"/>
      <c r="L1098" s="201"/>
      <c r="M1098" s="202"/>
      <c r="N1098" s="203"/>
      <c r="O1098" s="203"/>
      <c r="P1098" s="203"/>
      <c r="Q1098" s="203"/>
      <c r="R1098" s="203"/>
      <c r="S1098" s="203"/>
      <c r="T1098" s="204"/>
      <c r="AT1098" s="205" t="s">
        <v>217</v>
      </c>
      <c r="AU1098" s="205" t="s">
        <v>83</v>
      </c>
      <c r="AV1098" s="13" t="s">
        <v>83</v>
      </c>
      <c r="AW1098" s="13" t="s">
        <v>35</v>
      </c>
      <c r="AX1098" s="13" t="s">
        <v>81</v>
      </c>
      <c r="AY1098" s="205" t="s">
        <v>209</v>
      </c>
    </row>
    <row r="1099" spans="1:65" s="2" customFormat="1" ht="24.2" customHeight="1">
      <c r="A1099" s="36"/>
      <c r="B1099" s="37"/>
      <c r="C1099" s="181" t="s">
        <v>2155</v>
      </c>
      <c r="D1099" s="181" t="s">
        <v>211</v>
      </c>
      <c r="E1099" s="182" t="s">
        <v>2156</v>
      </c>
      <c r="F1099" s="183" t="s">
        <v>2157</v>
      </c>
      <c r="G1099" s="184" t="s">
        <v>331</v>
      </c>
      <c r="H1099" s="185">
        <v>230.71</v>
      </c>
      <c r="I1099" s="186"/>
      <c r="J1099" s="187">
        <f>ROUND(I1099*H1099,2)</f>
        <v>0</v>
      </c>
      <c r="K1099" s="183" t="s">
        <v>234</v>
      </c>
      <c r="L1099" s="41"/>
      <c r="M1099" s="188" t="s">
        <v>21</v>
      </c>
      <c r="N1099" s="189" t="s">
        <v>45</v>
      </c>
      <c r="O1099" s="66"/>
      <c r="P1099" s="190">
        <f>O1099*H1099</f>
        <v>0</v>
      </c>
      <c r="Q1099" s="190">
        <v>0.0003</v>
      </c>
      <c r="R1099" s="190">
        <f>Q1099*H1099</f>
        <v>0.069213</v>
      </c>
      <c r="S1099" s="190">
        <v>0</v>
      </c>
      <c r="T1099" s="191">
        <f>S1099*H1099</f>
        <v>0</v>
      </c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R1099" s="192" t="s">
        <v>298</v>
      </c>
      <c r="AT1099" s="192" t="s">
        <v>211</v>
      </c>
      <c r="AU1099" s="192" t="s">
        <v>83</v>
      </c>
      <c r="AY1099" s="19" t="s">
        <v>209</v>
      </c>
      <c r="BE1099" s="193">
        <f>IF(N1099="základní",J1099,0)</f>
        <v>0</v>
      </c>
      <c r="BF1099" s="193">
        <f>IF(N1099="snížená",J1099,0)</f>
        <v>0</v>
      </c>
      <c r="BG1099" s="193">
        <f>IF(N1099="zákl. přenesená",J1099,0)</f>
        <v>0</v>
      </c>
      <c r="BH1099" s="193">
        <f>IF(N1099="sníž. přenesená",J1099,0)</f>
        <v>0</v>
      </c>
      <c r="BI1099" s="193">
        <f>IF(N1099="nulová",J1099,0)</f>
        <v>0</v>
      </c>
      <c r="BJ1099" s="19" t="s">
        <v>81</v>
      </c>
      <c r="BK1099" s="193">
        <f>ROUND(I1099*H1099,2)</f>
        <v>0</v>
      </c>
      <c r="BL1099" s="19" t="s">
        <v>298</v>
      </c>
      <c r="BM1099" s="192" t="s">
        <v>2158</v>
      </c>
    </row>
    <row r="1100" spans="2:51" s="13" customFormat="1" ht="22.5">
      <c r="B1100" s="194"/>
      <c r="C1100" s="195"/>
      <c r="D1100" s="196" t="s">
        <v>217</v>
      </c>
      <c r="E1100" s="197" t="s">
        <v>21</v>
      </c>
      <c r="F1100" s="198" t="s">
        <v>2159</v>
      </c>
      <c r="G1100" s="195"/>
      <c r="H1100" s="199">
        <v>230.71</v>
      </c>
      <c r="I1100" s="200"/>
      <c r="J1100" s="195"/>
      <c r="K1100" s="195"/>
      <c r="L1100" s="201"/>
      <c r="M1100" s="202"/>
      <c r="N1100" s="203"/>
      <c r="O1100" s="203"/>
      <c r="P1100" s="203"/>
      <c r="Q1100" s="203"/>
      <c r="R1100" s="203"/>
      <c r="S1100" s="203"/>
      <c r="T1100" s="204"/>
      <c r="AT1100" s="205" t="s">
        <v>217</v>
      </c>
      <c r="AU1100" s="205" t="s">
        <v>83</v>
      </c>
      <c r="AV1100" s="13" t="s">
        <v>83</v>
      </c>
      <c r="AW1100" s="13" t="s">
        <v>35</v>
      </c>
      <c r="AX1100" s="13" t="s">
        <v>74</v>
      </c>
      <c r="AY1100" s="205" t="s">
        <v>209</v>
      </c>
    </row>
    <row r="1101" spans="2:51" s="14" customFormat="1" ht="12">
      <c r="B1101" s="206"/>
      <c r="C1101" s="207"/>
      <c r="D1101" s="196" t="s">
        <v>217</v>
      </c>
      <c r="E1101" s="208" t="s">
        <v>107</v>
      </c>
      <c r="F1101" s="209" t="s">
        <v>223</v>
      </c>
      <c r="G1101" s="207"/>
      <c r="H1101" s="210">
        <v>230.71</v>
      </c>
      <c r="I1101" s="211"/>
      <c r="J1101" s="207"/>
      <c r="K1101" s="207"/>
      <c r="L1101" s="212"/>
      <c r="M1101" s="213"/>
      <c r="N1101" s="214"/>
      <c r="O1101" s="214"/>
      <c r="P1101" s="214"/>
      <c r="Q1101" s="214"/>
      <c r="R1101" s="214"/>
      <c r="S1101" s="214"/>
      <c r="T1101" s="215"/>
      <c r="AT1101" s="216" t="s">
        <v>217</v>
      </c>
      <c r="AU1101" s="216" t="s">
        <v>83</v>
      </c>
      <c r="AV1101" s="14" t="s">
        <v>224</v>
      </c>
      <c r="AW1101" s="14" t="s">
        <v>35</v>
      </c>
      <c r="AX1101" s="14" t="s">
        <v>81</v>
      </c>
      <c r="AY1101" s="216" t="s">
        <v>209</v>
      </c>
    </row>
    <row r="1102" spans="1:65" s="2" customFormat="1" ht="24.2" customHeight="1">
      <c r="A1102" s="36"/>
      <c r="B1102" s="37"/>
      <c r="C1102" s="238" t="s">
        <v>2160</v>
      </c>
      <c r="D1102" s="238" t="s">
        <v>299</v>
      </c>
      <c r="E1102" s="239" t="s">
        <v>2161</v>
      </c>
      <c r="F1102" s="240" t="s">
        <v>2162</v>
      </c>
      <c r="G1102" s="241" t="s">
        <v>331</v>
      </c>
      <c r="H1102" s="242">
        <v>253.781</v>
      </c>
      <c r="I1102" s="243"/>
      <c r="J1102" s="244">
        <f>ROUND(I1102*H1102,2)</f>
        <v>0</v>
      </c>
      <c r="K1102" s="240" t="s">
        <v>21</v>
      </c>
      <c r="L1102" s="245"/>
      <c r="M1102" s="246" t="s">
        <v>21</v>
      </c>
      <c r="N1102" s="247" t="s">
        <v>45</v>
      </c>
      <c r="O1102" s="66"/>
      <c r="P1102" s="190">
        <f>O1102*H1102</f>
        <v>0</v>
      </c>
      <c r="Q1102" s="190">
        <v>0.0024</v>
      </c>
      <c r="R1102" s="190">
        <f>Q1102*H1102</f>
        <v>0.6090744</v>
      </c>
      <c r="S1102" s="190">
        <v>0</v>
      </c>
      <c r="T1102" s="191">
        <f>S1102*H1102</f>
        <v>0</v>
      </c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R1102" s="192" t="s">
        <v>395</v>
      </c>
      <c r="AT1102" s="192" t="s">
        <v>299</v>
      </c>
      <c r="AU1102" s="192" t="s">
        <v>83</v>
      </c>
      <c r="AY1102" s="19" t="s">
        <v>209</v>
      </c>
      <c r="BE1102" s="193">
        <f>IF(N1102="základní",J1102,0)</f>
        <v>0</v>
      </c>
      <c r="BF1102" s="193">
        <f>IF(N1102="snížená",J1102,0)</f>
        <v>0</v>
      </c>
      <c r="BG1102" s="193">
        <f>IF(N1102="zákl. přenesená",J1102,0)</f>
        <v>0</v>
      </c>
      <c r="BH1102" s="193">
        <f>IF(N1102="sníž. přenesená",J1102,0)</f>
        <v>0</v>
      </c>
      <c r="BI1102" s="193">
        <f>IF(N1102="nulová",J1102,0)</f>
        <v>0</v>
      </c>
      <c r="BJ1102" s="19" t="s">
        <v>81</v>
      </c>
      <c r="BK1102" s="193">
        <f>ROUND(I1102*H1102,2)</f>
        <v>0</v>
      </c>
      <c r="BL1102" s="19" t="s">
        <v>298</v>
      </c>
      <c r="BM1102" s="192" t="s">
        <v>2163</v>
      </c>
    </row>
    <row r="1103" spans="2:51" s="13" customFormat="1" ht="12">
      <c r="B1103" s="194"/>
      <c r="C1103" s="195"/>
      <c r="D1103" s="196" t="s">
        <v>217</v>
      </c>
      <c r="E1103" s="197" t="s">
        <v>21</v>
      </c>
      <c r="F1103" s="198" t="s">
        <v>2164</v>
      </c>
      <c r="G1103" s="195"/>
      <c r="H1103" s="199">
        <v>253.781</v>
      </c>
      <c r="I1103" s="200"/>
      <c r="J1103" s="195"/>
      <c r="K1103" s="195"/>
      <c r="L1103" s="201"/>
      <c r="M1103" s="202"/>
      <c r="N1103" s="203"/>
      <c r="O1103" s="203"/>
      <c r="P1103" s="203"/>
      <c r="Q1103" s="203"/>
      <c r="R1103" s="203"/>
      <c r="S1103" s="203"/>
      <c r="T1103" s="204"/>
      <c r="AT1103" s="205" t="s">
        <v>217</v>
      </c>
      <c r="AU1103" s="205" t="s">
        <v>83</v>
      </c>
      <c r="AV1103" s="13" t="s">
        <v>83</v>
      </c>
      <c r="AW1103" s="13" t="s">
        <v>35</v>
      </c>
      <c r="AX1103" s="13" t="s">
        <v>74</v>
      </c>
      <c r="AY1103" s="205" t="s">
        <v>209</v>
      </c>
    </row>
    <row r="1104" spans="2:51" s="16" customFormat="1" ht="12">
      <c r="B1104" s="227"/>
      <c r="C1104" s="228"/>
      <c r="D1104" s="196" t="s">
        <v>217</v>
      </c>
      <c r="E1104" s="229" t="s">
        <v>21</v>
      </c>
      <c r="F1104" s="230" t="s">
        <v>257</v>
      </c>
      <c r="G1104" s="228"/>
      <c r="H1104" s="231">
        <v>253.781</v>
      </c>
      <c r="I1104" s="232"/>
      <c r="J1104" s="228"/>
      <c r="K1104" s="228"/>
      <c r="L1104" s="233"/>
      <c r="M1104" s="234"/>
      <c r="N1104" s="235"/>
      <c r="O1104" s="235"/>
      <c r="P1104" s="235"/>
      <c r="Q1104" s="235"/>
      <c r="R1104" s="235"/>
      <c r="S1104" s="235"/>
      <c r="T1104" s="236"/>
      <c r="AT1104" s="237" t="s">
        <v>217</v>
      </c>
      <c r="AU1104" s="237" t="s">
        <v>83</v>
      </c>
      <c r="AV1104" s="16" t="s">
        <v>215</v>
      </c>
      <c r="AW1104" s="16" t="s">
        <v>35</v>
      </c>
      <c r="AX1104" s="16" t="s">
        <v>81</v>
      </c>
      <c r="AY1104" s="237" t="s">
        <v>209</v>
      </c>
    </row>
    <row r="1105" spans="1:65" s="2" customFormat="1" ht="24.2" customHeight="1">
      <c r="A1105" s="36"/>
      <c r="B1105" s="37"/>
      <c r="C1105" s="181" t="s">
        <v>2165</v>
      </c>
      <c r="D1105" s="181" t="s">
        <v>211</v>
      </c>
      <c r="E1105" s="182" t="s">
        <v>2166</v>
      </c>
      <c r="F1105" s="183" t="s">
        <v>2167</v>
      </c>
      <c r="G1105" s="184" t="s">
        <v>331</v>
      </c>
      <c r="H1105" s="185">
        <v>230.71</v>
      </c>
      <c r="I1105" s="186"/>
      <c r="J1105" s="187">
        <f>ROUND(I1105*H1105,2)</f>
        <v>0</v>
      </c>
      <c r="K1105" s="183" t="s">
        <v>21</v>
      </c>
      <c r="L1105" s="41"/>
      <c r="M1105" s="188" t="s">
        <v>21</v>
      </c>
      <c r="N1105" s="189" t="s">
        <v>45</v>
      </c>
      <c r="O1105" s="66"/>
      <c r="P1105" s="190">
        <f>O1105*H1105</f>
        <v>0</v>
      </c>
      <c r="Q1105" s="190">
        <v>0</v>
      </c>
      <c r="R1105" s="190">
        <f>Q1105*H1105</f>
        <v>0</v>
      </c>
      <c r="S1105" s="190">
        <v>0</v>
      </c>
      <c r="T1105" s="191">
        <f>S1105*H1105</f>
        <v>0</v>
      </c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R1105" s="192" t="s">
        <v>298</v>
      </c>
      <c r="AT1105" s="192" t="s">
        <v>211</v>
      </c>
      <c r="AU1105" s="192" t="s">
        <v>83</v>
      </c>
      <c r="AY1105" s="19" t="s">
        <v>209</v>
      </c>
      <c r="BE1105" s="193">
        <f>IF(N1105="základní",J1105,0)</f>
        <v>0</v>
      </c>
      <c r="BF1105" s="193">
        <f>IF(N1105="snížená",J1105,0)</f>
        <v>0</v>
      </c>
      <c r="BG1105" s="193">
        <f>IF(N1105="zákl. přenesená",J1105,0)</f>
        <v>0</v>
      </c>
      <c r="BH1105" s="193">
        <f>IF(N1105="sníž. přenesená",J1105,0)</f>
        <v>0</v>
      </c>
      <c r="BI1105" s="193">
        <f>IF(N1105="nulová",J1105,0)</f>
        <v>0</v>
      </c>
      <c r="BJ1105" s="19" t="s">
        <v>81</v>
      </c>
      <c r="BK1105" s="193">
        <f>ROUND(I1105*H1105,2)</f>
        <v>0</v>
      </c>
      <c r="BL1105" s="19" t="s">
        <v>298</v>
      </c>
      <c r="BM1105" s="192" t="s">
        <v>2168</v>
      </c>
    </row>
    <row r="1106" spans="2:51" s="13" customFormat="1" ht="12">
      <c r="B1106" s="194"/>
      <c r="C1106" s="195"/>
      <c r="D1106" s="196" t="s">
        <v>217</v>
      </c>
      <c r="E1106" s="197" t="s">
        <v>21</v>
      </c>
      <c r="F1106" s="198" t="s">
        <v>107</v>
      </c>
      <c r="G1106" s="195"/>
      <c r="H1106" s="199">
        <v>230.71</v>
      </c>
      <c r="I1106" s="200"/>
      <c r="J1106" s="195"/>
      <c r="K1106" s="195"/>
      <c r="L1106" s="201"/>
      <c r="M1106" s="202"/>
      <c r="N1106" s="203"/>
      <c r="O1106" s="203"/>
      <c r="P1106" s="203"/>
      <c r="Q1106" s="203"/>
      <c r="R1106" s="203"/>
      <c r="S1106" s="203"/>
      <c r="T1106" s="204"/>
      <c r="AT1106" s="205" t="s">
        <v>217</v>
      </c>
      <c r="AU1106" s="205" t="s">
        <v>83</v>
      </c>
      <c r="AV1106" s="13" t="s">
        <v>83</v>
      </c>
      <c r="AW1106" s="13" t="s">
        <v>35</v>
      </c>
      <c r="AX1106" s="13" t="s">
        <v>81</v>
      </c>
      <c r="AY1106" s="205" t="s">
        <v>209</v>
      </c>
    </row>
    <row r="1107" spans="1:65" s="2" customFormat="1" ht="14.45" customHeight="1">
      <c r="A1107" s="36"/>
      <c r="B1107" s="37"/>
      <c r="C1107" s="181" t="s">
        <v>2169</v>
      </c>
      <c r="D1107" s="181" t="s">
        <v>211</v>
      </c>
      <c r="E1107" s="182" t="s">
        <v>2170</v>
      </c>
      <c r="F1107" s="183" t="s">
        <v>2171</v>
      </c>
      <c r="G1107" s="184" t="s">
        <v>322</v>
      </c>
      <c r="H1107" s="185">
        <v>184.113</v>
      </c>
      <c r="I1107" s="186"/>
      <c r="J1107" s="187">
        <f>ROUND(I1107*H1107,2)</f>
        <v>0</v>
      </c>
      <c r="K1107" s="183" t="s">
        <v>234</v>
      </c>
      <c r="L1107" s="41"/>
      <c r="M1107" s="188" t="s">
        <v>21</v>
      </c>
      <c r="N1107" s="189" t="s">
        <v>45</v>
      </c>
      <c r="O1107" s="66"/>
      <c r="P1107" s="190">
        <f>O1107*H1107</f>
        <v>0</v>
      </c>
      <c r="Q1107" s="190">
        <v>1E-05</v>
      </c>
      <c r="R1107" s="190">
        <f>Q1107*H1107</f>
        <v>0.00184113</v>
      </c>
      <c r="S1107" s="190">
        <v>0</v>
      </c>
      <c r="T1107" s="191">
        <f>S1107*H1107</f>
        <v>0</v>
      </c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R1107" s="192" t="s">
        <v>298</v>
      </c>
      <c r="AT1107" s="192" t="s">
        <v>211</v>
      </c>
      <c r="AU1107" s="192" t="s">
        <v>83</v>
      </c>
      <c r="AY1107" s="19" t="s">
        <v>209</v>
      </c>
      <c r="BE1107" s="193">
        <f>IF(N1107="základní",J1107,0)</f>
        <v>0</v>
      </c>
      <c r="BF1107" s="193">
        <f>IF(N1107="snížená",J1107,0)</f>
        <v>0</v>
      </c>
      <c r="BG1107" s="193">
        <f>IF(N1107="zákl. přenesená",J1107,0)</f>
        <v>0</v>
      </c>
      <c r="BH1107" s="193">
        <f>IF(N1107="sníž. přenesená",J1107,0)</f>
        <v>0</v>
      </c>
      <c r="BI1107" s="193">
        <f>IF(N1107="nulová",J1107,0)</f>
        <v>0</v>
      </c>
      <c r="BJ1107" s="19" t="s">
        <v>81</v>
      </c>
      <c r="BK1107" s="193">
        <f>ROUND(I1107*H1107,2)</f>
        <v>0</v>
      </c>
      <c r="BL1107" s="19" t="s">
        <v>298</v>
      </c>
      <c r="BM1107" s="192" t="s">
        <v>2172</v>
      </c>
    </row>
    <row r="1108" spans="2:51" s="13" customFormat="1" ht="33.75">
      <c r="B1108" s="194"/>
      <c r="C1108" s="195"/>
      <c r="D1108" s="196" t="s">
        <v>217</v>
      </c>
      <c r="E1108" s="197" t="s">
        <v>21</v>
      </c>
      <c r="F1108" s="198" t="s">
        <v>2173</v>
      </c>
      <c r="G1108" s="195"/>
      <c r="H1108" s="199">
        <v>89.983</v>
      </c>
      <c r="I1108" s="200"/>
      <c r="J1108" s="195"/>
      <c r="K1108" s="195"/>
      <c r="L1108" s="201"/>
      <c r="M1108" s="202"/>
      <c r="N1108" s="203"/>
      <c r="O1108" s="203"/>
      <c r="P1108" s="203"/>
      <c r="Q1108" s="203"/>
      <c r="R1108" s="203"/>
      <c r="S1108" s="203"/>
      <c r="T1108" s="204"/>
      <c r="AT1108" s="205" t="s">
        <v>217</v>
      </c>
      <c r="AU1108" s="205" t="s">
        <v>83</v>
      </c>
      <c r="AV1108" s="13" t="s">
        <v>83</v>
      </c>
      <c r="AW1108" s="13" t="s">
        <v>35</v>
      </c>
      <c r="AX1108" s="13" t="s">
        <v>74</v>
      </c>
      <c r="AY1108" s="205" t="s">
        <v>209</v>
      </c>
    </row>
    <row r="1109" spans="2:51" s="13" customFormat="1" ht="12">
      <c r="B1109" s="194"/>
      <c r="C1109" s="195"/>
      <c r="D1109" s="196" t="s">
        <v>217</v>
      </c>
      <c r="E1109" s="197" t="s">
        <v>21</v>
      </c>
      <c r="F1109" s="198" t="s">
        <v>2174</v>
      </c>
      <c r="G1109" s="195"/>
      <c r="H1109" s="199">
        <v>20</v>
      </c>
      <c r="I1109" s="200"/>
      <c r="J1109" s="195"/>
      <c r="K1109" s="195"/>
      <c r="L1109" s="201"/>
      <c r="M1109" s="202"/>
      <c r="N1109" s="203"/>
      <c r="O1109" s="203"/>
      <c r="P1109" s="203"/>
      <c r="Q1109" s="203"/>
      <c r="R1109" s="203"/>
      <c r="S1109" s="203"/>
      <c r="T1109" s="204"/>
      <c r="AT1109" s="205" t="s">
        <v>217</v>
      </c>
      <c r="AU1109" s="205" t="s">
        <v>83</v>
      </c>
      <c r="AV1109" s="13" t="s">
        <v>83</v>
      </c>
      <c r="AW1109" s="13" t="s">
        <v>35</v>
      </c>
      <c r="AX1109" s="13" t="s">
        <v>74</v>
      </c>
      <c r="AY1109" s="205" t="s">
        <v>209</v>
      </c>
    </row>
    <row r="1110" spans="2:51" s="13" customFormat="1" ht="33.75">
      <c r="B1110" s="194"/>
      <c r="C1110" s="195"/>
      <c r="D1110" s="196" t="s">
        <v>217</v>
      </c>
      <c r="E1110" s="197" t="s">
        <v>21</v>
      </c>
      <c r="F1110" s="198" t="s">
        <v>2175</v>
      </c>
      <c r="G1110" s="195"/>
      <c r="H1110" s="199">
        <v>47.85</v>
      </c>
      <c r="I1110" s="200"/>
      <c r="J1110" s="195"/>
      <c r="K1110" s="195"/>
      <c r="L1110" s="201"/>
      <c r="M1110" s="202"/>
      <c r="N1110" s="203"/>
      <c r="O1110" s="203"/>
      <c r="P1110" s="203"/>
      <c r="Q1110" s="203"/>
      <c r="R1110" s="203"/>
      <c r="S1110" s="203"/>
      <c r="T1110" s="204"/>
      <c r="AT1110" s="205" t="s">
        <v>217</v>
      </c>
      <c r="AU1110" s="205" t="s">
        <v>83</v>
      </c>
      <c r="AV1110" s="13" t="s">
        <v>83</v>
      </c>
      <c r="AW1110" s="13" t="s">
        <v>35</v>
      </c>
      <c r="AX1110" s="13" t="s">
        <v>74</v>
      </c>
      <c r="AY1110" s="205" t="s">
        <v>209</v>
      </c>
    </row>
    <row r="1111" spans="2:51" s="14" customFormat="1" ht="12">
      <c r="B1111" s="206"/>
      <c r="C1111" s="207"/>
      <c r="D1111" s="196" t="s">
        <v>217</v>
      </c>
      <c r="E1111" s="208" t="s">
        <v>21</v>
      </c>
      <c r="F1111" s="209" t="s">
        <v>223</v>
      </c>
      <c r="G1111" s="207"/>
      <c r="H1111" s="210">
        <v>157.833</v>
      </c>
      <c r="I1111" s="211"/>
      <c r="J1111" s="207"/>
      <c r="K1111" s="207"/>
      <c r="L1111" s="212"/>
      <c r="M1111" s="213"/>
      <c r="N1111" s="214"/>
      <c r="O1111" s="214"/>
      <c r="P1111" s="214"/>
      <c r="Q1111" s="214"/>
      <c r="R1111" s="214"/>
      <c r="S1111" s="214"/>
      <c r="T1111" s="215"/>
      <c r="AT1111" s="216" t="s">
        <v>217</v>
      </c>
      <c r="AU1111" s="216" t="s">
        <v>83</v>
      </c>
      <c r="AV1111" s="14" t="s">
        <v>224</v>
      </c>
      <c r="AW1111" s="14" t="s">
        <v>35</v>
      </c>
      <c r="AX1111" s="14" t="s">
        <v>74</v>
      </c>
      <c r="AY1111" s="216" t="s">
        <v>209</v>
      </c>
    </row>
    <row r="1112" spans="2:51" s="13" customFormat="1" ht="12">
      <c r="B1112" s="194"/>
      <c r="C1112" s="195"/>
      <c r="D1112" s="196" t="s">
        <v>217</v>
      </c>
      <c r="E1112" s="197" t="s">
        <v>21</v>
      </c>
      <c r="F1112" s="198" t="s">
        <v>2176</v>
      </c>
      <c r="G1112" s="195"/>
      <c r="H1112" s="199">
        <v>26.28</v>
      </c>
      <c r="I1112" s="200"/>
      <c r="J1112" s="195"/>
      <c r="K1112" s="195"/>
      <c r="L1112" s="201"/>
      <c r="M1112" s="202"/>
      <c r="N1112" s="203"/>
      <c r="O1112" s="203"/>
      <c r="P1112" s="203"/>
      <c r="Q1112" s="203"/>
      <c r="R1112" s="203"/>
      <c r="S1112" s="203"/>
      <c r="T1112" s="204"/>
      <c r="AT1112" s="205" t="s">
        <v>217</v>
      </c>
      <c r="AU1112" s="205" t="s">
        <v>83</v>
      </c>
      <c r="AV1112" s="13" t="s">
        <v>83</v>
      </c>
      <c r="AW1112" s="13" t="s">
        <v>35</v>
      </c>
      <c r="AX1112" s="13" t="s">
        <v>74</v>
      </c>
      <c r="AY1112" s="205" t="s">
        <v>209</v>
      </c>
    </row>
    <row r="1113" spans="2:51" s="14" customFormat="1" ht="12">
      <c r="B1113" s="206"/>
      <c r="C1113" s="207"/>
      <c r="D1113" s="196" t="s">
        <v>217</v>
      </c>
      <c r="E1113" s="208" t="s">
        <v>21</v>
      </c>
      <c r="F1113" s="209" t="s">
        <v>223</v>
      </c>
      <c r="G1113" s="207"/>
      <c r="H1113" s="210">
        <v>26.28</v>
      </c>
      <c r="I1113" s="211"/>
      <c r="J1113" s="207"/>
      <c r="K1113" s="207"/>
      <c r="L1113" s="212"/>
      <c r="M1113" s="213"/>
      <c r="N1113" s="214"/>
      <c r="O1113" s="214"/>
      <c r="P1113" s="214"/>
      <c r="Q1113" s="214"/>
      <c r="R1113" s="214"/>
      <c r="S1113" s="214"/>
      <c r="T1113" s="215"/>
      <c r="AT1113" s="216" t="s">
        <v>217</v>
      </c>
      <c r="AU1113" s="216" t="s">
        <v>83</v>
      </c>
      <c r="AV1113" s="14" t="s">
        <v>224</v>
      </c>
      <c r="AW1113" s="14" t="s">
        <v>35</v>
      </c>
      <c r="AX1113" s="14" t="s">
        <v>74</v>
      </c>
      <c r="AY1113" s="216" t="s">
        <v>209</v>
      </c>
    </row>
    <row r="1114" spans="2:51" s="16" customFormat="1" ht="12">
      <c r="B1114" s="227"/>
      <c r="C1114" s="228"/>
      <c r="D1114" s="196" t="s">
        <v>217</v>
      </c>
      <c r="E1114" s="229" t="s">
        <v>21</v>
      </c>
      <c r="F1114" s="230" t="s">
        <v>257</v>
      </c>
      <c r="G1114" s="228"/>
      <c r="H1114" s="231">
        <v>184.113</v>
      </c>
      <c r="I1114" s="232"/>
      <c r="J1114" s="228"/>
      <c r="K1114" s="228"/>
      <c r="L1114" s="233"/>
      <c r="M1114" s="234"/>
      <c r="N1114" s="235"/>
      <c r="O1114" s="235"/>
      <c r="P1114" s="235"/>
      <c r="Q1114" s="235"/>
      <c r="R1114" s="235"/>
      <c r="S1114" s="235"/>
      <c r="T1114" s="236"/>
      <c r="AT1114" s="237" t="s">
        <v>217</v>
      </c>
      <c r="AU1114" s="237" t="s">
        <v>83</v>
      </c>
      <c r="AV1114" s="16" t="s">
        <v>215</v>
      </c>
      <c r="AW1114" s="16" t="s">
        <v>35</v>
      </c>
      <c r="AX1114" s="16" t="s">
        <v>81</v>
      </c>
      <c r="AY1114" s="237" t="s">
        <v>209</v>
      </c>
    </row>
    <row r="1115" spans="1:65" s="2" customFormat="1" ht="14.45" customHeight="1">
      <c r="A1115" s="36"/>
      <c r="B1115" s="37"/>
      <c r="C1115" s="238" t="s">
        <v>2177</v>
      </c>
      <c r="D1115" s="238" t="s">
        <v>299</v>
      </c>
      <c r="E1115" s="239" t="s">
        <v>2178</v>
      </c>
      <c r="F1115" s="240" t="s">
        <v>2179</v>
      </c>
      <c r="G1115" s="241" t="s">
        <v>322</v>
      </c>
      <c r="H1115" s="242">
        <v>189.636</v>
      </c>
      <c r="I1115" s="243"/>
      <c r="J1115" s="244">
        <f>ROUND(I1115*H1115,2)</f>
        <v>0</v>
      </c>
      <c r="K1115" s="240" t="s">
        <v>234</v>
      </c>
      <c r="L1115" s="245"/>
      <c r="M1115" s="246" t="s">
        <v>21</v>
      </c>
      <c r="N1115" s="247" t="s">
        <v>45</v>
      </c>
      <c r="O1115" s="66"/>
      <c r="P1115" s="190">
        <f>O1115*H1115</f>
        <v>0</v>
      </c>
      <c r="Q1115" s="190">
        <v>0.00022</v>
      </c>
      <c r="R1115" s="190">
        <f>Q1115*H1115</f>
        <v>0.04171992</v>
      </c>
      <c r="S1115" s="190">
        <v>0</v>
      </c>
      <c r="T1115" s="191">
        <f>S1115*H1115</f>
        <v>0</v>
      </c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R1115" s="192" t="s">
        <v>395</v>
      </c>
      <c r="AT1115" s="192" t="s">
        <v>299</v>
      </c>
      <c r="AU1115" s="192" t="s">
        <v>83</v>
      </c>
      <c r="AY1115" s="19" t="s">
        <v>209</v>
      </c>
      <c r="BE1115" s="193">
        <f>IF(N1115="základní",J1115,0)</f>
        <v>0</v>
      </c>
      <c r="BF1115" s="193">
        <f>IF(N1115="snížená",J1115,0)</f>
        <v>0</v>
      </c>
      <c r="BG1115" s="193">
        <f>IF(N1115="zákl. přenesená",J1115,0)</f>
        <v>0</v>
      </c>
      <c r="BH1115" s="193">
        <f>IF(N1115="sníž. přenesená",J1115,0)</f>
        <v>0</v>
      </c>
      <c r="BI1115" s="193">
        <f>IF(N1115="nulová",J1115,0)</f>
        <v>0</v>
      </c>
      <c r="BJ1115" s="19" t="s">
        <v>81</v>
      </c>
      <c r="BK1115" s="193">
        <f>ROUND(I1115*H1115,2)</f>
        <v>0</v>
      </c>
      <c r="BL1115" s="19" t="s">
        <v>298</v>
      </c>
      <c r="BM1115" s="192" t="s">
        <v>2180</v>
      </c>
    </row>
    <row r="1116" spans="2:51" s="13" customFormat="1" ht="12">
      <c r="B1116" s="194"/>
      <c r="C1116" s="195"/>
      <c r="D1116" s="196" t="s">
        <v>217</v>
      </c>
      <c r="E1116" s="195"/>
      <c r="F1116" s="198" t="s">
        <v>2181</v>
      </c>
      <c r="G1116" s="195"/>
      <c r="H1116" s="199">
        <v>189.636</v>
      </c>
      <c r="I1116" s="200"/>
      <c r="J1116" s="195"/>
      <c r="K1116" s="195"/>
      <c r="L1116" s="201"/>
      <c r="M1116" s="202"/>
      <c r="N1116" s="203"/>
      <c r="O1116" s="203"/>
      <c r="P1116" s="203"/>
      <c r="Q1116" s="203"/>
      <c r="R1116" s="203"/>
      <c r="S1116" s="203"/>
      <c r="T1116" s="204"/>
      <c r="AT1116" s="205" t="s">
        <v>217</v>
      </c>
      <c r="AU1116" s="205" t="s">
        <v>83</v>
      </c>
      <c r="AV1116" s="13" t="s">
        <v>83</v>
      </c>
      <c r="AW1116" s="13" t="s">
        <v>4</v>
      </c>
      <c r="AX1116" s="13" t="s">
        <v>81</v>
      </c>
      <c r="AY1116" s="205" t="s">
        <v>209</v>
      </c>
    </row>
    <row r="1117" spans="1:65" s="2" customFormat="1" ht="37.9" customHeight="1">
      <c r="A1117" s="36"/>
      <c r="B1117" s="37"/>
      <c r="C1117" s="181" t="s">
        <v>2182</v>
      </c>
      <c r="D1117" s="181" t="s">
        <v>211</v>
      </c>
      <c r="E1117" s="182" t="s">
        <v>2183</v>
      </c>
      <c r="F1117" s="183" t="s">
        <v>2184</v>
      </c>
      <c r="G1117" s="184" t="s">
        <v>1623</v>
      </c>
      <c r="H1117" s="248"/>
      <c r="I1117" s="186"/>
      <c r="J1117" s="187">
        <f>ROUND(I1117*H1117,2)</f>
        <v>0</v>
      </c>
      <c r="K1117" s="183" t="s">
        <v>234</v>
      </c>
      <c r="L1117" s="41"/>
      <c r="M1117" s="188" t="s">
        <v>21</v>
      </c>
      <c r="N1117" s="189" t="s">
        <v>45</v>
      </c>
      <c r="O1117" s="66"/>
      <c r="P1117" s="190">
        <f>O1117*H1117</f>
        <v>0</v>
      </c>
      <c r="Q1117" s="190">
        <v>0</v>
      </c>
      <c r="R1117" s="190">
        <f>Q1117*H1117</f>
        <v>0</v>
      </c>
      <c r="S1117" s="190">
        <v>0</v>
      </c>
      <c r="T1117" s="191">
        <f>S1117*H1117</f>
        <v>0</v>
      </c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R1117" s="192" t="s">
        <v>298</v>
      </c>
      <c r="AT1117" s="192" t="s">
        <v>211</v>
      </c>
      <c r="AU1117" s="192" t="s">
        <v>83</v>
      </c>
      <c r="AY1117" s="19" t="s">
        <v>209</v>
      </c>
      <c r="BE1117" s="193">
        <f>IF(N1117="základní",J1117,0)</f>
        <v>0</v>
      </c>
      <c r="BF1117" s="193">
        <f>IF(N1117="snížená",J1117,0)</f>
        <v>0</v>
      </c>
      <c r="BG1117" s="193">
        <f>IF(N1117="zákl. přenesená",J1117,0)</f>
        <v>0</v>
      </c>
      <c r="BH1117" s="193">
        <f>IF(N1117="sníž. přenesená",J1117,0)</f>
        <v>0</v>
      </c>
      <c r="BI1117" s="193">
        <f>IF(N1117="nulová",J1117,0)</f>
        <v>0</v>
      </c>
      <c r="BJ1117" s="19" t="s">
        <v>81</v>
      </c>
      <c r="BK1117" s="193">
        <f>ROUND(I1117*H1117,2)</f>
        <v>0</v>
      </c>
      <c r="BL1117" s="19" t="s">
        <v>298</v>
      </c>
      <c r="BM1117" s="192" t="s">
        <v>2185</v>
      </c>
    </row>
    <row r="1118" spans="1:65" s="2" customFormat="1" ht="37.9" customHeight="1">
      <c r="A1118" s="36"/>
      <c r="B1118" s="37"/>
      <c r="C1118" s="181" t="s">
        <v>2186</v>
      </c>
      <c r="D1118" s="181" t="s">
        <v>211</v>
      </c>
      <c r="E1118" s="182" t="s">
        <v>2187</v>
      </c>
      <c r="F1118" s="183" t="s">
        <v>2188</v>
      </c>
      <c r="G1118" s="184" t="s">
        <v>1623</v>
      </c>
      <c r="H1118" s="248"/>
      <c r="I1118" s="186"/>
      <c r="J1118" s="187">
        <f>ROUND(I1118*H1118,2)</f>
        <v>0</v>
      </c>
      <c r="K1118" s="183" t="s">
        <v>21</v>
      </c>
      <c r="L1118" s="41"/>
      <c r="M1118" s="188" t="s">
        <v>21</v>
      </c>
      <c r="N1118" s="189" t="s">
        <v>45</v>
      </c>
      <c r="O1118" s="66"/>
      <c r="P1118" s="190">
        <f>O1118*H1118</f>
        <v>0</v>
      </c>
      <c r="Q1118" s="190">
        <v>0</v>
      </c>
      <c r="R1118" s="190">
        <f>Q1118*H1118</f>
        <v>0</v>
      </c>
      <c r="S1118" s="190">
        <v>0</v>
      </c>
      <c r="T1118" s="191">
        <f>S1118*H1118</f>
        <v>0</v>
      </c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R1118" s="192" t="s">
        <v>298</v>
      </c>
      <c r="AT1118" s="192" t="s">
        <v>211</v>
      </c>
      <c r="AU1118" s="192" t="s">
        <v>83</v>
      </c>
      <c r="AY1118" s="19" t="s">
        <v>209</v>
      </c>
      <c r="BE1118" s="193">
        <f>IF(N1118="základní",J1118,0)</f>
        <v>0</v>
      </c>
      <c r="BF1118" s="193">
        <f>IF(N1118="snížená",J1118,0)</f>
        <v>0</v>
      </c>
      <c r="BG1118" s="193">
        <f>IF(N1118="zákl. přenesená",J1118,0)</f>
        <v>0</v>
      </c>
      <c r="BH1118" s="193">
        <f>IF(N1118="sníž. přenesená",J1118,0)</f>
        <v>0</v>
      </c>
      <c r="BI1118" s="193">
        <f>IF(N1118="nulová",J1118,0)</f>
        <v>0</v>
      </c>
      <c r="BJ1118" s="19" t="s">
        <v>81</v>
      </c>
      <c r="BK1118" s="193">
        <f>ROUND(I1118*H1118,2)</f>
        <v>0</v>
      </c>
      <c r="BL1118" s="19" t="s">
        <v>298</v>
      </c>
      <c r="BM1118" s="192" t="s">
        <v>2189</v>
      </c>
    </row>
    <row r="1119" spans="2:63" s="12" customFormat="1" ht="22.9" customHeight="1">
      <c r="B1119" s="165"/>
      <c r="C1119" s="166"/>
      <c r="D1119" s="167" t="s">
        <v>73</v>
      </c>
      <c r="E1119" s="179" t="s">
        <v>2190</v>
      </c>
      <c r="F1119" s="179" t="s">
        <v>2191</v>
      </c>
      <c r="G1119" s="166"/>
      <c r="H1119" s="166"/>
      <c r="I1119" s="169"/>
      <c r="J1119" s="180">
        <f>BK1119</f>
        <v>0</v>
      </c>
      <c r="K1119" s="166"/>
      <c r="L1119" s="171"/>
      <c r="M1119" s="172"/>
      <c r="N1119" s="173"/>
      <c r="O1119" s="173"/>
      <c r="P1119" s="174">
        <f>SUM(P1120:P1122)</f>
        <v>0</v>
      </c>
      <c r="Q1119" s="173"/>
      <c r="R1119" s="174">
        <f>SUM(R1120:R1122)</f>
        <v>0.02969406</v>
      </c>
      <c r="S1119" s="173"/>
      <c r="T1119" s="175">
        <f>SUM(T1120:T1122)</f>
        <v>0</v>
      </c>
      <c r="AR1119" s="176" t="s">
        <v>83</v>
      </c>
      <c r="AT1119" s="177" t="s">
        <v>73</v>
      </c>
      <c r="AU1119" s="177" t="s">
        <v>81</v>
      </c>
      <c r="AY1119" s="176" t="s">
        <v>209</v>
      </c>
      <c r="BK1119" s="178">
        <f>SUM(BK1120:BK1122)</f>
        <v>0</v>
      </c>
    </row>
    <row r="1120" spans="1:65" s="2" customFormat="1" ht="24.2" customHeight="1">
      <c r="A1120" s="36"/>
      <c r="B1120" s="37"/>
      <c r="C1120" s="181" t="s">
        <v>2192</v>
      </c>
      <c r="D1120" s="181" t="s">
        <v>211</v>
      </c>
      <c r="E1120" s="182" t="s">
        <v>2193</v>
      </c>
      <c r="F1120" s="183" t="s">
        <v>2194</v>
      </c>
      <c r="G1120" s="184" t="s">
        <v>331</v>
      </c>
      <c r="H1120" s="185">
        <v>4.999</v>
      </c>
      <c r="I1120" s="186"/>
      <c r="J1120" s="187">
        <f>ROUND(I1120*H1120,2)</f>
        <v>0</v>
      </c>
      <c r="K1120" s="183" t="s">
        <v>234</v>
      </c>
      <c r="L1120" s="41"/>
      <c r="M1120" s="188" t="s">
        <v>21</v>
      </c>
      <c r="N1120" s="189" t="s">
        <v>45</v>
      </c>
      <c r="O1120" s="66"/>
      <c r="P1120" s="190">
        <f>O1120*H1120</f>
        <v>0</v>
      </c>
      <c r="Q1120" s="190">
        <v>0.00054</v>
      </c>
      <c r="R1120" s="190">
        <f>Q1120*H1120</f>
        <v>0.00269946</v>
      </c>
      <c r="S1120" s="190">
        <v>0</v>
      </c>
      <c r="T1120" s="191">
        <f>S1120*H1120</f>
        <v>0</v>
      </c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R1120" s="192" t="s">
        <v>298</v>
      </c>
      <c r="AT1120" s="192" t="s">
        <v>211</v>
      </c>
      <c r="AU1120" s="192" t="s">
        <v>83</v>
      </c>
      <c r="AY1120" s="19" t="s">
        <v>209</v>
      </c>
      <c r="BE1120" s="193">
        <f>IF(N1120="základní",J1120,0)</f>
        <v>0</v>
      </c>
      <c r="BF1120" s="193">
        <f>IF(N1120="snížená",J1120,0)</f>
        <v>0</v>
      </c>
      <c r="BG1120" s="193">
        <f>IF(N1120="zákl. přenesená",J1120,0)</f>
        <v>0</v>
      </c>
      <c r="BH1120" s="193">
        <f>IF(N1120="sníž. přenesená",J1120,0)</f>
        <v>0</v>
      </c>
      <c r="BI1120" s="193">
        <f>IF(N1120="nulová",J1120,0)</f>
        <v>0</v>
      </c>
      <c r="BJ1120" s="19" t="s">
        <v>81</v>
      </c>
      <c r="BK1120" s="193">
        <f>ROUND(I1120*H1120,2)</f>
        <v>0</v>
      </c>
      <c r="BL1120" s="19" t="s">
        <v>298</v>
      </c>
      <c r="BM1120" s="192" t="s">
        <v>2195</v>
      </c>
    </row>
    <row r="1121" spans="2:51" s="13" customFormat="1" ht="12">
      <c r="B1121" s="194"/>
      <c r="C1121" s="195"/>
      <c r="D1121" s="196" t="s">
        <v>217</v>
      </c>
      <c r="E1121" s="197" t="s">
        <v>21</v>
      </c>
      <c r="F1121" s="198" t="s">
        <v>2196</v>
      </c>
      <c r="G1121" s="195"/>
      <c r="H1121" s="199">
        <v>4.999</v>
      </c>
      <c r="I1121" s="200"/>
      <c r="J1121" s="195"/>
      <c r="K1121" s="195"/>
      <c r="L1121" s="201"/>
      <c r="M1121" s="202"/>
      <c r="N1121" s="203"/>
      <c r="O1121" s="203"/>
      <c r="P1121" s="203"/>
      <c r="Q1121" s="203"/>
      <c r="R1121" s="203"/>
      <c r="S1121" s="203"/>
      <c r="T1121" s="204"/>
      <c r="AT1121" s="205" t="s">
        <v>217</v>
      </c>
      <c r="AU1121" s="205" t="s">
        <v>83</v>
      </c>
      <c r="AV1121" s="13" t="s">
        <v>83</v>
      </c>
      <c r="AW1121" s="13" t="s">
        <v>35</v>
      </c>
      <c r="AX1121" s="13" t="s">
        <v>81</v>
      </c>
      <c r="AY1121" s="205" t="s">
        <v>209</v>
      </c>
    </row>
    <row r="1122" spans="1:65" s="2" customFormat="1" ht="24.2" customHeight="1">
      <c r="A1122" s="36"/>
      <c r="B1122" s="37"/>
      <c r="C1122" s="181" t="s">
        <v>2197</v>
      </c>
      <c r="D1122" s="181" t="s">
        <v>211</v>
      </c>
      <c r="E1122" s="182" t="s">
        <v>2198</v>
      </c>
      <c r="F1122" s="183" t="s">
        <v>2199</v>
      </c>
      <c r="G1122" s="184" t="s">
        <v>331</v>
      </c>
      <c r="H1122" s="185">
        <v>4.999</v>
      </c>
      <c r="I1122" s="186"/>
      <c r="J1122" s="187">
        <f>ROUND(I1122*H1122,2)</f>
        <v>0</v>
      </c>
      <c r="K1122" s="183" t="s">
        <v>234</v>
      </c>
      <c r="L1122" s="41"/>
      <c r="M1122" s="188" t="s">
        <v>21</v>
      </c>
      <c r="N1122" s="189" t="s">
        <v>45</v>
      </c>
      <c r="O1122" s="66"/>
      <c r="P1122" s="190">
        <f>O1122*H1122</f>
        <v>0</v>
      </c>
      <c r="Q1122" s="190">
        <v>0.0054</v>
      </c>
      <c r="R1122" s="190">
        <f>Q1122*H1122</f>
        <v>0.0269946</v>
      </c>
      <c r="S1122" s="190">
        <v>0</v>
      </c>
      <c r="T1122" s="191">
        <f>S1122*H1122</f>
        <v>0</v>
      </c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R1122" s="192" t="s">
        <v>298</v>
      </c>
      <c r="AT1122" s="192" t="s">
        <v>211</v>
      </c>
      <c r="AU1122" s="192" t="s">
        <v>83</v>
      </c>
      <c r="AY1122" s="19" t="s">
        <v>209</v>
      </c>
      <c r="BE1122" s="193">
        <f>IF(N1122="základní",J1122,0)</f>
        <v>0</v>
      </c>
      <c r="BF1122" s="193">
        <f>IF(N1122="snížená",J1122,0)</f>
        <v>0</v>
      </c>
      <c r="BG1122" s="193">
        <f>IF(N1122="zákl. přenesená",J1122,0)</f>
        <v>0</v>
      </c>
      <c r="BH1122" s="193">
        <f>IF(N1122="sníž. přenesená",J1122,0)</f>
        <v>0</v>
      </c>
      <c r="BI1122" s="193">
        <f>IF(N1122="nulová",J1122,0)</f>
        <v>0</v>
      </c>
      <c r="BJ1122" s="19" t="s">
        <v>81</v>
      </c>
      <c r="BK1122" s="193">
        <f>ROUND(I1122*H1122,2)</f>
        <v>0</v>
      </c>
      <c r="BL1122" s="19" t="s">
        <v>298</v>
      </c>
      <c r="BM1122" s="192" t="s">
        <v>2200</v>
      </c>
    </row>
    <row r="1123" spans="2:63" s="12" customFormat="1" ht="22.9" customHeight="1">
      <c r="B1123" s="165"/>
      <c r="C1123" s="166"/>
      <c r="D1123" s="167" t="s">
        <v>73</v>
      </c>
      <c r="E1123" s="179" t="s">
        <v>2201</v>
      </c>
      <c r="F1123" s="179" t="s">
        <v>2202</v>
      </c>
      <c r="G1123" s="166"/>
      <c r="H1123" s="166"/>
      <c r="I1123" s="169"/>
      <c r="J1123" s="180">
        <f>BK1123</f>
        <v>0</v>
      </c>
      <c r="K1123" s="166"/>
      <c r="L1123" s="171"/>
      <c r="M1123" s="172"/>
      <c r="N1123" s="173"/>
      <c r="O1123" s="173"/>
      <c r="P1123" s="174">
        <f>SUM(P1124:P1141)</f>
        <v>0</v>
      </c>
      <c r="Q1123" s="173"/>
      <c r="R1123" s="174">
        <f>SUM(R1124:R1141)</f>
        <v>0.2068737</v>
      </c>
      <c r="S1123" s="173"/>
      <c r="T1123" s="175">
        <f>SUM(T1124:T1141)</f>
        <v>0.20364</v>
      </c>
      <c r="AR1123" s="176" t="s">
        <v>83</v>
      </c>
      <c r="AT1123" s="177" t="s">
        <v>73</v>
      </c>
      <c r="AU1123" s="177" t="s">
        <v>81</v>
      </c>
      <c r="AY1123" s="176" t="s">
        <v>209</v>
      </c>
      <c r="BK1123" s="178">
        <f>SUM(BK1124:BK1141)</f>
        <v>0</v>
      </c>
    </row>
    <row r="1124" spans="1:65" s="2" customFormat="1" ht="24.2" customHeight="1">
      <c r="A1124" s="36"/>
      <c r="B1124" s="37"/>
      <c r="C1124" s="181" t="s">
        <v>2203</v>
      </c>
      <c r="D1124" s="181" t="s">
        <v>211</v>
      </c>
      <c r="E1124" s="182" t="s">
        <v>2204</v>
      </c>
      <c r="F1124" s="183" t="s">
        <v>2205</v>
      </c>
      <c r="G1124" s="184" t="s">
        <v>331</v>
      </c>
      <c r="H1124" s="185">
        <v>19</v>
      </c>
      <c r="I1124" s="186"/>
      <c r="J1124" s="187">
        <f>ROUND(I1124*H1124,2)</f>
        <v>0</v>
      </c>
      <c r="K1124" s="183" t="s">
        <v>21</v>
      </c>
      <c r="L1124" s="41"/>
      <c r="M1124" s="188" t="s">
        <v>21</v>
      </c>
      <c r="N1124" s="189" t="s">
        <v>45</v>
      </c>
      <c r="O1124" s="66"/>
      <c r="P1124" s="190">
        <f>O1124*H1124</f>
        <v>0</v>
      </c>
      <c r="Q1124" s="190">
        <v>0.00076</v>
      </c>
      <c r="R1124" s="190">
        <f>Q1124*H1124</f>
        <v>0.014440000000000001</v>
      </c>
      <c r="S1124" s="190">
        <v>0.00084</v>
      </c>
      <c r="T1124" s="191">
        <f>S1124*H1124</f>
        <v>0.015960000000000002</v>
      </c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R1124" s="192" t="s">
        <v>298</v>
      </c>
      <c r="AT1124" s="192" t="s">
        <v>211</v>
      </c>
      <c r="AU1124" s="192" t="s">
        <v>83</v>
      </c>
      <c r="AY1124" s="19" t="s">
        <v>209</v>
      </c>
      <c r="BE1124" s="193">
        <f>IF(N1124="základní",J1124,0)</f>
        <v>0</v>
      </c>
      <c r="BF1124" s="193">
        <f>IF(N1124="snížená",J1124,0)</f>
        <v>0</v>
      </c>
      <c r="BG1124" s="193">
        <f>IF(N1124="zákl. přenesená",J1124,0)</f>
        <v>0</v>
      </c>
      <c r="BH1124" s="193">
        <f>IF(N1124="sníž. přenesená",J1124,0)</f>
        <v>0</v>
      </c>
      <c r="BI1124" s="193">
        <f>IF(N1124="nulová",J1124,0)</f>
        <v>0</v>
      </c>
      <c r="BJ1124" s="19" t="s">
        <v>81</v>
      </c>
      <c r="BK1124" s="193">
        <f>ROUND(I1124*H1124,2)</f>
        <v>0</v>
      </c>
      <c r="BL1124" s="19" t="s">
        <v>298</v>
      </c>
      <c r="BM1124" s="192" t="s">
        <v>2206</v>
      </c>
    </row>
    <row r="1125" spans="2:51" s="13" customFormat="1" ht="12">
      <c r="B1125" s="194"/>
      <c r="C1125" s="195"/>
      <c r="D1125" s="196" t="s">
        <v>217</v>
      </c>
      <c r="E1125" s="197" t="s">
        <v>21</v>
      </c>
      <c r="F1125" s="198" t="s">
        <v>2207</v>
      </c>
      <c r="G1125" s="195"/>
      <c r="H1125" s="199">
        <v>19</v>
      </c>
      <c r="I1125" s="200"/>
      <c r="J1125" s="195"/>
      <c r="K1125" s="195"/>
      <c r="L1125" s="201"/>
      <c r="M1125" s="202"/>
      <c r="N1125" s="203"/>
      <c r="O1125" s="203"/>
      <c r="P1125" s="203"/>
      <c r="Q1125" s="203"/>
      <c r="R1125" s="203"/>
      <c r="S1125" s="203"/>
      <c r="T1125" s="204"/>
      <c r="AT1125" s="205" t="s">
        <v>217</v>
      </c>
      <c r="AU1125" s="205" t="s">
        <v>83</v>
      </c>
      <c r="AV1125" s="13" t="s">
        <v>83</v>
      </c>
      <c r="AW1125" s="13" t="s">
        <v>35</v>
      </c>
      <c r="AX1125" s="13" t="s">
        <v>81</v>
      </c>
      <c r="AY1125" s="205" t="s">
        <v>209</v>
      </c>
    </row>
    <row r="1126" spans="1:65" s="2" customFormat="1" ht="14.45" customHeight="1">
      <c r="A1126" s="36"/>
      <c r="B1126" s="37"/>
      <c r="C1126" s="238" t="s">
        <v>2208</v>
      </c>
      <c r="D1126" s="238" t="s">
        <v>299</v>
      </c>
      <c r="E1126" s="239" t="s">
        <v>2209</v>
      </c>
      <c r="F1126" s="240" t="s">
        <v>2210</v>
      </c>
      <c r="G1126" s="241" t="s">
        <v>331</v>
      </c>
      <c r="H1126" s="242">
        <v>20</v>
      </c>
      <c r="I1126" s="243"/>
      <c r="J1126" s="244">
        <f>ROUND(I1126*H1126,2)</f>
        <v>0</v>
      </c>
      <c r="K1126" s="240" t="s">
        <v>21</v>
      </c>
      <c r="L1126" s="245"/>
      <c r="M1126" s="246" t="s">
        <v>21</v>
      </c>
      <c r="N1126" s="247" t="s">
        <v>45</v>
      </c>
      <c r="O1126" s="66"/>
      <c r="P1126" s="190">
        <f>O1126*H1126</f>
        <v>0</v>
      </c>
      <c r="Q1126" s="190">
        <v>0.00018</v>
      </c>
      <c r="R1126" s="190">
        <f>Q1126*H1126</f>
        <v>0.0036000000000000003</v>
      </c>
      <c r="S1126" s="190">
        <v>0</v>
      </c>
      <c r="T1126" s="191">
        <f>S1126*H1126</f>
        <v>0</v>
      </c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R1126" s="192" t="s">
        <v>395</v>
      </c>
      <c r="AT1126" s="192" t="s">
        <v>299</v>
      </c>
      <c r="AU1126" s="192" t="s">
        <v>83</v>
      </c>
      <c r="AY1126" s="19" t="s">
        <v>209</v>
      </c>
      <c r="BE1126" s="193">
        <f>IF(N1126="základní",J1126,0)</f>
        <v>0</v>
      </c>
      <c r="BF1126" s="193">
        <f>IF(N1126="snížená",J1126,0)</f>
        <v>0</v>
      </c>
      <c r="BG1126" s="193">
        <f>IF(N1126="zákl. přenesená",J1126,0)</f>
        <v>0</v>
      </c>
      <c r="BH1126" s="193">
        <f>IF(N1126="sníž. přenesená",J1126,0)</f>
        <v>0</v>
      </c>
      <c r="BI1126" s="193">
        <f>IF(N1126="nulová",J1126,0)</f>
        <v>0</v>
      </c>
      <c r="BJ1126" s="19" t="s">
        <v>81</v>
      </c>
      <c r="BK1126" s="193">
        <f>ROUND(I1126*H1126,2)</f>
        <v>0</v>
      </c>
      <c r="BL1126" s="19" t="s">
        <v>298</v>
      </c>
      <c r="BM1126" s="192" t="s">
        <v>2211</v>
      </c>
    </row>
    <row r="1127" spans="1:65" s="2" customFormat="1" ht="14.45" customHeight="1">
      <c r="A1127" s="36"/>
      <c r="B1127" s="37"/>
      <c r="C1127" s="181" t="s">
        <v>2212</v>
      </c>
      <c r="D1127" s="181" t="s">
        <v>211</v>
      </c>
      <c r="E1127" s="182" t="s">
        <v>2213</v>
      </c>
      <c r="F1127" s="183" t="s">
        <v>2214</v>
      </c>
      <c r="G1127" s="184" t="s">
        <v>331</v>
      </c>
      <c r="H1127" s="185">
        <v>6.9</v>
      </c>
      <c r="I1127" s="186"/>
      <c r="J1127" s="187">
        <f>ROUND(I1127*H1127,2)</f>
        <v>0</v>
      </c>
      <c r="K1127" s="183" t="s">
        <v>234</v>
      </c>
      <c r="L1127" s="41"/>
      <c r="M1127" s="188" t="s">
        <v>21</v>
      </c>
      <c r="N1127" s="189" t="s">
        <v>45</v>
      </c>
      <c r="O1127" s="66"/>
      <c r="P1127" s="190">
        <f>O1127*H1127</f>
        <v>0</v>
      </c>
      <c r="Q1127" s="190">
        <v>0</v>
      </c>
      <c r="R1127" s="190">
        <f>Q1127*H1127</f>
        <v>0</v>
      </c>
      <c r="S1127" s="190">
        <v>0.0272</v>
      </c>
      <c r="T1127" s="191">
        <f>S1127*H1127</f>
        <v>0.18767999999999999</v>
      </c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R1127" s="192" t="s">
        <v>298</v>
      </c>
      <c r="AT1127" s="192" t="s">
        <v>211</v>
      </c>
      <c r="AU1127" s="192" t="s">
        <v>83</v>
      </c>
      <c r="AY1127" s="19" t="s">
        <v>209</v>
      </c>
      <c r="BE1127" s="193">
        <f>IF(N1127="základní",J1127,0)</f>
        <v>0</v>
      </c>
      <c r="BF1127" s="193">
        <f>IF(N1127="snížená",J1127,0)</f>
        <v>0</v>
      </c>
      <c r="BG1127" s="193">
        <f>IF(N1127="zákl. přenesená",J1127,0)</f>
        <v>0</v>
      </c>
      <c r="BH1127" s="193">
        <f>IF(N1127="sníž. přenesená",J1127,0)</f>
        <v>0</v>
      </c>
      <c r="BI1127" s="193">
        <f>IF(N1127="nulová",J1127,0)</f>
        <v>0</v>
      </c>
      <c r="BJ1127" s="19" t="s">
        <v>81</v>
      </c>
      <c r="BK1127" s="193">
        <f>ROUND(I1127*H1127,2)</f>
        <v>0</v>
      </c>
      <c r="BL1127" s="19" t="s">
        <v>298</v>
      </c>
      <c r="BM1127" s="192" t="s">
        <v>2215</v>
      </c>
    </row>
    <row r="1128" spans="2:51" s="13" customFormat="1" ht="12">
      <c r="B1128" s="194"/>
      <c r="C1128" s="195"/>
      <c r="D1128" s="196" t="s">
        <v>217</v>
      </c>
      <c r="E1128" s="197" t="s">
        <v>21</v>
      </c>
      <c r="F1128" s="198" t="s">
        <v>2216</v>
      </c>
      <c r="G1128" s="195"/>
      <c r="H1128" s="199">
        <v>6.9</v>
      </c>
      <c r="I1128" s="200"/>
      <c r="J1128" s="195"/>
      <c r="K1128" s="195"/>
      <c r="L1128" s="201"/>
      <c r="M1128" s="202"/>
      <c r="N1128" s="203"/>
      <c r="O1128" s="203"/>
      <c r="P1128" s="203"/>
      <c r="Q1128" s="203"/>
      <c r="R1128" s="203"/>
      <c r="S1128" s="203"/>
      <c r="T1128" s="204"/>
      <c r="AT1128" s="205" t="s">
        <v>217</v>
      </c>
      <c r="AU1128" s="205" t="s">
        <v>83</v>
      </c>
      <c r="AV1128" s="13" t="s">
        <v>83</v>
      </c>
      <c r="AW1128" s="13" t="s">
        <v>35</v>
      </c>
      <c r="AX1128" s="13" t="s">
        <v>81</v>
      </c>
      <c r="AY1128" s="205" t="s">
        <v>209</v>
      </c>
    </row>
    <row r="1129" spans="1:65" s="2" customFormat="1" ht="37.9" customHeight="1">
      <c r="A1129" s="36"/>
      <c r="B1129" s="37"/>
      <c r="C1129" s="181" t="s">
        <v>2217</v>
      </c>
      <c r="D1129" s="181" t="s">
        <v>211</v>
      </c>
      <c r="E1129" s="182" t="s">
        <v>2218</v>
      </c>
      <c r="F1129" s="183" t="s">
        <v>2219</v>
      </c>
      <c r="G1129" s="184" t="s">
        <v>331</v>
      </c>
      <c r="H1129" s="185">
        <v>32.39</v>
      </c>
      <c r="I1129" s="186"/>
      <c r="J1129" s="187">
        <f>ROUND(I1129*H1129,2)</f>
        <v>0</v>
      </c>
      <c r="K1129" s="183" t="s">
        <v>234</v>
      </c>
      <c r="L1129" s="41"/>
      <c r="M1129" s="188" t="s">
        <v>21</v>
      </c>
      <c r="N1129" s="189" t="s">
        <v>45</v>
      </c>
      <c r="O1129" s="66"/>
      <c r="P1129" s="190">
        <f>O1129*H1129</f>
        <v>0</v>
      </c>
      <c r="Q1129" s="190">
        <v>0.0049</v>
      </c>
      <c r="R1129" s="190">
        <f>Q1129*H1129</f>
        <v>0.158711</v>
      </c>
      <c r="S1129" s="190">
        <v>0</v>
      </c>
      <c r="T1129" s="191">
        <f>S1129*H1129</f>
        <v>0</v>
      </c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R1129" s="192" t="s">
        <v>298</v>
      </c>
      <c r="AT1129" s="192" t="s">
        <v>211</v>
      </c>
      <c r="AU1129" s="192" t="s">
        <v>83</v>
      </c>
      <c r="AY1129" s="19" t="s">
        <v>209</v>
      </c>
      <c r="BE1129" s="193">
        <f>IF(N1129="základní",J1129,0)</f>
        <v>0</v>
      </c>
      <c r="BF1129" s="193">
        <f>IF(N1129="snížená",J1129,0)</f>
        <v>0</v>
      </c>
      <c r="BG1129" s="193">
        <f>IF(N1129="zákl. přenesená",J1129,0)</f>
        <v>0</v>
      </c>
      <c r="BH1129" s="193">
        <f>IF(N1129="sníž. přenesená",J1129,0)</f>
        <v>0</v>
      </c>
      <c r="BI1129" s="193">
        <f>IF(N1129="nulová",J1129,0)</f>
        <v>0</v>
      </c>
      <c r="BJ1129" s="19" t="s">
        <v>81</v>
      </c>
      <c r="BK1129" s="193">
        <f>ROUND(I1129*H1129,2)</f>
        <v>0</v>
      </c>
      <c r="BL1129" s="19" t="s">
        <v>298</v>
      </c>
      <c r="BM1129" s="192" t="s">
        <v>2220</v>
      </c>
    </row>
    <row r="1130" spans="2:51" s="13" customFormat="1" ht="12">
      <c r="B1130" s="194"/>
      <c r="C1130" s="195"/>
      <c r="D1130" s="196" t="s">
        <v>217</v>
      </c>
      <c r="E1130" s="197" t="s">
        <v>21</v>
      </c>
      <c r="F1130" s="198" t="s">
        <v>2221</v>
      </c>
      <c r="G1130" s="195"/>
      <c r="H1130" s="199">
        <v>14.6</v>
      </c>
      <c r="I1130" s="200"/>
      <c r="J1130" s="195"/>
      <c r="K1130" s="195"/>
      <c r="L1130" s="201"/>
      <c r="M1130" s="202"/>
      <c r="N1130" s="203"/>
      <c r="O1130" s="203"/>
      <c r="P1130" s="203"/>
      <c r="Q1130" s="203"/>
      <c r="R1130" s="203"/>
      <c r="S1130" s="203"/>
      <c r="T1130" s="204"/>
      <c r="AT1130" s="205" t="s">
        <v>217</v>
      </c>
      <c r="AU1130" s="205" t="s">
        <v>83</v>
      </c>
      <c r="AV1130" s="13" t="s">
        <v>83</v>
      </c>
      <c r="AW1130" s="13" t="s">
        <v>35</v>
      </c>
      <c r="AX1130" s="13" t="s">
        <v>74</v>
      </c>
      <c r="AY1130" s="205" t="s">
        <v>209</v>
      </c>
    </row>
    <row r="1131" spans="2:51" s="13" customFormat="1" ht="12">
      <c r="B1131" s="194"/>
      <c r="C1131" s="195"/>
      <c r="D1131" s="196" t="s">
        <v>217</v>
      </c>
      <c r="E1131" s="197" t="s">
        <v>21</v>
      </c>
      <c r="F1131" s="198" t="s">
        <v>2222</v>
      </c>
      <c r="G1131" s="195"/>
      <c r="H1131" s="199">
        <v>2.49</v>
      </c>
      <c r="I1131" s="200"/>
      <c r="J1131" s="195"/>
      <c r="K1131" s="195"/>
      <c r="L1131" s="201"/>
      <c r="M1131" s="202"/>
      <c r="N1131" s="203"/>
      <c r="O1131" s="203"/>
      <c r="P1131" s="203"/>
      <c r="Q1131" s="203"/>
      <c r="R1131" s="203"/>
      <c r="S1131" s="203"/>
      <c r="T1131" s="204"/>
      <c r="AT1131" s="205" t="s">
        <v>217</v>
      </c>
      <c r="AU1131" s="205" t="s">
        <v>83</v>
      </c>
      <c r="AV1131" s="13" t="s">
        <v>83</v>
      </c>
      <c r="AW1131" s="13" t="s">
        <v>35</v>
      </c>
      <c r="AX1131" s="13" t="s">
        <v>74</v>
      </c>
      <c r="AY1131" s="205" t="s">
        <v>209</v>
      </c>
    </row>
    <row r="1132" spans="2:51" s="13" customFormat="1" ht="12">
      <c r="B1132" s="194"/>
      <c r="C1132" s="195"/>
      <c r="D1132" s="196" t="s">
        <v>217</v>
      </c>
      <c r="E1132" s="197" t="s">
        <v>21</v>
      </c>
      <c r="F1132" s="198" t="s">
        <v>2223</v>
      </c>
      <c r="G1132" s="195"/>
      <c r="H1132" s="199">
        <v>8.1</v>
      </c>
      <c r="I1132" s="200"/>
      <c r="J1132" s="195"/>
      <c r="K1132" s="195"/>
      <c r="L1132" s="201"/>
      <c r="M1132" s="202"/>
      <c r="N1132" s="203"/>
      <c r="O1132" s="203"/>
      <c r="P1132" s="203"/>
      <c r="Q1132" s="203"/>
      <c r="R1132" s="203"/>
      <c r="S1132" s="203"/>
      <c r="T1132" s="204"/>
      <c r="AT1132" s="205" t="s">
        <v>217</v>
      </c>
      <c r="AU1132" s="205" t="s">
        <v>83</v>
      </c>
      <c r="AV1132" s="13" t="s">
        <v>83</v>
      </c>
      <c r="AW1132" s="13" t="s">
        <v>35</v>
      </c>
      <c r="AX1132" s="13" t="s">
        <v>74</v>
      </c>
      <c r="AY1132" s="205" t="s">
        <v>209</v>
      </c>
    </row>
    <row r="1133" spans="2:51" s="13" customFormat="1" ht="12">
      <c r="B1133" s="194"/>
      <c r="C1133" s="195"/>
      <c r="D1133" s="196" t="s">
        <v>217</v>
      </c>
      <c r="E1133" s="197" t="s">
        <v>21</v>
      </c>
      <c r="F1133" s="198" t="s">
        <v>2224</v>
      </c>
      <c r="G1133" s="195"/>
      <c r="H1133" s="199">
        <v>7.2</v>
      </c>
      <c r="I1133" s="200"/>
      <c r="J1133" s="195"/>
      <c r="K1133" s="195"/>
      <c r="L1133" s="201"/>
      <c r="M1133" s="202"/>
      <c r="N1133" s="203"/>
      <c r="O1133" s="203"/>
      <c r="P1133" s="203"/>
      <c r="Q1133" s="203"/>
      <c r="R1133" s="203"/>
      <c r="S1133" s="203"/>
      <c r="T1133" s="204"/>
      <c r="AT1133" s="205" t="s">
        <v>217</v>
      </c>
      <c r="AU1133" s="205" t="s">
        <v>83</v>
      </c>
      <c r="AV1133" s="13" t="s">
        <v>83</v>
      </c>
      <c r="AW1133" s="13" t="s">
        <v>35</v>
      </c>
      <c r="AX1133" s="13" t="s">
        <v>74</v>
      </c>
      <c r="AY1133" s="205" t="s">
        <v>209</v>
      </c>
    </row>
    <row r="1134" spans="2:51" s="16" customFormat="1" ht="12">
      <c r="B1134" s="227"/>
      <c r="C1134" s="228"/>
      <c r="D1134" s="196" t="s">
        <v>217</v>
      </c>
      <c r="E1134" s="229" t="s">
        <v>111</v>
      </c>
      <c r="F1134" s="230" t="s">
        <v>257</v>
      </c>
      <c r="G1134" s="228"/>
      <c r="H1134" s="231">
        <v>32.39</v>
      </c>
      <c r="I1134" s="232"/>
      <c r="J1134" s="228"/>
      <c r="K1134" s="228"/>
      <c r="L1134" s="233"/>
      <c r="M1134" s="234"/>
      <c r="N1134" s="235"/>
      <c r="O1134" s="235"/>
      <c r="P1134" s="235"/>
      <c r="Q1134" s="235"/>
      <c r="R1134" s="235"/>
      <c r="S1134" s="235"/>
      <c r="T1134" s="236"/>
      <c r="AT1134" s="237" t="s">
        <v>217</v>
      </c>
      <c r="AU1134" s="237" t="s">
        <v>83</v>
      </c>
      <c r="AV1134" s="16" t="s">
        <v>215</v>
      </c>
      <c r="AW1134" s="16" t="s">
        <v>35</v>
      </c>
      <c r="AX1134" s="16" t="s">
        <v>81</v>
      </c>
      <c r="AY1134" s="237" t="s">
        <v>209</v>
      </c>
    </row>
    <row r="1135" spans="1:65" s="2" customFormat="1" ht="14.45" customHeight="1">
      <c r="A1135" s="36"/>
      <c r="B1135" s="37"/>
      <c r="C1135" s="238" t="s">
        <v>2225</v>
      </c>
      <c r="D1135" s="238" t="s">
        <v>299</v>
      </c>
      <c r="E1135" s="239" t="s">
        <v>2226</v>
      </c>
      <c r="F1135" s="240" t="s">
        <v>2227</v>
      </c>
      <c r="G1135" s="241" t="s">
        <v>331</v>
      </c>
      <c r="H1135" s="242">
        <v>35.629</v>
      </c>
      <c r="I1135" s="243"/>
      <c r="J1135" s="244">
        <f>ROUND(I1135*H1135,2)</f>
        <v>0</v>
      </c>
      <c r="K1135" s="240" t="s">
        <v>21</v>
      </c>
      <c r="L1135" s="245"/>
      <c r="M1135" s="246" t="s">
        <v>21</v>
      </c>
      <c r="N1135" s="247" t="s">
        <v>45</v>
      </c>
      <c r="O1135" s="66"/>
      <c r="P1135" s="190">
        <f>O1135*H1135</f>
        <v>0</v>
      </c>
      <c r="Q1135" s="190">
        <v>0</v>
      </c>
      <c r="R1135" s="190">
        <f>Q1135*H1135</f>
        <v>0</v>
      </c>
      <c r="S1135" s="190">
        <v>0</v>
      </c>
      <c r="T1135" s="191">
        <f>S1135*H1135</f>
        <v>0</v>
      </c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R1135" s="192" t="s">
        <v>395</v>
      </c>
      <c r="AT1135" s="192" t="s">
        <v>299</v>
      </c>
      <c r="AU1135" s="192" t="s">
        <v>83</v>
      </c>
      <c r="AY1135" s="19" t="s">
        <v>209</v>
      </c>
      <c r="BE1135" s="193">
        <f>IF(N1135="základní",J1135,0)</f>
        <v>0</v>
      </c>
      <c r="BF1135" s="193">
        <f>IF(N1135="snížená",J1135,0)</f>
        <v>0</v>
      </c>
      <c r="BG1135" s="193">
        <f>IF(N1135="zákl. přenesená",J1135,0)</f>
        <v>0</v>
      </c>
      <c r="BH1135" s="193">
        <f>IF(N1135="sníž. přenesená",J1135,0)</f>
        <v>0</v>
      </c>
      <c r="BI1135" s="193">
        <f>IF(N1135="nulová",J1135,0)</f>
        <v>0</v>
      </c>
      <c r="BJ1135" s="19" t="s">
        <v>81</v>
      </c>
      <c r="BK1135" s="193">
        <f>ROUND(I1135*H1135,2)</f>
        <v>0</v>
      </c>
      <c r="BL1135" s="19" t="s">
        <v>298</v>
      </c>
      <c r="BM1135" s="192" t="s">
        <v>2228</v>
      </c>
    </row>
    <row r="1136" spans="2:51" s="13" customFormat="1" ht="12">
      <c r="B1136" s="194"/>
      <c r="C1136" s="195"/>
      <c r="D1136" s="196" t="s">
        <v>217</v>
      </c>
      <c r="E1136" s="197" t="s">
        <v>21</v>
      </c>
      <c r="F1136" s="198" t="s">
        <v>2229</v>
      </c>
      <c r="G1136" s="195"/>
      <c r="H1136" s="199">
        <v>35.629</v>
      </c>
      <c r="I1136" s="200"/>
      <c r="J1136" s="195"/>
      <c r="K1136" s="195"/>
      <c r="L1136" s="201"/>
      <c r="M1136" s="202"/>
      <c r="N1136" s="203"/>
      <c r="O1136" s="203"/>
      <c r="P1136" s="203"/>
      <c r="Q1136" s="203"/>
      <c r="R1136" s="203"/>
      <c r="S1136" s="203"/>
      <c r="T1136" s="204"/>
      <c r="AT1136" s="205" t="s">
        <v>217</v>
      </c>
      <c r="AU1136" s="205" t="s">
        <v>83</v>
      </c>
      <c r="AV1136" s="13" t="s">
        <v>83</v>
      </c>
      <c r="AW1136" s="13" t="s">
        <v>35</v>
      </c>
      <c r="AX1136" s="13" t="s">
        <v>74</v>
      </c>
      <c r="AY1136" s="205" t="s">
        <v>209</v>
      </c>
    </row>
    <row r="1137" spans="2:51" s="16" customFormat="1" ht="12">
      <c r="B1137" s="227"/>
      <c r="C1137" s="228"/>
      <c r="D1137" s="196" t="s">
        <v>217</v>
      </c>
      <c r="E1137" s="229" t="s">
        <v>21</v>
      </c>
      <c r="F1137" s="230" t="s">
        <v>257</v>
      </c>
      <c r="G1137" s="228"/>
      <c r="H1137" s="231">
        <v>35.629</v>
      </c>
      <c r="I1137" s="232"/>
      <c r="J1137" s="228"/>
      <c r="K1137" s="228"/>
      <c r="L1137" s="233"/>
      <c r="M1137" s="234"/>
      <c r="N1137" s="235"/>
      <c r="O1137" s="235"/>
      <c r="P1137" s="235"/>
      <c r="Q1137" s="235"/>
      <c r="R1137" s="235"/>
      <c r="S1137" s="235"/>
      <c r="T1137" s="236"/>
      <c r="AT1137" s="237" t="s">
        <v>217</v>
      </c>
      <c r="AU1137" s="237" t="s">
        <v>83</v>
      </c>
      <c r="AV1137" s="16" t="s">
        <v>215</v>
      </c>
      <c r="AW1137" s="16" t="s">
        <v>35</v>
      </c>
      <c r="AX1137" s="16" t="s">
        <v>81</v>
      </c>
      <c r="AY1137" s="237" t="s">
        <v>209</v>
      </c>
    </row>
    <row r="1138" spans="1:65" s="2" customFormat="1" ht="24.2" customHeight="1">
      <c r="A1138" s="36"/>
      <c r="B1138" s="37"/>
      <c r="C1138" s="181" t="s">
        <v>2230</v>
      </c>
      <c r="D1138" s="181" t="s">
        <v>211</v>
      </c>
      <c r="E1138" s="182" t="s">
        <v>2231</v>
      </c>
      <c r="F1138" s="183" t="s">
        <v>2232</v>
      </c>
      <c r="G1138" s="184" t="s">
        <v>331</v>
      </c>
      <c r="H1138" s="185">
        <v>32.39</v>
      </c>
      <c r="I1138" s="186"/>
      <c r="J1138" s="187">
        <f>ROUND(I1138*H1138,2)</f>
        <v>0</v>
      </c>
      <c r="K1138" s="183" t="s">
        <v>234</v>
      </c>
      <c r="L1138" s="41"/>
      <c r="M1138" s="188" t="s">
        <v>21</v>
      </c>
      <c r="N1138" s="189" t="s">
        <v>45</v>
      </c>
      <c r="O1138" s="66"/>
      <c r="P1138" s="190">
        <f>O1138*H1138</f>
        <v>0</v>
      </c>
      <c r="Q1138" s="190">
        <v>0.00093</v>
      </c>
      <c r="R1138" s="190">
        <f>Q1138*H1138</f>
        <v>0.030122700000000002</v>
      </c>
      <c r="S1138" s="190">
        <v>0</v>
      </c>
      <c r="T1138" s="191">
        <f>S1138*H1138</f>
        <v>0</v>
      </c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R1138" s="192" t="s">
        <v>298</v>
      </c>
      <c r="AT1138" s="192" t="s">
        <v>211</v>
      </c>
      <c r="AU1138" s="192" t="s">
        <v>83</v>
      </c>
      <c r="AY1138" s="19" t="s">
        <v>209</v>
      </c>
      <c r="BE1138" s="193">
        <f>IF(N1138="základní",J1138,0)</f>
        <v>0</v>
      </c>
      <c r="BF1138" s="193">
        <f>IF(N1138="snížená",J1138,0)</f>
        <v>0</v>
      </c>
      <c r="BG1138" s="193">
        <f>IF(N1138="zákl. přenesená",J1138,0)</f>
        <v>0</v>
      </c>
      <c r="BH1138" s="193">
        <f>IF(N1138="sníž. přenesená",J1138,0)</f>
        <v>0</v>
      </c>
      <c r="BI1138" s="193">
        <f>IF(N1138="nulová",J1138,0)</f>
        <v>0</v>
      </c>
      <c r="BJ1138" s="19" t="s">
        <v>81</v>
      </c>
      <c r="BK1138" s="193">
        <f>ROUND(I1138*H1138,2)</f>
        <v>0</v>
      </c>
      <c r="BL1138" s="19" t="s">
        <v>298</v>
      </c>
      <c r="BM1138" s="192" t="s">
        <v>2233</v>
      </c>
    </row>
    <row r="1139" spans="2:51" s="13" customFormat="1" ht="12">
      <c r="B1139" s="194"/>
      <c r="C1139" s="195"/>
      <c r="D1139" s="196" t="s">
        <v>217</v>
      </c>
      <c r="E1139" s="197" t="s">
        <v>21</v>
      </c>
      <c r="F1139" s="198" t="s">
        <v>111</v>
      </c>
      <c r="G1139" s="195"/>
      <c r="H1139" s="199">
        <v>32.39</v>
      </c>
      <c r="I1139" s="200"/>
      <c r="J1139" s="195"/>
      <c r="K1139" s="195"/>
      <c r="L1139" s="201"/>
      <c r="M1139" s="202"/>
      <c r="N1139" s="203"/>
      <c r="O1139" s="203"/>
      <c r="P1139" s="203"/>
      <c r="Q1139" s="203"/>
      <c r="R1139" s="203"/>
      <c r="S1139" s="203"/>
      <c r="T1139" s="204"/>
      <c r="AT1139" s="205" t="s">
        <v>217</v>
      </c>
      <c r="AU1139" s="205" t="s">
        <v>83</v>
      </c>
      <c r="AV1139" s="13" t="s">
        <v>83</v>
      </c>
      <c r="AW1139" s="13" t="s">
        <v>35</v>
      </c>
      <c r="AX1139" s="13" t="s">
        <v>81</v>
      </c>
      <c r="AY1139" s="205" t="s">
        <v>209</v>
      </c>
    </row>
    <row r="1140" spans="1:65" s="2" customFormat="1" ht="37.9" customHeight="1">
      <c r="A1140" s="36"/>
      <c r="B1140" s="37"/>
      <c r="C1140" s="181" t="s">
        <v>2234</v>
      </c>
      <c r="D1140" s="181" t="s">
        <v>211</v>
      </c>
      <c r="E1140" s="182" t="s">
        <v>2235</v>
      </c>
      <c r="F1140" s="183" t="s">
        <v>2236</v>
      </c>
      <c r="G1140" s="184" t="s">
        <v>302</v>
      </c>
      <c r="H1140" s="185">
        <v>0.207</v>
      </c>
      <c r="I1140" s="186"/>
      <c r="J1140" s="187">
        <f>ROUND(I1140*H1140,2)</f>
        <v>0</v>
      </c>
      <c r="K1140" s="183" t="s">
        <v>234</v>
      </c>
      <c r="L1140" s="41"/>
      <c r="M1140" s="188" t="s">
        <v>21</v>
      </c>
      <c r="N1140" s="189" t="s">
        <v>45</v>
      </c>
      <c r="O1140" s="66"/>
      <c r="P1140" s="190">
        <f>O1140*H1140</f>
        <v>0</v>
      </c>
      <c r="Q1140" s="190">
        <v>0</v>
      </c>
      <c r="R1140" s="190">
        <f>Q1140*H1140</f>
        <v>0</v>
      </c>
      <c r="S1140" s="190">
        <v>0</v>
      </c>
      <c r="T1140" s="191">
        <f>S1140*H1140</f>
        <v>0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R1140" s="192" t="s">
        <v>298</v>
      </c>
      <c r="AT1140" s="192" t="s">
        <v>211</v>
      </c>
      <c r="AU1140" s="192" t="s">
        <v>83</v>
      </c>
      <c r="AY1140" s="19" t="s">
        <v>209</v>
      </c>
      <c r="BE1140" s="193">
        <f>IF(N1140="základní",J1140,0)</f>
        <v>0</v>
      </c>
      <c r="BF1140" s="193">
        <f>IF(N1140="snížená",J1140,0)</f>
        <v>0</v>
      </c>
      <c r="BG1140" s="193">
        <f>IF(N1140="zákl. přenesená",J1140,0)</f>
        <v>0</v>
      </c>
      <c r="BH1140" s="193">
        <f>IF(N1140="sníž. přenesená",J1140,0)</f>
        <v>0</v>
      </c>
      <c r="BI1140" s="193">
        <f>IF(N1140="nulová",J1140,0)</f>
        <v>0</v>
      </c>
      <c r="BJ1140" s="19" t="s">
        <v>81</v>
      </c>
      <c r="BK1140" s="193">
        <f>ROUND(I1140*H1140,2)</f>
        <v>0</v>
      </c>
      <c r="BL1140" s="19" t="s">
        <v>298</v>
      </c>
      <c r="BM1140" s="192" t="s">
        <v>2237</v>
      </c>
    </row>
    <row r="1141" spans="1:65" s="2" customFormat="1" ht="37.9" customHeight="1">
      <c r="A1141" s="36"/>
      <c r="B1141" s="37"/>
      <c r="C1141" s="181" t="s">
        <v>2238</v>
      </c>
      <c r="D1141" s="181" t="s">
        <v>211</v>
      </c>
      <c r="E1141" s="182" t="s">
        <v>2239</v>
      </c>
      <c r="F1141" s="183" t="s">
        <v>2240</v>
      </c>
      <c r="G1141" s="184" t="s">
        <v>302</v>
      </c>
      <c r="H1141" s="185">
        <v>0.207</v>
      </c>
      <c r="I1141" s="186"/>
      <c r="J1141" s="187">
        <f>ROUND(I1141*H1141,2)</f>
        <v>0</v>
      </c>
      <c r="K1141" s="183" t="s">
        <v>21</v>
      </c>
      <c r="L1141" s="41"/>
      <c r="M1141" s="188" t="s">
        <v>21</v>
      </c>
      <c r="N1141" s="189" t="s">
        <v>45</v>
      </c>
      <c r="O1141" s="66"/>
      <c r="P1141" s="190">
        <f>O1141*H1141</f>
        <v>0</v>
      </c>
      <c r="Q1141" s="190">
        <v>0</v>
      </c>
      <c r="R1141" s="190">
        <f>Q1141*H1141</f>
        <v>0</v>
      </c>
      <c r="S1141" s="190">
        <v>0</v>
      </c>
      <c r="T1141" s="191">
        <f>S1141*H1141</f>
        <v>0</v>
      </c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R1141" s="192" t="s">
        <v>298</v>
      </c>
      <c r="AT1141" s="192" t="s">
        <v>211</v>
      </c>
      <c r="AU1141" s="192" t="s">
        <v>83</v>
      </c>
      <c r="AY1141" s="19" t="s">
        <v>209</v>
      </c>
      <c r="BE1141" s="193">
        <f>IF(N1141="základní",J1141,0)</f>
        <v>0</v>
      </c>
      <c r="BF1141" s="193">
        <f>IF(N1141="snížená",J1141,0)</f>
        <v>0</v>
      </c>
      <c r="BG1141" s="193">
        <f>IF(N1141="zákl. přenesená",J1141,0)</f>
        <v>0</v>
      </c>
      <c r="BH1141" s="193">
        <f>IF(N1141="sníž. přenesená",J1141,0)</f>
        <v>0</v>
      </c>
      <c r="BI1141" s="193">
        <f>IF(N1141="nulová",J1141,0)</f>
        <v>0</v>
      </c>
      <c r="BJ1141" s="19" t="s">
        <v>81</v>
      </c>
      <c r="BK1141" s="193">
        <f>ROUND(I1141*H1141,2)</f>
        <v>0</v>
      </c>
      <c r="BL1141" s="19" t="s">
        <v>298</v>
      </c>
      <c r="BM1141" s="192" t="s">
        <v>2241</v>
      </c>
    </row>
    <row r="1142" spans="2:63" s="12" customFormat="1" ht="22.9" customHeight="1">
      <c r="B1142" s="165"/>
      <c r="C1142" s="166"/>
      <c r="D1142" s="167" t="s">
        <v>73</v>
      </c>
      <c r="E1142" s="179" t="s">
        <v>2242</v>
      </c>
      <c r="F1142" s="179" t="s">
        <v>2243</v>
      </c>
      <c r="G1142" s="166"/>
      <c r="H1142" s="166"/>
      <c r="I1142" s="169"/>
      <c r="J1142" s="180">
        <f>BK1142</f>
        <v>0</v>
      </c>
      <c r="K1142" s="166"/>
      <c r="L1142" s="171"/>
      <c r="M1142" s="172"/>
      <c r="N1142" s="173"/>
      <c r="O1142" s="173"/>
      <c r="P1142" s="174">
        <f>SUM(P1143:P1157)</f>
        <v>0</v>
      </c>
      <c r="Q1142" s="173"/>
      <c r="R1142" s="174">
        <f>SUM(R1143:R1157)</f>
        <v>0.13843975</v>
      </c>
      <c r="S1142" s="173"/>
      <c r="T1142" s="175">
        <f>SUM(T1143:T1157)</f>
        <v>0</v>
      </c>
      <c r="AR1142" s="176" t="s">
        <v>83</v>
      </c>
      <c r="AT1142" s="177" t="s">
        <v>73</v>
      </c>
      <c r="AU1142" s="177" t="s">
        <v>81</v>
      </c>
      <c r="AY1142" s="176" t="s">
        <v>209</v>
      </c>
      <c r="BK1142" s="178">
        <f>SUM(BK1143:BK1157)</f>
        <v>0</v>
      </c>
    </row>
    <row r="1143" spans="1:65" s="2" customFormat="1" ht="24.2" customHeight="1">
      <c r="A1143" s="36"/>
      <c r="B1143" s="37"/>
      <c r="C1143" s="181" t="s">
        <v>2244</v>
      </c>
      <c r="D1143" s="181" t="s">
        <v>211</v>
      </c>
      <c r="E1143" s="182" t="s">
        <v>2245</v>
      </c>
      <c r="F1143" s="183" t="s">
        <v>2246</v>
      </c>
      <c r="G1143" s="184" t="s">
        <v>331</v>
      </c>
      <c r="H1143" s="185">
        <v>21.2</v>
      </c>
      <c r="I1143" s="186"/>
      <c r="J1143" s="187">
        <f>ROUND(I1143*H1143,2)</f>
        <v>0</v>
      </c>
      <c r="K1143" s="183" t="s">
        <v>234</v>
      </c>
      <c r="L1143" s="41"/>
      <c r="M1143" s="188" t="s">
        <v>21</v>
      </c>
      <c r="N1143" s="189" t="s">
        <v>45</v>
      </c>
      <c r="O1143" s="66"/>
      <c r="P1143" s="190">
        <f>O1143*H1143</f>
        <v>0</v>
      </c>
      <c r="Q1143" s="190">
        <v>0.00011</v>
      </c>
      <c r="R1143" s="190">
        <f>Q1143*H1143</f>
        <v>0.002332</v>
      </c>
      <c r="S1143" s="190">
        <v>0</v>
      </c>
      <c r="T1143" s="191">
        <f>S1143*H1143</f>
        <v>0</v>
      </c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R1143" s="192" t="s">
        <v>298</v>
      </c>
      <c r="AT1143" s="192" t="s">
        <v>211</v>
      </c>
      <c r="AU1143" s="192" t="s">
        <v>83</v>
      </c>
      <c r="AY1143" s="19" t="s">
        <v>209</v>
      </c>
      <c r="BE1143" s="193">
        <f>IF(N1143="základní",J1143,0)</f>
        <v>0</v>
      </c>
      <c r="BF1143" s="193">
        <f>IF(N1143="snížená",J1143,0)</f>
        <v>0</v>
      </c>
      <c r="BG1143" s="193">
        <f>IF(N1143="zákl. přenesená",J1143,0)</f>
        <v>0</v>
      </c>
      <c r="BH1143" s="193">
        <f>IF(N1143="sníž. přenesená",J1143,0)</f>
        <v>0</v>
      </c>
      <c r="BI1143" s="193">
        <f>IF(N1143="nulová",J1143,0)</f>
        <v>0</v>
      </c>
      <c r="BJ1143" s="19" t="s">
        <v>81</v>
      </c>
      <c r="BK1143" s="193">
        <f>ROUND(I1143*H1143,2)</f>
        <v>0</v>
      </c>
      <c r="BL1143" s="19" t="s">
        <v>298</v>
      </c>
      <c r="BM1143" s="192" t="s">
        <v>2247</v>
      </c>
    </row>
    <row r="1144" spans="2:51" s="13" customFormat="1" ht="12">
      <c r="B1144" s="194"/>
      <c r="C1144" s="195"/>
      <c r="D1144" s="196" t="s">
        <v>217</v>
      </c>
      <c r="E1144" s="197" t="s">
        <v>21</v>
      </c>
      <c r="F1144" s="198" t="s">
        <v>2248</v>
      </c>
      <c r="G1144" s="195"/>
      <c r="H1144" s="199">
        <v>21.2</v>
      </c>
      <c r="I1144" s="200"/>
      <c r="J1144" s="195"/>
      <c r="K1144" s="195"/>
      <c r="L1144" s="201"/>
      <c r="M1144" s="202"/>
      <c r="N1144" s="203"/>
      <c r="O1144" s="203"/>
      <c r="P1144" s="203"/>
      <c r="Q1144" s="203"/>
      <c r="R1144" s="203"/>
      <c r="S1144" s="203"/>
      <c r="T1144" s="204"/>
      <c r="AT1144" s="205" t="s">
        <v>217</v>
      </c>
      <c r="AU1144" s="205" t="s">
        <v>83</v>
      </c>
      <c r="AV1144" s="13" t="s">
        <v>83</v>
      </c>
      <c r="AW1144" s="13" t="s">
        <v>35</v>
      </c>
      <c r="AX1144" s="13" t="s">
        <v>81</v>
      </c>
      <c r="AY1144" s="205" t="s">
        <v>209</v>
      </c>
    </row>
    <row r="1145" spans="1:65" s="2" customFormat="1" ht="24.2" customHeight="1">
      <c r="A1145" s="36"/>
      <c r="B1145" s="37"/>
      <c r="C1145" s="181" t="s">
        <v>2249</v>
      </c>
      <c r="D1145" s="181" t="s">
        <v>211</v>
      </c>
      <c r="E1145" s="182" t="s">
        <v>2250</v>
      </c>
      <c r="F1145" s="183" t="s">
        <v>2251</v>
      </c>
      <c r="G1145" s="184" t="s">
        <v>331</v>
      </c>
      <c r="H1145" s="185">
        <v>21.2</v>
      </c>
      <c r="I1145" s="186"/>
      <c r="J1145" s="187">
        <f>ROUND(I1145*H1145,2)</f>
        <v>0</v>
      </c>
      <c r="K1145" s="183" t="s">
        <v>234</v>
      </c>
      <c r="L1145" s="41"/>
      <c r="M1145" s="188" t="s">
        <v>21</v>
      </c>
      <c r="N1145" s="189" t="s">
        <v>45</v>
      </c>
      <c r="O1145" s="66"/>
      <c r="P1145" s="190">
        <f>O1145*H1145</f>
        <v>0</v>
      </c>
      <c r="Q1145" s="190">
        <v>0.00017</v>
      </c>
      <c r="R1145" s="190">
        <f>Q1145*H1145</f>
        <v>0.003604</v>
      </c>
      <c r="S1145" s="190">
        <v>0</v>
      </c>
      <c r="T1145" s="191">
        <f>S1145*H1145</f>
        <v>0</v>
      </c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R1145" s="192" t="s">
        <v>298</v>
      </c>
      <c r="AT1145" s="192" t="s">
        <v>211</v>
      </c>
      <c r="AU1145" s="192" t="s">
        <v>83</v>
      </c>
      <c r="AY1145" s="19" t="s">
        <v>209</v>
      </c>
      <c r="BE1145" s="193">
        <f>IF(N1145="základní",J1145,0)</f>
        <v>0</v>
      </c>
      <c r="BF1145" s="193">
        <f>IF(N1145="snížená",J1145,0)</f>
        <v>0</v>
      </c>
      <c r="BG1145" s="193">
        <f>IF(N1145="zákl. přenesená",J1145,0)</f>
        <v>0</v>
      </c>
      <c r="BH1145" s="193">
        <f>IF(N1145="sníž. přenesená",J1145,0)</f>
        <v>0</v>
      </c>
      <c r="BI1145" s="193">
        <f>IF(N1145="nulová",J1145,0)</f>
        <v>0</v>
      </c>
      <c r="BJ1145" s="19" t="s">
        <v>81</v>
      </c>
      <c r="BK1145" s="193">
        <f>ROUND(I1145*H1145,2)</f>
        <v>0</v>
      </c>
      <c r="BL1145" s="19" t="s">
        <v>298</v>
      </c>
      <c r="BM1145" s="192" t="s">
        <v>2252</v>
      </c>
    </row>
    <row r="1146" spans="1:65" s="2" customFormat="1" ht="24.2" customHeight="1">
      <c r="A1146" s="36"/>
      <c r="B1146" s="37"/>
      <c r="C1146" s="181" t="s">
        <v>2253</v>
      </c>
      <c r="D1146" s="181" t="s">
        <v>211</v>
      </c>
      <c r="E1146" s="182" t="s">
        <v>2254</v>
      </c>
      <c r="F1146" s="183" t="s">
        <v>2255</v>
      </c>
      <c r="G1146" s="184" t="s">
        <v>331</v>
      </c>
      <c r="H1146" s="185">
        <v>21.2</v>
      </c>
      <c r="I1146" s="186"/>
      <c r="J1146" s="187">
        <f>ROUND(I1146*H1146,2)</f>
        <v>0</v>
      </c>
      <c r="K1146" s="183" t="s">
        <v>234</v>
      </c>
      <c r="L1146" s="41"/>
      <c r="M1146" s="188" t="s">
        <v>21</v>
      </c>
      <c r="N1146" s="189" t="s">
        <v>45</v>
      </c>
      <c r="O1146" s="66"/>
      <c r="P1146" s="190">
        <f>O1146*H1146</f>
        <v>0</v>
      </c>
      <c r="Q1146" s="190">
        <v>0.00029</v>
      </c>
      <c r="R1146" s="190">
        <f>Q1146*H1146</f>
        <v>0.006148</v>
      </c>
      <c r="S1146" s="190">
        <v>0</v>
      </c>
      <c r="T1146" s="191">
        <f>S1146*H1146</f>
        <v>0</v>
      </c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R1146" s="192" t="s">
        <v>298</v>
      </c>
      <c r="AT1146" s="192" t="s">
        <v>211</v>
      </c>
      <c r="AU1146" s="192" t="s">
        <v>83</v>
      </c>
      <c r="AY1146" s="19" t="s">
        <v>209</v>
      </c>
      <c r="BE1146" s="193">
        <f>IF(N1146="základní",J1146,0)</f>
        <v>0</v>
      </c>
      <c r="BF1146" s="193">
        <f>IF(N1146="snížená",J1146,0)</f>
        <v>0</v>
      </c>
      <c r="BG1146" s="193">
        <f>IF(N1146="zákl. přenesená",J1146,0)</f>
        <v>0</v>
      </c>
      <c r="BH1146" s="193">
        <f>IF(N1146="sníž. přenesená",J1146,0)</f>
        <v>0</v>
      </c>
      <c r="BI1146" s="193">
        <f>IF(N1146="nulová",J1146,0)</f>
        <v>0</v>
      </c>
      <c r="BJ1146" s="19" t="s">
        <v>81</v>
      </c>
      <c r="BK1146" s="193">
        <f>ROUND(I1146*H1146,2)</f>
        <v>0</v>
      </c>
      <c r="BL1146" s="19" t="s">
        <v>298</v>
      </c>
      <c r="BM1146" s="192" t="s">
        <v>2256</v>
      </c>
    </row>
    <row r="1147" spans="1:65" s="2" customFormat="1" ht="14.45" customHeight="1">
      <c r="A1147" s="36"/>
      <c r="B1147" s="37"/>
      <c r="C1147" s="238" t="s">
        <v>2257</v>
      </c>
      <c r="D1147" s="238" t="s">
        <v>299</v>
      </c>
      <c r="E1147" s="239" t="s">
        <v>2258</v>
      </c>
      <c r="F1147" s="240" t="s">
        <v>2259</v>
      </c>
      <c r="G1147" s="241" t="s">
        <v>354</v>
      </c>
      <c r="H1147" s="242">
        <v>1</v>
      </c>
      <c r="I1147" s="243"/>
      <c r="J1147" s="244">
        <f>ROUND(I1147*H1147,2)</f>
        <v>0</v>
      </c>
      <c r="K1147" s="240" t="s">
        <v>234</v>
      </c>
      <c r="L1147" s="245"/>
      <c r="M1147" s="246" t="s">
        <v>21</v>
      </c>
      <c r="N1147" s="247" t="s">
        <v>45</v>
      </c>
      <c r="O1147" s="66"/>
      <c r="P1147" s="190">
        <f>O1147*H1147</f>
        <v>0</v>
      </c>
      <c r="Q1147" s="190">
        <v>0.08</v>
      </c>
      <c r="R1147" s="190">
        <f>Q1147*H1147</f>
        <v>0.08</v>
      </c>
      <c r="S1147" s="190">
        <v>0</v>
      </c>
      <c r="T1147" s="191">
        <f>S1147*H1147</f>
        <v>0</v>
      </c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R1147" s="192" t="s">
        <v>395</v>
      </c>
      <c r="AT1147" s="192" t="s">
        <v>299</v>
      </c>
      <c r="AU1147" s="192" t="s">
        <v>83</v>
      </c>
      <c r="AY1147" s="19" t="s">
        <v>209</v>
      </c>
      <c r="BE1147" s="193">
        <f>IF(N1147="základní",J1147,0)</f>
        <v>0</v>
      </c>
      <c r="BF1147" s="193">
        <f>IF(N1147="snížená",J1147,0)</f>
        <v>0</v>
      </c>
      <c r="BG1147" s="193">
        <f>IF(N1147="zákl. přenesená",J1147,0)</f>
        <v>0</v>
      </c>
      <c r="BH1147" s="193">
        <f>IF(N1147="sníž. přenesená",J1147,0)</f>
        <v>0</v>
      </c>
      <c r="BI1147" s="193">
        <f>IF(N1147="nulová",J1147,0)</f>
        <v>0</v>
      </c>
      <c r="BJ1147" s="19" t="s">
        <v>81</v>
      </c>
      <c r="BK1147" s="193">
        <f>ROUND(I1147*H1147,2)</f>
        <v>0</v>
      </c>
      <c r="BL1147" s="19" t="s">
        <v>298</v>
      </c>
      <c r="BM1147" s="192" t="s">
        <v>2260</v>
      </c>
    </row>
    <row r="1148" spans="1:65" s="2" customFormat="1" ht="37.9" customHeight="1">
      <c r="A1148" s="36"/>
      <c r="B1148" s="37"/>
      <c r="C1148" s="181" t="s">
        <v>2261</v>
      </c>
      <c r="D1148" s="181" t="s">
        <v>211</v>
      </c>
      <c r="E1148" s="182" t="s">
        <v>2262</v>
      </c>
      <c r="F1148" s="183" t="s">
        <v>2263</v>
      </c>
      <c r="G1148" s="184" t="s">
        <v>331</v>
      </c>
      <c r="H1148" s="185">
        <v>21.2</v>
      </c>
      <c r="I1148" s="186"/>
      <c r="J1148" s="187">
        <f>ROUND(I1148*H1148,2)</f>
        <v>0</v>
      </c>
      <c r="K1148" s="183" t="s">
        <v>234</v>
      </c>
      <c r="L1148" s="41"/>
      <c r="M1148" s="188" t="s">
        <v>21</v>
      </c>
      <c r="N1148" s="189" t="s">
        <v>45</v>
      </c>
      <c r="O1148" s="66"/>
      <c r="P1148" s="190">
        <f>O1148*H1148</f>
        <v>0</v>
      </c>
      <c r="Q1148" s="190">
        <v>3E-05</v>
      </c>
      <c r="R1148" s="190">
        <f>Q1148*H1148</f>
        <v>0.000636</v>
      </c>
      <c r="S1148" s="190">
        <v>0</v>
      </c>
      <c r="T1148" s="191">
        <f>S1148*H1148</f>
        <v>0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R1148" s="192" t="s">
        <v>298</v>
      </c>
      <c r="AT1148" s="192" t="s">
        <v>211</v>
      </c>
      <c r="AU1148" s="192" t="s">
        <v>83</v>
      </c>
      <c r="AY1148" s="19" t="s">
        <v>209</v>
      </c>
      <c r="BE1148" s="193">
        <f>IF(N1148="základní",J1148,0)</f>
        <v>0</v>
      </c>
      <c r="BF1148" s="193">
        <f>IF(N1148="snížená",J1148,0)</f>
        <v>0</v>
      </c>
      <c r="BG1148" s="193">
        <f>IF(N1148="zákl. přenesená",J1148,0)</f>
        <v>0</v>
      </c>
      <c r="BH1148" s="193">
        <f>IF(N1148="sníž. přenesená",J1148,0)</f>
        <v>0</v>
      </c>
      <c r="BI1148" s="193">
        <f>IF(N1148="nulová",J1148,0)</f>
        <v>0</v>
      </c>
      <c r="BJ1148" s="19" t="s">
        <v>81</v>
      </c>
      <c r="BK1148" s="193">
        <f>ROUND(I1148*H1148,2)</f>
        <v>0</v>
      </c>
      <c r="BL1148" s="19" t="s">
        <v>298</v>
      </c>
      <c r="BM1148" s="192" t="s">
        <v>2264</v>
      </c>
    </row>
    <row r="1149" spans="1:65" s="2" customFormat="1" ht="24.2" customHeight="1">
      <c r="A1149" s="36"/>
      <c r="B1149" s="37"/>
      <c r="C1149" s="181" t="s">
        <v>2265</v>
      </c>
      <c r="D1149" s="181" t="s">
        <v>211</v>
      </c>
      <c r="E1149" s="182" t="s">
        <v>2266</v>
      </c>
      <c r="F1149" s="183" t="s">
        <v>2267</v>
      </c>
      <c r="G1149" s="184" t="s">
        <v>331</v>
      </c>
      <c r="H1149" s="185">
        <v>69.89</v>
      </c>
      <c r="I1149" s="186"/>
      <c r="J1149" s="187">
        <f>ROUND(I1149*H1149,2)</f>
        <v>0</v>
      </c>
      <c r="K1149" s="183" t="s">
        <v>234</v>
      </c>
      <c r="L1149" s="41"/>
      <c r="M1149" s="188" t="s">
        <v>21</v>
      </c>
      <c r="N1149" s="189" t="s">
        <v>45</v>
      </c>
      <c r="O1149" s="66"/>
      <c r="P1149" s="190">
        <f>O1149*H1149</f>
        <v>0</v>
      </c>
      <c r="Q1149" s="190">
        <v>0.00012</v>
      </c>
      <c r="R1149" s="190">
        <f>Q1149*H1149</f>
        <v>0.0083868</v>
      </c>
      <c r="S1149" s="190">
        <v>0</v>
      </c>
      <c r="T1149" s="191">
        <f>S1149*H1149</f>
        <v>0</v>
      </c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R1149" s="192" t="s">
        <v>298</v>
      </c>
      <c r="AT1149" s="192" t="s">
        <v>211</v>
      </c>
      <c r="AU1149" s="192" t="s">
        <v>83</v>
      </c>
      <c r="AY1149" s="19" t="s">
        <v>209</v>
      </c>
      <c r="BE1149" s="193">
        <f>IF(N1149="základní",J1149,0)</f>
        <v>0</v>
      </c>
      <c r="BF1149" s="193">
        <f>IF(N1149="snížená",J1149,0)</f>
        <v>0</v>
      </c>
      <c r="BG1149" s="193">
        <f>IF(N1149="zákl. přenesená",J1149,0)</f>
        <v>0</v>
      </c>
      <c r="BH1149" s="193">
        <f>IF(N1149="sníž. přenesená",J1149,0)</f>
        <v>0</v>
      </c>
      <c r="BI1149" s="193">
        <f>IF(N1149="nulová",J1149,0)</f>
        <v>0</v>
      </c>
      <c r="BJ1149" s="19" t="s">
        <v>81</v>
      </c>
      <c r="BK1149" s="193">
        <f>ROUND(I1149*H1149,2)</f>
        <v>0</v>
      </c>
      <c r="BL1149" s="19" t="s">
        <v>298</v>
      </c>
      <c r="BM1149" s="192" t="s">
        <v>2268</v>
      </c>
    </row>
    <row r="1150" spans="2:51" s="13" customFormat="1" ht="12">
      <c r="B1150" s="194"/>
      <c r="C1150" s="195"/>
      <c r="D1150" s="196" t="s">
        <v>217</v>
      </c>
      <c r="E1150" s="197" t="s">
        <v>21</v>
      </c>
      <c r="F1150" s="198" t="s">
        <v>2269</v>
      </c>
      <c r="G1150" s="195"/>
      <c r="H1150" s="199">
        <v>43.4</v>
      </c>
      <c r="I1150" s="200"/>
      <c r="J1150" s="195"/>
      <c r="K1150" s="195"/>
      <c r="L1150" s="201"/>
      <c r="M1150" s="202"/>
      <c r="N1150" s="203"/>
      <c r="O1150" s="203"/>
      <c r="P1150" s="203"/>
      <c r="Q1150" s="203"/>
      <c r="R1150" s="203"/>
      <c r="S1150" s="203"/>
      <c r="T1150" s="204"/>
      <c r="AT1150" s="205" t="s">
        <v>217</v>
      </c>
      <c r="AU1150" s="205" t="s">
        <v>83</v>
      </c>
      <c r="AV1150" s="13" t="s">
        <v>83</v>
      </c>
      <c r="AW1150" s="13" t="s">
        <v>35</v>
      </c>
      <c r="AX1150" s="13" t="s">
        <v>74</v>
      </c>
      <c r="AY1150" s="205" t="s">
        <v>209</v>
      </c>
    </row>
    <row r="1151" spans="2:51" s="13" customFormat="1" ht="22.5">
      <c r="B1151" s="194"/>
      <c r="C1151" s="195"/>
      <c r="D1151" s="196" t="s">
        <v>217</v>
      </c>
      <c r="E1151" s="197" t="s">
        <v>21</v>
      </c>
      <c r="F1151" s="198" t="s">
        <v>2270</v>
      </c>
      <c r="G1151" s="195"/>
      <c r="H1151" s="199">
        <v>26.49</v>
      </c>
      <c r="I1151" s="200"/>
      <c r="J1151" s="195"/>
      <c r="K1151" s="195"/>
      <c r="L1151" s="201"/>
      <c r="M1151" s="202"/>
      <c r="N1151" s="203"/>
      <c r="O1151" s="203"/>
      <c r="P1151" s="203"/>
      <c r="Q1151" s="203"/>
      <c r="R1151" s="203"/>
      <c r="S1151" s="203"/>
      <c r="T1151" s="204"/>
      <c r="AT1151" s="205" t="s">
        <v>217</v>
      </c>
      <c r="AU1151" s="205" t="s">
        <v>83</v>
      </c>
      <c r="AV1151" s="13" t="s">
        <v>83</v>
      </c>
      <c r="AW1151" s="13" t="s">
        <v>35</v>
      </c>
      <c r="AX1151" s="13" t="s">
        <v>74</v>
      </c>
      <c r="AY1151" s="205" t="s">
        <v>209</v>
      </c>
    </row>
    <row r="1152" spans="2:51" s="14" customFormat="1" ht="12">
      <c r="B1152" s="206"/>
      <c r="C1152" s="207"/>
      <c r="D1152" s="196" t="s">
        <v>217</v>
      </c>
      <c r="E1152" s="208" t="s">
        <v>21</v>
      </c>
      <c r="F1152" s="209" t="s">
        <v>223</v>
      </c>
      <c r="G1152" s="207"/>
      <c r="H1152" s="210">
        <v>69.89</v>
      </c>
      <c r="I1152" s="211"/>
      <c r="J1152" s="207"/>
      <c r="K1152" s="207"/>
      <c r="L1152" s="212"/>
      <c r="M1152" s="213"/>
      <c r="N1152" s="214"/>
      <c r="O1152" s="214"/>
      <c r="P1152" s="214"/>
      <c r="Q1152" s="214"/>
      <c r="R1152" s="214"/>
      <c r="S1152" s="214"/>
      <c r="T1152" s="215"/>
      <c r="AT1152" s="216" t="s">
        <v>217</v>
      </c>
      <c r="AU1152" s="216" t="s">
        <v>83</v>
      </c>
      <c r="AV1152" s="14" t="s">
        <v>224</v>
      </c>
      <c r="AW1152" s="14" t="s">
        <v>35</v>
      </c>
      <c r="AX1152" s="14" t="s">
        <v>81</v>
      </c>
      <c r="AY1152" s="216" t="s">
        <v>209</v>
      </c>
    </row>
    <row r="1153" spans="1:65" s="2" customFormat="1" ht="24.2" customHeight="1">
      <c r="A1153" s="36"/>
      <c r="B1153" s="37"/>
      <c r="C1153" s="181" t="s">
        <v>2271</v>
      </c>
      <c r="D1153" s="181" t="s">
        <v>211</v>
      </c>
      <c r="E1153" s="182" t="s">
        <v>2272</v>
      </c>
      <c r="F1153" s="183" t="s">
        <v>2273</v>
      </c>
      <c r="G1153" s="184" t="s">
        <v>331</v>
      </c>
      <c r="H1153" s="185">
        <v>69.89</v>
      </c>
      <c r="I1153" s="186"/>
      <c r="J1153" s="187">
        <f>ROUND(I1153*H1153,2)</f>
        <v>0</v>
      </c>
      <c r="K1153" s="183" t="s">
        <v>234</v>
      </c>
      <c r="L1153" s="41"/>
      <c r="M1153" s="188" t="s">
        <v>21</v>
      </c>
      <c r="N1153" s="189" t="s">
        <v>45</v>
      </c>
      <c r="O1153" s="66"/>
      <c r="P1153" s="190">
        <f>O1153*H1153</f>
        <v>0</v>
      </c>
      <c r="Q1153" s="190">
        <v>0.00025</v>
      </c>
      <c r="R1153" s="190">
        <f>Q1153*H1153</f>
        <v>0.017472500000000002</v>
      </c>
      <c r="S1153" s="190">
        <v>0</v>
      </c>
      <c r="T1153" s="191">
        <f>S1153*H1153</f>
        <v>0</v>
      </c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R1153" s="192" t="s">
        <v>298</v>
      </c>
      <c r="AT1153" s="192" t="s">
        <v>211</v>
      </c>
      <c r="AU1153" s="192" t="s">
        <v>83</v>
      </c>
      <c r="AY1153" s="19" t="s">
        <v>209</v>
      </c>
      <c r="BE1153" s="193">
        <f>IF(N1153="základní",J1153,0)</f>
        <v>0</v>
      </c>
      <c r="BF1153" s="193">
        <f>IF(N1153="snížená",J1153,0)</f>
        <v>0</v>
      </c>
      <c r="BG1153" s="193">
        <f>IF(N1153="zákl. přenesená",J1153,0)</f>
        <v>0</v>
      </c>
      <c r="BH1153" s="193">
        <f>IF(N1153="sníž. přenesená",J1153,0)</f>
        <v>0</v>
      </c>
      <c r="BI1153" s="193">
        <f>IF(N1153="nulová",J1153,0)</f>
        <v>0</v>
      </c>
      <c r="BJ1153" s="19" t="s">
        <v>81</v>
      </c>
      <c r="BK1153" s="193">
        <f>ROUND(I1153*H1153,2)</f>
        <v>0</v>
      </c>
      <c r="BL1153" s="19" t="s">
        <v>298</v>
      </c>
      <c r="BM1153" s="192" t="s">
        <v>2274</v>
      </c>
    </row>
    <row r="1154" spans="1:65" s="2" customFormat="1" ht="24.2" customHeight="1">
      <c r="A1154" s="36"/>
      <c r="B1154" s="37"/>
      <c r="C1154" s="181" t="s">
        <v>2275</v>
      </c>
      <c r="D1154" s="181" t="s">
        <v>211</v>
      </c>
      <c r="E1154" s="182" t="s">
        <v>2276</v>
      </c>
      <c r="F1154" s="183" t="s">
        <v>2277</v>
      </c>
      <c r="G1154" s="184" t="s">
        <v>331</v>
      </c>
      <c r="H1154" s="185">
        <v>4.8</v>
      </c>
      <c r="I1154" s="186"/>
      <c r="J1154" s="187">
        <f>ROUND(I1154*H1154,2)</f>
        <v>0</v>
      </c>
      <c r="K1154" s="183" t="s">
        <v>234</v>
      </c>
      <c r="L1154" s="41"/>
      <c r="M1154" s="188" t="s">
        <v>21</v>
      </c>
      <c r="N1154" s="189" t="s">
        <v>45</v>
      </c>
      <c r="O1154" s="66"/>
      <c r="P1154" s="190">
        <f>O1154*H1154</f>
        <v>0</v>
      </c>
      <c r="Q1154" s="190">
        <v>0.00014</v>
      </c>
      <c r="R1154" s="190">
        <f>Q1154*H1154</f>
        <v>0.000672</v>
      </c>
      <c r="S1154" s="190">
        <v>0</v>
      </c>
      <c r="T1154" s="191">
        <f>S1154*H1154</f>
        <v>0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192" t="s">
        <v>298</v>
      </c>
      <c r="AT1154" s="192" t="s">
        <v>211</v>
      </c>
      <c r="AU1154" s="192" t="s">
        <v>83</v>
      </c>
      <c r="AY1154" s="19" t="s">
        <v>209</v>
      </c>
      <c r="BE1154" s="193">
        <f>IF(N1154="základní",J1154,0)</f>
        <v>0</v>
      </c>
      <c r="BF1154" s="193">
        <f>IF(N1154="snížená",J1154,0)</f>
        <v>0</v>
      </c>
      <c r="BG1154" s="193">
        <f>IF(N1154="zákl. přenesená",J1154,0)</f>
        <v>0</v>
      </c>
      <c r="BH1154" s="193">
        <f>IF(N1154="sníž. přenesená",J1154,0)</f>
        <v>0</v>
      </c>
      <c r="BI1154" s="193">
        <f>IF(N1154="nulová",J1154,0)</f>
        <v>0</v>
      </c>
      <c r="BJ1154" s="19" t="s">
        <v>81</v>
      </c>
      <c r="BK1154" s="193">
        <f>ROUND(I1154*H1154,2)</f>
        <v>0</v>
      </c>
      <c r="BL1154" s="19" t="s">
        <v>298</v>
      </c>
      <c r="BM1154" s="192" t="s">
        <v>2278</v>
      </c>
    </row>
    <row r="1155" spans="2:51" s="13" customFormat="1" ht="12">
      <c r="B1155" s="194"/>
      <c r="C1155" s="195"/>
      <c r="D1155" s="196" t="s">
        <v>217</v>
      </c>
      <c r="E1155" s="197" t="s">
        <v>21</v>
      </c>
      <c r="F1155" s="198" t="s">
        <v>2279</v>
      </c>
      <c r="G1155" s="195"/>
      <c r="H1155" s="199">
        <v>4.8</v>
      </c>
      <c r="I1155" s="200"/>
      <c r="J1155" s="195"/>
      <c r="K1155" s="195"/>
      <c r="L1155" s="201"/>
      <c r="M1155" s="202"/>
      <c r="N1155" s="203"/>
      <c r="O1155" s="203"/>
      <c r="P1155" s="203"/>
      <c r="Q1155" s="203"/>
      <c r="R1155" s="203"/>
      <c r="S1155" s="203"/>
      <c r="T1155" s="204"/>
      <c r="AT1155" s="205" t="s">
        <v>217</v>
      </c>
      <c r="AU1155" s="205" t="s">
        <v>83</v>
      </c>
      <c r="AV1155" s="13" t="s">
        <v>83</v>
      </c>
      <c r="AW1155" s="13" t="s">
        <v>35</v>
      </c>
      <c r="AX1155" s="13" t="s">
        <v>81</v>
      </c>
      <c r="AY1155" s="205" t="s">
        <v>209</v>
      </c>
    </row>
    <row r="1156" spans="1:65" s="2" customFormat="1" ht="49.15" customHeight="1">
      <c r="A1156" s="36"/>
      <c r="B1156" s="37"/>
      <c r="C1156" s="181" t="s">
        <v>2280</v>
      </c>
      <c r="D1156" s="181" t="s">
        <v>211</v>
      </c>
      <c r="E1156" s="182" t="s">
        <v>2281</v>
      </c>
      <c r="F1156" s="183" t="s">
        <v>2282</v>
      </c>
      <c r="G1156" s="184" t="s">
        <v>331</v>
      </c>
      <c r="H1156" s="185">
        <v>127.923</v>
      </c>
      <c r="I1156" s="186"/>
      <c r="J1156" s="187">
        <f>ROUND(I1156*H1156,2)</f>
        <v>0</v>
      </c>
      <c r="K1156" s="183" t="s">
        <v>234</v>
      </c>
      <c r="L1156" s="41"/>
      <c r="M1156" s="188" t="s">
        <v>21</v>
      </c>
      <c r="N1156" s="189" t="s">
        <v>45</v>
      </c>
      <c r="O1156" s="66"/>
      <c r="P1156" s="190">
        <f>O1156*H1156</f>
        <v>0</v>
      </c>
      <c r="Q1156" s="190">
        <v>0.00015</v>
      </c>
      <c r="R1156" s="190">
        <f>Q1156*H1156</f>
        <v>0.01918845</v>
      </c>
      <c r="S1156" s="190">
        <v>0</v>
      </c>
      <c r="T1156" s="191">
        <f>S1156*H1156</f>
        <v>0</v>
      </c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R1156" s="192" t="s">
        <v>298</v>
      </c>
      <c r="AT1156" s="192" t="s">
        <v>211</v>
      </c>
      <c r="AU1156" s="192" t="s">
        <v>83</v>
      </c>
      <c r="AY1156" s="19" t="s">
        <v>209</v>
      </c>
      <c r="BE1156" s="193">
        <f>IF(N1156="základní",J1156,0)</f>
        <v>0</v>
      </c>
      <c r="BF1156" s="193">
        <f>IF(N1156="snížená",J1156,0)</f>
        <v>0</v>
      </c>
      <c r="BG1156" s="193">
        <f>IF(N1156="zákl. přenesená",J1156,0)</f>
        <v>0</v>
      </c>
      <c r="BH1156" s="193">
        <f>IF(N1156="sníž. přenesená",J1156,0)</f>
        <v>0</v>
      </c>
      <c r="BI1156" s="193">
        <f>IF(N1156="nulová",J1156,0)</f>
        <v>0</v>
      </c>
      <c r="BJ1156" s="19" t="s">
        <v>81</v>
      </c>
      <c r="BK1156" s="193">
        <f>ROUND(I1156*H1156,2)</f>
        <v>0</v>
      </c>
      <c r="BL1156" s="19" t="s">
        <v>298</v>
      </c>
      <c r="BM1156" s="192" t="s">
        <v>2283</v>
      </c>
    </row>
    <row r="1157" spans="2:51" s="13" customFormat="1" ht="12">
      <c r="B1157" s="194"/>
      <c r="C1157" s="195"/>
      <c r="D1157" s="196" t="s">
        <v>217</v>
      </c>
      <c r="E1157" s="197" t="s">
        <v>21</v>
      </c>
      <c r="F1157" s="198" t="s">
        <v>131</v>
      </c>
      <c r="G1157" s="195"/>
      <c r="H1157" s="199">
        <v>127.923</v>
      </c>
      <c r="I1157" s="200"/>
      <c r="J1157" s="195"/>
      <c r="K1157" s="195"/>
      <c r="L1157" s="201"/>
      <c r="M1157" s="202"/>
      <c r="N1157" s="203"/>
      <c r="O1157" s="203"/>
      <c r="P1157" s="203"/>
      <c r="Q1157" s="203"/>
      <c r="R1157" s="203"/>
      <c r="S1157" s="203"/>
      <c r="T1157" s="204"/>
      <c r="AT1157" s="205" t="s">
        <v>217</v>
      </c>
      <c r="AU1157" s="205" t="s">
        <v>83</v>
      </c>
      <c r="AV1157" s="13" t="s">
        <v>83</v>
      </c>
      <c r="AW1157" s="13" t="s">
        <v>35</v>
      </c>
      <c r="AX1157" s="13" t="s">
        <v>81</v>
      </c>
      <c r="AY1157" s="205" t="s">
        <v>209</v>
      </c>
    </row>
    <row r="1158" spans="2:63" s="12" customFormat="1" ht="22.9" customHeight="1">
      <c r="B1158" s="165"/>
      <c r="C1158" s="166"/>
      <c r="D1158" s="167" t="s">
        <v>73</v>
      </c>
      <c r="E1158" s="179" t="s">
        <v>2284</v>
      </c>
      <c r="F1158" s="179" t="s">
        <v>2285</v>
      </c>
      <c r="G1158" s="166"/>
      <c r="H1158" s="166"/>
      <c r="I1158" s="169"/>
      <c r="J1158" s="180">
        <f>BK1158</f>
        <v>0</v>
      </c>
      <c r="K1158" s="166"/>
      <c r="L1158" s="171"/>
      <c r="M1158" s="172"/>
      <c r="N1158" s="173"/>
      <c r="O1158" s="173"/>
      <c r="P1158" s="174">
        <f>SUM(P1159:P1165)</f>
        <v>0</v>
      </c>
      <c r="Q1158" s="173"/>
      <c r="R1158" s="174">
        <f>SUM(R1159:R1165)</f>
        <v>0.40265249999999997</v>
      </c>
      <c r="S1158" s="173"/>
      <c r="T1158" s="175">
        <f>SUM(T1159:T1165)</f>
        <v>0</v>
      </c>
      <c r="AR1158" s="176" t="s">
        <v>83</v>
      </c>
      <c r="AT1158" s="177" t="s">
        <v>73</v>
      </c>
      <c r="AU1158" s="177" t="s">
        <v>81</v>
      </c>
      <c r="AY1158" s="176" t="s">
        <v>209</v>
      </c>
      <c r="BK1158" s="178">
        <f>SUM(BK1159:BK1165)</f>
        <v>0</v>
      </c>
    </row>
    <row r="1159" spans="1:65" s="2" customFormat="1" ht="24.2" customHeight="1">
      <c r="A1159" s="36"/>
      <c r="B1159" s="37"/>
      <c r="C1159" s="181" t="s">
        <v>2286</v>
      </c>
      <c r="D1159" s="181" t="s">
        <v>211</v>
      </c>
      <c r="E1159" s="182" t="s">
        <v>2287</v>
      </c>
      <c r="F1159" s="183" t="s">
        <v>2288</v>
      </c>
      <c r="G1159" s="184" t="s">
        <v>331</v>
      </c>
      <c r="H1159" s="185">
        <v>805.305</v>
      </c>
      <c r="I1159" s="186"/>
      <c r="J1159" s="187">
        <f>ROUND(I1159*H1159,2)</f>
        <v>0</v>
      </c>
      <c r="K1159" s="183" t="s">
        <v>234</v>
      </c>
      <c r="L1159" s="41"/>
      <c r="M1159" s="188" t="s">
        <v>21</v>
      </c>
      <c r="N1159" s="189" t="s">
        <v>45</v>
      </c>
      <c r="O1159" s="66"/>
      <c r="P1159" s="190">
        <f>O1159*H1159</f>
        <v>0</v>
      </c>
      <c r="Q1159" s="190">
        <v>0.00021</v>
      </c>
      <c r="R1159" s="190">
        <f>Q1159*H1159</f>
        <v>0.16911405</v>
      </c>
      <c r="S1159" s="190">
        <v>0</v>
      </c>
      <c r="T1159" s="191">
        <f>S1159*H1159</f>
        <v>0</v>
      </c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R1159" s="192" t="s">
        <v>298</v>
      </c>
      <c r="AT1159" s="192" t="s">
        <v>211</v>
      </c>
      <c r="AU1159" s="192" t="s">
        <v>83</v>
      </c>
      <c r="AY1159" s="19" t="s">
        <v>209</v>
      </c>
      <c r="BE1159" s="193">
        <f>IF(N1159="základní",J1159,0)</f>
        <v>0</v>
      </c>
      <c r="BF1159" s="193">
        <f>IF(N1159="snížená",J1159,0)</f>
        <v>0</v>
      </c>
      <c r="BG1159" s="193">
        <f>IF(N1159="zákl. přenesená",J1159,0)</f>
        <v>0</v>
      </c>
      <c r="BH1159" s="193">
        <f>IF(N1159="sníž. přenesená",J1159,0)</f>
        <v>0</v>
      </c>
      <c r="BI1159" s="193">
        <f>IF(N1159="nulová",J1159,0)</f>
        <v>0</v>
      </c>
      <c r="BJ1159" s="19" t="s">
        <v>81</v>
      </c>
      <c r="BK1159" s="193">
        <f>ROUND(I1159*H1159,2)</f>
        <v>0</v>
      </c>
      <c r="BL1159" s="19" t="s">
        <v>298</v>
      </c>
      <c r="BM1159" s="192" t="s">
        <v>2289</v>
      </c>
    </row>
    <row r="1160" spans="1:65" s="2" customFormat="1" ht="24.2" customHeight="1">
      <c r="A1160" s="36"/>
      <c r="B1160" s="37"/>
      <c r="C1160" s="181" t="s">
        <v>2290</v>
      </c>
      <c r="D1160" s="181" t="s">
        <v>211</v>
      </c>
      <c r="E1160" s="182" t="s">
        <v>2291</v>
      </c>
      <c r="F1160" s="183" t="s">
        <v>2292</v>
      </c>
      <c r="G1160" s="184" t="s">
        <v>331</v>
      </c>
      <c r="H1160" s="185">
        <v>80</v>
      </c>
      <c r="I1160" s="186"/>
      <c r="J1160" s="187">
        <f>ROUND(I1160*H1160,2)</f>
        <v>0</v>
      </c>
      <c r="K1160" s="183" t="s">
        <v>234</v>
      </c>
      <c r="L1160" s="41"/>
      <c r="M1160" s="188" t="s">
        <v>21</v>
      </c>
      <c r="N1160" s="189" t="s">
        <v>45</v>
      </c>
      <c r="O1160" s="66"/>
      <c r="P1160" s="190">
        <f>O1160*H1160</f>
        <v>0</v>
      </c>
      <c r="Q1160" s="190">
        <v>0</v>
      </c>
      <c r="R1160" s="190">
        <f>Q1160*H1160</f>
        <v>0</v>
      </c>
      <c r="S1160" s="190">
        <v>0</v>
      </c>
      <c r="T1160" s="191">
        <f>S1160*H1160</f>
        <v>0</v>
      </c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R1160" s="192" t="s">
        <v>298</v>
      </c>
      <c r="AT1160" s="192" t="s">
        <v>211</v>
      </c>
      <c r="AU1160" s="192" t="s">
        <v>83</v>
      </c>
      <c r="AY1160" s="19" t="s">
        <v>209</v>
      </c>
      <c r="BE1160" s="193">
        <f>IF(N1160="základní",J1160,0)</f>
        <v>0</v>
      </c>
      <c r="BF1160" s="193">
        <f>IF(N1160="snížená",J1160,0)</f>
        <v>0</v>
      </c>
      <c r="BG1160" s="193">
        <f>IF(N1160="zákl. přenesená",J1160,0)</f>
        <v>0</v>
      </c>
      <c r="BH1160" s="193">
        <f>IF(N1160="sníž. přenesená",J1160,0)</f>
        <v>0</v>
      </c>
      <c r="BI1160" s="193">
        <f>IF(N1160="nulová",J1160,0)</f>
        <v>0</v>
      </c>
      <c r="BJ1160" s="19" t="s">
        <v>81</v>
      </c>
      <c r="BK1160" s="193">
        <f>ROUND(I1160*H1160,2)</f>
        <v>0</v>
      </c>
      <c r="BL1160" s="19" t="s">
        <v>298</v>
      </c>
      <c r="BM1160" s="192" t="s">
        <v>2293</v>
      </c>
    </row>
    <row r="1161" spans="1:65" s="2" customFormat="1" ht="37.9" customHeight="1">
      <c r="A1161" s="36"/>
      <c r="B1161" s="37"/>
      <c r="C1161" s="181" t="s">
        <v>2294</v>
      </c>
      <c r="D1161" s="181" t="s">
        <v>211</v>
      </c>
      <c r="E1161" s="182" t="s">
        <v>2295</v>
      </c>
      <c r="F1161" s="183" t="s">
        <v>2296</v>
      </c>
      <c r="G1161" s="184" t="s">
        <v>331</v>
      </c>
      <c r="H1161" s="185">
        <v>805.305</v>
      </c>
      <c r="I1161" s="186"/>
      <c r="J1161" s="187">
        <f>ROUND(I1161*H1161,2)</f>
        <v>0</v>
      </c>
      <c r="K1161" s="183" t="s">
        <v>234</v>
      </c>
      <c r="L1161" s="41"/>
      <c r="M1161" s="188" t="s">
        <v>21</v>
      </c>
      <c r="N1161" s="189" t="s">
        <v>45</v>
      </c>
      <c r="O1161" s="66"/>
      <c r="P1161" s="190">
        <f>O1161*H1161</f>
        <v>0</v>
      </c>
      <c r="Q1161" s="190">
        <v>0.00029</v>
      </c>
      <c r="R1161" s="190">
        <f>Q1161*H1161</f>
        <v>0.23353844999999998</v>
      </c>
      <c r="S1161" s="190">
        <v>0</v>
      </c>
      <c r="T1161" s="191">
        <f>S1161*H1161</f>
        <v>0</v>
      </c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R1161" s="192" t="s">
        <v>298</v>
      </c>
      <c r="AT1161" s="192" t="s">
        <v>211</v>
      </c>
      <c r="AU1161" s="192" t="s">
        <v>83</v>
      </c>
      <c r="AY1161" s="19" t="s">
        <v>209</v>
      </c>
      <c r="BE1161" s="193">
        <f>IF(N1161="základní",J1161,0)</f>
        <v>0</v>
      </c>
      <c r="BF1161" s="193">
        <f>IF(N1161="snížená",J1161,0)</f>
        <v>0</v>
      </c>
      <c r="BG1161" s="193">
        <f>IF(N1161="zákl. přenesená",J1161,0)</f>
        <v>0</v>
      </c>
      <c r="BH1161" s="193">
        <f>IF(N1161="sníž. přenesená",J1161,0)</f>
        <v>0</v>
      </c>
      <c r="BI1161" s="193">
        <f>IF(N1161="nulová",J1161,0)</f>
        <v>0</v>
      </c>
      <c r="BJ1161" s="19" t="s">
        <v>81</v>
      </c>
      <c r="BK1161" s="193">
        <f>ROUND(I1161*H1161,2)</f>
        <v>0</v>
      </c>
      <c r="BL1161" s="19" t="s">
        <v>298</v>
      </c>
      <c r="BM1161" s="192" t="s">
        <v>2297</v>
      </c>
    </row>
    <row r="1162" spans="2:51" s="13" customFormat="1" ht="12">
      <c r="B1162" s="194"/>
      <c r="C1162" s="195"/>
      <c r="D1162" s="196" t="s">
        <v>217</v>
      </c>
      <c r="E1162" s="197" t="s">
        <v>21</v>
      </c>
      <c r="F1162" s="198" t="s">
        <v>2298</v>
      </c>
      <c r="G1162" s="195"/>
      <c r="H1162" s="199">
        <v>127.887</v>
      </c>
      <c r="I1162" s="200"/>
      <c r="J1162" s="195"/>
      <c r="K1162" s="195"/>
      <c r="L1162" s="201"/>
      <c r="M1162" s="202"/>
      <c r="N1162" s="203"/>
      <c r="O1162" s="203"/>
      <c r="P1162" s="203"/>
      <c r="Q1162" s="203"/>
      <c r="R1162" s="203"/>
      <c r="S1162" s="203"/>
      <c r="T1162" s="204"/>
      <c r="AT1162" s="205" t="s">
        <v>217</v>
      </c>
      <c r="AU1162" s="205" t="s">
        <v>83</v>
      </c>
      <c r="AV1162" s="13" t="s">
        <v>83</v>
      </c>
      <c r="AW1162" s="13" t="s">
        <v>35</v>
      </c>
      <c r="AX1162" s="13" t="s">
        <v>74</v>
      </c>
      <c r="AY1162" s="205" t="s">
        <v>209</v>
      </c>
    </row>
    <row r="1163" spans="2:51" s="13" customFormat="1" ht="12">
      <c r="B1163" s="194"/>
      <c r="C1163" s="195"/>
      <c r="D1163" s="196" t="s">
        <v>217</v>
      </c>
      <c r="E1163" s="197" t="s">
        <v>21</v>
      </c>
      <c r="F1163" s="198" t="s">
        <v>2299</v>
      </c>
      <c r="G1163" s="195"/>
      <c r="H1163" s="199">
        <v>597.418</v>
      </c>
      <c r="I1163" s="200"/>
      <c r="J1163" s="195"/>
      <c r="K1163" s="195"/>
      <c r="L1163" s="201"/>
      <c r="M1163" s="202"/>
      <c r="N1163" s="203"/>
      <c r="O1163" s="203"/>
      <c r="P1163" s="203"/>
      <c r="Q1163" s="203"/>
      <c r="R1163" s="203"/>
      <c r="S1163" s="203"/>
      <c r="T1163" s="204"/>
      <c r="AT1163" s="205" t="s">
        <v>217</v>
      </c>
      <c r="AU1163" s="205" t="s">
        <v>83</v>
      </c>
      <c r="AV1163" s="13" t="s">
        <v>83</v>
      </c>
      <c r="AW1163" s="13" t="s">
        <v>35</v>
      </c>
      <c r="AX1163" s="13" t="s">
        <v>74</v>
      </c>
      <c r="AY1163" s="205" t="s">
        <v>209</v>
      </c>
    </row>
    <row r="1164" spans="2:51" s="13" customFormat="1" ht="12">
      <c r="B1164" s="194"/>
      <c r="C1164" s="195"/>
      <c r="D1164" s="196" t="s">
        <v>217</v>
      </c>
      <c r="E1164" s="197" t="s">
        <v>21</v>
      </c>
      <c r="F1164" s="198" t="s">
        <v>2300</v>
      </c>
      <c r="G1164" s="195"/>
      <c r="H1164" s="199">
        <v>80</v>
      </c>
      <c r="I1164" s="200"/>
      <c r="J1164" s="195"/>
      <c r="K1164" s="195"/>
      <c r="L1164" s="201"/>
      <c r="M1164" s="202"/>
      <c r="N1164" s="203"/>
      <c r="O1164" s="203"/>
      <c r="P1164" s="203"/>
      <c r="Q1164" s="203"/>
      <c r="R1164" s="203"/>
      <c r="S1164" s="203"/>
      <c r="T1164" s="204"/>
      <c r="AT1164" s="205" t="s">
        <v>217</v>
      </c>
      <c r="AU1164" s="205" t="s">
        <v>83</v>
      </c>
      <c r="AV1164" s="13" t="s">
        <v>83</v>
      </c>
      <c r="AW1164" s="13" t="s">
        <v>35</v>
      </c>
      <c r="AX1164" s="13" t="s">
        <v>74</v>
      </c>
      <c r="AY1164" s="205" t="s">
        <v>209</v>
      </c>
    </row>
    <row r="1165" spans="2:51" s="14" customFormat="1" ht="12">
      <c r="B1165" s="206"/>
      <c r="C1165" s="207"/>
      <c r="D1165" s="196" t="s">
        <v>217</v>
      </c>
      <c r="E1165" s="208" t="s">
        <v>21</v>
      </c>
      <c r="F1165" s="209" t="s">
        <v>223</v>
      </c>
      <c r="G1165" s="207"/>
      <c r="H1165" s="210">
        <v>805.305</v>
      </c>
      <c r="I1165" s="211"/>
      <c r="J1165" s="207"/>
      <c r="K1165" s="207"/>
      <c r="L1165" s="212"/>
      <c r="M1165" s="213"/>
      <c r="N1165" s="214"/>
      <c r="O1165" s="214"/>
      <c r="P1165" s="214"/>
      <c r="Q1165" s="214"/>
      <c r="R1165" s="214"/>
      <c r="S1165" s="214"/>
      <c r="T1165" s="215"/>
      <c r="AT1165" s="216" t="s">
        <v>217</v>
      </c>
      <c r="AU1165" s="216" t="s">
        <v>83</v>
      </c>
      <c r="AV1165" s="14" t="s">
        <v>224</v>
      </c>
      <c r="AW1165" s="14" t="s">
        <v>35</v>
      </c>
      <c r="AX1165" s="14" t="s">
        <v>81</v>
      </c>
      <c r="AY1165" s="216" t="s">
        <v>209</v>
      </c>
    </row>
    <row r="1166" spans="2:63" s="12" customFormat="1" ht="25.9" customHeight="1">
      <c r="B1166" s="165"/>
      <c r="C1166" s="166"/>
      <c r="D1166" s="167" t="s">
        <v>73</v>
      </c>
      <c r="E1166" s="168" t="s">
        <v>299</v>
      </c>
      <c r="F1166" s="168" t="s">
        <v>2301</v>
      </c>
      <c r="G1166" s="166"/>
      <c r="H1166" s="166"/>
      <c r="I1166" s="169"/>
      <c r="J1166" s="170">
        <f>BK1166</f>
        <v>0</v>
      </c>
      <c r="K1166" s="166"/>
      <c r="L1166" s="171"/>
      <c r="M1166" s="172"/>
      <c r="N1166" s="173"/>
      <c r="O1166" s="173"/>
      <c r="P1166" s="174">
        <f>P1167</f>
        <v>0</v>
      </c>
      <c r="Q1166" s="173"/>
      <c r="R1166" s="174">
        <f>R1167</f>
        <v>0</v>
      </c>
      <c r="S1166" s="173"/>
      <c r="T1166" s="175">
        <f>T1167</f>
        <v>0</v>
      </c>
      <c r="AR1166" s="176" t="s">
        <v>224</v>
      </c>
      <c r="AT1166" s="177" t="s">
        <v>73</v>
      </c>
      <c r="AU1166" s="177" t="s">
        <v>74</v>
      </c>
      <c r="AY1166" s="176" t="s">
        <v>209</v>
      </c>
      <c r="BK1166" s="178">
        <f>BK1167</f>
        <v>0</v>
      </c>
    </row>
    <row r="1167" spans="2:63" s="12" customFormat="1" ht="22.9" customHeight="1">
      <c r="B1167" s="165"/>
      <c r="C1167" s="166"/>
      <c r="D1167" s="167" t="s">
        <v>73</v>
      </c>
      <c r="E1167" s="179" t="s">
        <v>2302</v>
      </c>
      <c r="F1167" s="179" t="s">
        <v>2303</v>
      </c>
      <c r="G1167" s="166"/>
      <c r="H1167" s="166"/>
      <c r="I1167" s="169"/>
      <c r="J1167" s="180">
        <f>BK1167</f>
        <v>0</v>
      </c>
      <c r="K1167" s="166"/>
      <c r="L1167" s="171"/>
      <c r="M1167" s="172"/>
      <c r="N1167" s="173"/>
      <c r="O1167" s="173"/>
      <c r="P1167" s="174">
        <f>SUM(P1168:P1169)</f>
        <v>0</v>
      </c>
      <c r="Q1167" s="173"/>
      <c r="R1167" s="174">
        <f>SUM(R1168:R1169)</f>
        <v>0</v>
      </c>
      <c r="S1167" s="173"/>
      <c r="T1167" s="175">
        <f>SUM(T1168:T1169)</f>
        <v>0</v>
      </c>
      <c r="AR1167" s="176" t="s">
        <v>224</v>
      </c>
      <c r="AT1167" s="177" t="s">
        <v>73</v>
      </c>
      <c r="AU1167" s="177" t="s">
        <v>81</v>
      </c>
      <c r="AY1167" s="176" t="s">
        <v>209</v>
      </c>
      <c r="BK1167" s="178">
        <f>SUM(BK1168:BK1169)</f>
        <v>0</v>
      </c>
    </row>
    <row r="1168" spans="1:65" s="2" customFormat="1" ht="62.65" customHeight="1">
      <c r="A1168" s="36"/>
      <c r="B1168" s="37"/>
      <c r="C1168" s="181" t="s">
        <v>2304</v>
      </c>
      <c r="D1168" s="181" t="s">
        <v>211</v>
      </c>
      <c r="E1168" s="182" t="s">
        <v>2305</v>
      </c>
      <c r="F1168" s="183" t="s">
        <v>2306</v>
      </c>
      <c r="G1168" s="184" t="s">
        <v>354</v>
      </c>
      <c r="H1168" s="185">
        <v>1</v>
      </c>
      <c r="I1168" s="186"/>
      <c r="J1168" s="187">
        <f>ROUND(I1168*H1168,2)</f>
        <v>0</v>
      </c>
      <c r="K1168" s="183" t="s">
        <v>21</v>
      </c>
      <c r="L1168" s="41"/>
      <c r="M1168" s="188" t="s">
        <v>21</v>
      </c>
      <c r="N1168" s="189" t="s">
        <v>45</v>
      </c>
      <c r="O1168" s="66"/>
      <c r="P1168" s="190">
        <f>O1168*H1168</f>
        <v>0</v>
      </c>
      <c r="Q1168" s="190">
        <v>0</v>
      </c>
      <c r="R1168" s="190">
        <f>Q1168*H1168</f>
        <v>0</v>
      </c>
      <c r="S1168" s="190">
        <v>0</v>
      </c>
      <c r="T1168" s="191">
        <f>S1168*H1168</f>
        <v>0</v>
      </c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R1168" s="192" t="s">
        <v>564</v>
      </c>
      <c r="AT1168" s="192" t="s">
        <v>211</v>
      </c>
      <c r="AU1168" s="192" t="s">
        <v>83</v>
      </c>
      <c r="AY1168" s="19" t="s">
        <v>209</v>
      </c>
      <c r="BE1168" s="193">
        <f>IF(N1168="základní",J1168,0)</f>
        <v>0</v>
      </c>
      <c r="BF1168" s="193">
        <f>IF(N1168="snížená",J1168,0)</f>
        <v>0</v>
      </c>
      <c r="BG1168" s="193">
        <f>IF(N1168="zákl. přenesená",J1168,0)</f>
        <v>0</v>
      </c>
      <c r="BH1168" s="193">
        <f>IF(N1168="sníž. přenesená",J1168,0)</f>
        <v>0</v>
      </c>
      <c r="BI1168" s="193">
        <f>IF(N1168="nulová",J1168,0)</f>
        <v>0</v>
      </c>
      <c r="BJ1168" s="19" t="s">
        <v>81</v>
      </c>
      <c r="BK1168" s="193">
        <f>ROUND(I1168*H1168,2)</f>
        <v>0</v>
      </c>
      <c r="BL1168" s="19" t="s">
        <v>564</v>
      </c>
      <c r="BM1168" s="192" t="s">
        <v>2307</v>
      </c>
    </row>
    <row r="1169" spans="1:65" s="2" customFormat="1" ht="14.45" customHeight="1">
      <c r="A1169" s="36"/>
      <c r="B1169" s="37"/>
      <c r="C1169" s="181" t="s">
        <v>2308</v>
      </c>
      <c r="D1169" s="181" t="s">
        <v>211</v>
      </c>
      <c r="E1169" s="182" t="s">
        <v>2309</v>
      </c>
      <c r="F1169" s="183" t="s">
        <v>2310</v>
      </c>
      <c r="G1169" s="184" t="s">
        <v>354</v>
      </c>
      <c r="H1169" s="185">
        <v>1</v>
      </c>
      <c r="I1169" s="186"/>
      <c r="J1169" s="187">
        <f>ROUND(I1169*H1169,2)</f>
        <v>0</v>
      </c>
      <c r="K1169" s="183" t="s">
        <v>21</v>
      </c>
      <c r="L1169" s="41"/>
      <c r="M1169" s="188" t="s">
        <v>21</v>
      </c>
      <c r="N1169" s="189" t="s">
        <v>45</v>
      </c>
      <c r="O1169" s="66"/>
      <c r="P1169" s="190">
        <f>O1169*H1169</f>
        <v>0</v>
      </c>
      <c r="Q1169" s="190">
        <v>0</v>
      </c>
      <c r="R1169" s="190">
        <f>Q1169*H1169</f>
        <v>0</v>
      </c>
      <c r="S1169" s="190">
        <v>0</v>
      </c>
      <c r="T1169" s="191">
        <f>S1169*H1169</f>
        <v>0</v>
      </c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R1169" s="192" t="s">
        <v>564</v>
      </c>
      <c r="AT1169" s="192" t="s">
        <v>211</v>
      </c>
      <c r="AU1169" s="192" t="s">
        <v>83</v>
      </c>
      <c r="AY1169" s="19" t="s">
        <v>209</v>
      </c>
      <c r="BE1169" s="193">
        <f>IF(N1169="základní",J1169,0)</f>
        <v>0</v>
      </c>
      <c r="BF1169" s="193">
        <f>IF(N1169="snížená",J1169,0)</f>
        <v>0</v>
      </c>
      <c r="BG1169" s="193">
        <f>IF(N1169="zákl. přenesená",J1169,0)</f>
        <v>0</v>
      </c>
      <c r="BH1169" s="193">
        <f>IF(N1169="sníž. přenesená",J1169,0)</f>
        <v>0</v>
      </c>
      <c r="BI1169" s="193">
        <f>IF(N1169="nulová",J1169,0)</f>
        <v>0</v>
      </c>
      <c r="BJ1169" s="19" t="s">
        <v>81</v>
      </c>
      <c r="BK1169" s="193">
        <f>ROUND(I1169*H1169,2)</f>
        <v>0</v>
      </c>
      <c r="BL1169" s="19" t="s">
        <v>564</v>
      </c>
      <c r="BM1169" s="192" t="s">
        <v>2311</v>
      </c>
    </row>
    <row r="1170" spans="2:63" s="12" customFormat="1" ht="25.9" customHeight="1">
      <c r="B1170" s="165"/>
      <c r="C1170" s="166"/>
      <c r="D1170" s="167" t="s">
        <v>73</v>
      </c>
      <c r="E1170" s="168" t="s">
        <v>2312</v>
      </c>
      <c r="F1170" s="168" t="s">
        <v>2313</v>
      </c>
      <c r="G1170" s="166"/>
      <c r="H1170" s="166"/>
      <c r="I1170" s="169"/>
      <c r="J1170" s="170">
        <f>BK1170</f>
        <v>0</v>
      </c>
      <c r="K1170" s="166"/>
      <c r="L1170" s="171"/>
      <c r="M1170" s="172"/>
      <c r="N1170" s="173"/>
      <c r="O1170" s="173"/>
      <c r="P1170" s="174">
        <f>P1171</f>
        <v>0</v>
      </c>
      <c r="Q1170" s="173"/>
      <c r="R1170" s="174">
        <f>R1171</f>
        <v>0</v>
      </c>
      <c r="S1170" s="173"/>
      <c r="T1170" s="175">
        <f>T1171</f>
        <v>0</v>
      </c>
      <c r="AR1170" s="176" t="s">
        <v>215</v>
      </c>
      <c r="AT1170" s="177" t="s">
        <v>73</v>
      </c>
      <c r="AU1170" s="177" t="s">
        <v>74</v>
      </c>
      <c r="AY1170" s="176" t="s">
        <v>209</v>
      </c>
      <c r="BK1170" s="178">
        <f>BK1171</f>
        <v>0</v>
      </c>
    </row>
    <row r="1171" spans="1:65" s="2" customFormat="1" ht="24.2" customHeight="1">
      <c r="A1171" s="36"/>
      <c r="B1171" s="37"/>
      <c r="C1171" s="181" t="s">
        <v>2314</v>
      </c>
      <c r="D1171" s="181" t="s">
        <v>211</v>
      </c>
      <c r="E1171" s="182" t="s">
        <v>2315</v>
      </c>
      <c r="F1171" s="183" t="s">
        <v>2316</v>
      </c>
      <c r="G1171" s="184" t="s">
        <v>2317</v>
      </c>
      <c r="H1171" s="185">
        <v>120</v>
      </c>
      <c r="I1171" s="186"/>
      <c r="J1171" s="187">
        <f>ROUND(I1171*H1171,2)</f>
        <v>0</v>
      </c>
      <c r="K1171" s="183" t="s">
        <v>21</v>
      </c>
      <c r="L1171" s="41"/>
      <c r="M1171" s="188" t="s">
        <v>21</v>
      </c>
      <c r="N1171" s="189" t="s">
        <v>45</v>
      </c>
      <c r="O1171" s="66"/>
      <c r="P1171" s="190">
        <f>O1171*H1171</f>
        <v>0</v>
      </c>
      <c r="Q1171" s="190">
        <v>0</v>
      </c>
      <c r="R1171" s="190">
        <f>Q1171*H1171</f>
        <v>0</v>
      </c>
      <c r="S1171" s="190">
        <v>0</v>
      </c>
      <c r="T1171" s="191">
        <f>S1171*H1171</f>
        <v>0</v>
      </c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R1171" s="192" t="s">
        <v>2318</v>
      </c>
      <c r="AT1171" s="192" t="s">
        <v>211</v>
      </c>
      <c r="AU1171" s="192" t="s">
        <v>81</v>
      </c>
      <c r="AY1171" s="19" t="s">
        <v>209</v>
      </c>
      <c r="BE1171" s="193">
        <f>IF(N1171="základní",J1171,0)</f>
        <v>0</v>
      </c>
      <c r="BF1171" s="193">
        <f>IF(N1171="snížená",J1171,0)</f>
        <v>0</v>
      </c>
      <c r="BG1171" s="193">
        <f>IF(N1171="zákl. přenesená",J1171,0)</f>
        <v>0</v>
      </c>
      <c r="BH1171" s="193">
        <f>IF(N1171="sníž. přenesená",J1171,0)</f>
        <v>0</v>
      </c>
      <c r="BI1171" s="193">
        <f>IF(N1171="nulová",J1171,0)</f>
        <v>0</v>
      </c>
      <c r="BJ1171" s="19" t="s">
        <v>81</v>
      </c>
      <c r="BK1171" s="193">
        <f>ROUND(I1171*H1171,2)</f>
        <v>0</v>
      </c>
      <c r="BL1171" s="19" t="s">
        <v>2318</v>
      </c>
      <c r="BM1171" s="192" t="s">
        <v>2319</v>
      </c>
    </row>
    <row r="1172" spans="2:63" s="12" customFormat="1" ht="25.9" customHeight="1">
      <c r="B1172" s="165"/>
      <c r="C1172" s="166"/>
      <c r="D1172" s="167" t="s">
        <v>73</v>
      </c>
      <c r="E1172" s="168" t="s">
        <v>2320</v>
      </c>
      <c r="F1172" s="168" t="s">
        <v>2321</v>
      </c>
      <c r="G1172" s="166"/>
      <c r="H1172" s="166"/>
      <c r="I1172" s="169"/>
      <c r="J1172" s="170">
        <f>BK1172</f>
        <v>0</v>
      </c>
      <c r="K1172" s="166"/>
      <c r="L1172" s="171"/>
      <c r="M1172" s="172"/>
      <c r="N1172" s="173"/>
      <c r="O1172" s="173"/>
      <c r="P1172" s="174">
        <f>P1173+P1177+P1181+P1186</f>
        <v>0</v>
      </c>
      <c r="Q1172" s="173"/>
      <c r="R1172" s="174">
        <f>R1173+R1177+R1181+R1186</f>
        <v>0</v>
      </c>
      <c r="S1172" s="173"/>
      <c r="T1172" s="175">
        <f>T1173+T1177+T1181+T1186</f>
        <v>0</v>
      </c>
      <c r="AR1172" s="176" t="s">
        <v>237</v>
      </c>
      <c r="AT1172" s="177" t="s">
        <v>73</v>
      </c>
      <c r="AU1172" s="177" t="s">
        <v>74</v>
      </c>
      <c r="AY1172" s="176" t="s">
        <v>209</v>
      </c>
      <c r="BK1172" s="178">
        <f>BK1173+BK1177+BK1181+BK1186</f>
        <v>0</v>
      </c>
    </row>
    <row r="1173" spans="2:63" s="12" customFormat="1" ht="22.9" customHeight="1">
      <c r="B1173" s="165"/>
      <c r="C1173" s="166"/>
      <c r="D1173" s="167" t="s">
        <v>73</v>
      </c>
      <c r="E1173" s="179" t="s">
        <v>2322</v>
      </c>
      <c r="F1173" s="179" t="s">
        <v>2323</v>
      </c>
      <c r="G1173" s="166"/>
      <c r="H1173" s="166"/>
      <c r="I1173" s="169"/>
      <c r="J1173" s="180">
        <f>BK1173</f>
        <v>0</v>
      </c>
      <c r="K1173" s="166"/>
      <c r="L1173" s="171"/>
      <c r="M1173" s="172"/>
      <c r="N1173" s="173"/>
      <c r="O1173" s="173"/>
      <c r="P1173" s="174">
        <f>SUM(P1174:P1176)</f>
        <v>0</v>
      </c>
      <c r="Q1173" s="173"/>
      <c r="R1173" s="174">
        <f>SUM(R1174:R1176)</f>
        <v>0</v>
      </c>
      <c r="S1173" s="173"/>
      <c r="T1173" s="175">
        <f>SUM(T1174:T1176)</f>
        <v>0</v>
      </c>
      <c r="AR1173" s="176" t="s">
        <v>237</v>
      </c>
      <c r="AT1173" s="177" t="s">
        <v>73</v>
      </c>
      <c r="AU1173" s="177" t="s">
        <v>81</v>
      </c>
      <c r="AY1173" s="176" t="s">
        <v>209</v>
      </c>
      <c r="BK1173" s="178">
        <f>SUM(BK1174:BK1176)</f>
        <v>0</v>
      </c>
    </row>
    <row r="1174" spans="1:65" s="2" customFormat="1" ht="24.2" customHeight="1">
      <c r="A1174" s="36"/>
      <c r="B1174" s="37"/>
      <c r="C1174" s="181" t="s">
        <v>2324</v>
      </c>
      <c r="D1174" s="181" t="s">
        <v>211</v>
      </c>
      <c r="E1174" s="182" t="s">
        <v>2325</v>
      </c>
      <c r="F1174" s="183" t="s">
        <v>2326</v>
      </c>
      <c r="G1174" s="184" t="s">
        <v>1638</v>
      </c>
      <c r="H1174" s="185">
        <v>1</v>
      </c>
      <c r="I1174" s="186"/>
      <c r="J1174" s="187">
        <f>ROUND(I1174*H1174,2)</f>
        <v>0</v>
      </c>
      <c r="K1174" s="183" t="s">
        <v>21</v>
      </c>
      <c r="L1174" s="41"/>
      <c r="M1174" s="188" t="s">
        <v>21</v>
      </c>
      <c r="N1174" s="189" t="s">
        <v>45</v>
      </c>
      <c r="O1174" s="66"/>
      <c r="P1174" s="190">
        <f>O1174*H1174</f>
        <v>0</v>
      </c>
      <c r="Q1174" s="190">
        <v>0</v>
      </c>
      <c r="R1174" s="190">
        <f>Q1174*H1174</f>
        <v>0</v>
      </c>
      <c r="S1174" s="190">
        <v>0</v>
      </c>
      <c r="T1174" s="191">
        <f>S1174*H1174</f>
        <v>0</v>
      </c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R1174" s="192" t="s">
        <v>2327</v>
      </c>
      <c r="AT1174" s="192" t="s">
        <v>211</v>
      </c>
      <c r="AU1174" s="192" t="s">
        <v>83</v>
      </c>
      <c r="AY1174" s="19" t="s">
        <v>209</v>
      </c>
      <c r="BE1174" s="193">
        <f>IF(N1174="základní",J1174,0)</f>
        <v>0</v>
      </c>
      <c r="BF1174" s="193">
        <f>IF(N1174="snížená",J1174,0)</f>
        <v>0</v>
      </c>
      <c r="BG1174" s="193">
        <f>IF(N1174="zákl. přenesená",J1174,0)</f>
        <v>0</v>
      </c>
      <c r="BH1174" s="193">
        <f>IF(N1174="sníž. přenesená",J1174,0)</f>
        <v>0</v>
      </c>
      <c r="BI1174" s="193">
        <f>IF(N1174="nulová",J1174,0)</f>
        <v>0</v>
      </c>
      <c r="BJ1174" s="19" t="s">
        <v>81</v>
      </c>
      <c r="BK1174" s="193">
        <f>ROUND(I1174*H1174,2)</f>
        <v>0</v>
      </c>
      <c r="BL1174" s="19" t="s">
        <v>2327</v>
      </c>
      <c r="BM1174" s="192" t="s">
        <v>2328</v>
      </c>
    </row>
    <row r="1175" spans="1:65" s="2" customFormat="1" ht="24.2" customHeight="1">
      <c r="A1175" s="36"/>
      <c r="B1175" s="37"/>
      <c r="C1175" s="181" t="s">
        <v>2329</v>
      </c>
      <c r="D1175" s="181" t="s">
        <v>211</v>
      </c>
      <c r="E1175" s="182" t="s">
        <v>2330</v>
      </c>
      <c r="F1175" s="183" t="s">
        <v>2331</v>
      </c>
      <c r="G1175" s="184" t="s">
        <v>1638</v>
      </c>
      <c r="H1175" s="185">
        <v>1</v>
      </c>
      <c r="I1175" s="186"/>
      <c r="J1175" s="187">
        <f>ROUND(I1175*H1175,2)</f>
        <v>0</v>
      </c>
      <c r="K1175" s="183" t="s">
        <v>21</v>
      </c>
      <c r="L1175" s="41"/>
      <c r="M1175" s="188" t="s">
        <v>21</v>
      </c>
      <c r="N1175" s="189" t="s">
        <v>45</v>
      </c>
      <c r="O1175" s="66"/>
      <c r="P1175" s="190">
        <f>O1175*H1175</f>
        <v>0</v>
      </c>
      <c r="Q1175" s="190">
        <v>0</v>
      </c>
      <c r="R1175" s="190">
        <f>Q1175*H1175</f>
        <v>0</v>
      </c>
      <c r="S1175" s="190">
        <v>0</v>
      </c>
      <c r="T1175" s="191">
        <f>S1175*H1175</f>
        <v>0</v>
      </c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R1175" s="192" t="s">
        <v>2327</v>
      </c>
      <c r="AT1175" s="192" t="s">
        <v>211</v>
      </c>
      <c r="AU1175" s="192" t="s">
        <v>83</v>
      </c>
      <c r="AY1175" s="19" t="s">
        <v>209</v>
      </c>
      <c r="BE1175" s="193">
        <f>IF(N1175="základní",J1175,0)</f>
        <v>0</v>
      </c>
      <c r="BF1175" s="193">
        <f>IF(N1175="snížená",J1175,0)</f>
        <v>0</v>
      </c>
      <c r="BG1175" s="193">
        <f>IF(N1175="zákl. přenesená",J1175,0)</f>
        <v>0</v>
      </c>
      <c r="BH1175" s="193">
        <f>IF(N1175="sníž. přenesená",J1175,0)</f>
        <v>0</v>
      </c>
      <c r="BI1175" s="193">
        <f>IF(N1175="nulová",J1175,0)</f>
        <v>0</v>
      </c>
      <c r="BJ1175" s="19" t="s">
        <v>81</v>
      </c>
      <c r="BK1175" s="193">
        <f>ROUND(I1175*H1175,2)</f>
        <v>0</v>
      </c>
      <c r="BL1175" s="19" t="s">
        <v>2327</v>
      </c>
      <c r="BM1175" s="192" t="s">
        <v>2332</v>
      </c>
    </row>
    <row r="1176" spans="1:65" s="2" customFormat="1" ht="24.2" customHeight="1">
      <c r="A1176" s="36"/>
      <c r="B1176" s="37"/>
      <c r="C1176" s="181" t="s">
        <v>2333</v>
      </c>
      <c r="D1176" s="181" t="s">
        <v>211</v>
      </c>
      <c r="E1176" s="182" t="s">
        <v>2334</v>
      </c>
      <c r="F1176" s="183" t="s">
        <v>2335</v>
      </c>
      <c r="G1176" s="184" t="s">
        <v>1638</v>
      </c>
      <c r="H1176" s="185">
        <v>1</v>
      </c>
      <c r="I1176" s="186"/>
      <c r="J1176" s="187">
        <f>ROUND(I1176*H1176,2)</f>
        <v>0</v>
      </c>
      <c r="K1176" s="183" t="s">
        <v>21</v>
      </c>
      <c r="L1176" s="41"/>
      <c r="M1176" s="188" t="s">
        <v>21</v>
      </c>
      <c r="N1176" s="189" t="s">
        <v>45</v>
      </c>
      <c r="O1176" s="66"/>
      <c r="P1176" s="190">
        <f>O1176*H1176</f>
        <v>0</v>
      </c>
      <c r="Q1176" s="190">
        <v>0</v>
      </c>
      <c r="R1176" s="190">
        <f>Q1176*H1176</f>
        <v>0</v>
      </c>
      <c r="S1176" s="190">
        <v>0</v>
      </c>
      <c r="T1176" s="191">
        <f>S1176*H1176</f>
        <v>0</v>
      </c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R1176" s="192" t="s">
        <v>2327</v>
      </c>
      <c r="AT1176" s="192" t="s">
        <v>211</v>
      </c>
      <c r="AU1176" s="192" t="s">
        <v>83</v>
      </c>
      <c r="AY1176" s="19" t="s">
        <v>209</v>
      </c>
      <c r="BE1176" s="193">
        <f>IF(N1176="základní",J1176,0)</f>
        <v>0</v>
      </c>
      <c r="BF1176" s="193">
        <f>IF(N1176="snížená",J1176,0)</f>
        <v>0</v>
      </c>
      <c r="BG1176" s="193">
        <f>IF(N1176="zákl. přenesená",J1176,0)</f>
        <v>0</v>
      </c>
      <c r="BH1176" s="193">
        <f>IF(N1176="sníž. přenesená",J1176,0)</f>
        <v>0</v>
      </c>
      <c r="BI1176" s="193">
        <f>IF(N1176="nulová",J1176,0)</f>
        <v>0</v>
      </c>
      <c r="BJ1176" s="19" t="s">
        <v>81</v>
      </c>
      <c r="BK1176" s="193">
        <f>ROUND(I1176*H1176,2)</f>
        <v>0</v>
      </c>
      <c r="BL1176" s="19" t="s">
        <v>2327</v>
      </c>
      <c r="BM1176" s="192" t="s">
        <v>2336</v>
      </c>
    </row>
    <row r="1177" spans="2:63" s="12" customFormat="1" ht="22.9" customHeight="1">
      <c r="B1177" s="165"/>
      <c r="C1177" s="166"/>
      <c r="D1177" s="167" t="s">
        <v>73</v>
      </c>
      <c r="E1177" s="179" t="s">
        <v>2337</v>
      </c>
      <c r="F1177" s="179" t="s">
        <v>2338</v>
      </c>
      <c r="G1177" s="166"/>
      <c r="H1177" s="166"/>
      <c r="I1177" s="169"/>
      <c r="J1177" s="180">
        <f>BK1177</f>
        <v>0</v>
      </c>
      <c r="K1177" s="166"/>
      <c r="L1177" s="171"/>
      <c r="M1177" s="172"/>
      <c r="N1177" s="173"/>
      <c r="O1177" s="173"/>
      <c r="P1177" s="174">
        <f>SUM(P1178:P1180)</f>
        <v>0</v>
      </c>
      <c r="Q1177" s="173"/>
      <c r="R1177" s="174">
        <f>SUM(R1178:R1180)</f>
        <v>0</v>
      </c>
      <c r="S1177" s="173"/>
      <c r="T1177" s="175">
        <f>SUM(T1178:T1180)</f>
        <v>0</v>
      </c>
      <c r="AR1177" s="176" t="s">
        <v>237</v>
      </c>
      <c r="AT1177" s="177" t="s">
        <v>73</v>
      </c>
      <c r="AU1177" s="177" t="s">
        <v>81</v>
      </c>
      <c r="AY1177" s="176" t="s">
        <v>209</v>
      </c>
      <c r="BK1177" s="178">
        <f>SUM(BK1178:BK1180)</f>
        <v>0</v>
      </c>
    </row>
    <row r="1178" spans="1:65" s="2" customFormat="1" ht="24.2" customHeight="1">
      <c r="A1178" s="36"/>
      <c r="B1178" s="37"/>
      <c r="C1178" s="181" t="s">
        <v>2339</v>
      </c>
      <c r="D1178" s="181" t="s">
        <v>211</v>
      </c>
      <c r="E1178" s="182" t="s">
        <v>2340</v>
      </c>
      <c r="F1178" s="183" t="s">
        <v>2341</v>
      </c>
      <c r="G1178" s="184" t="s">
        <v>1638</v>
      </c>
      <c r="H1178" s="185">
        <v>1</v>
      </c>
      <c r="I1178" s="186"/>
      <c r="J1178" s="187">
        <f>ROUND(I1178*H1178,2)</f>
        <v>0</v>
      </c>
      <c r="K1178" s="183" t="s">
        <v>21</v>
      </c>
      <c r="L1178" s="41"/>
      <c r="M1178" s="188" t="s">
        <v>21</v>
      </c>
      <c r="N1178" s="189" t="s">
        <v>45</v>
      </c>
      <c r="O1178" s="66"/>
      <c r="P1178" s="190">
        <f>O1178*H1178</f>
        <v>0</v>
      </c>
      <c r="Q1178" s="190">
        <v>0</v>
      </c>
      <c r="R1178" s="190">
        <f>Q1178*H1178</f>
        <v>0</v>
      </c>
      <c r="S1178" s="190">
        <v>0</v>
      </c>
      <c r="T1178" s="191">
        <f>S1178*H1178</f>
        <v>0</v>
      </c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R1178" s="192" t="s">
        <v>215</v>
      </c>
      <c r="AT1178" s="192" t="s">
        <v>211</v>
      </c>
      <c r="AU1178" s="192" t="s">
        <v>83</v>
      </c>
      <c r="AY1178" s="19" t="s">
        <v>209</v>
      </c>
      <c r="BE1178" s="193">
        <f>IF(N1178="základní",J1178,0)</f>
        <v>0</v>
      </c>
      <c r="BF1178" s="193">
        <f>IF(N1178="snížená",J1178,0)</f>
        <v>0</v>
      </c>
      <c r="BG1178" s="193">
        <f>IF(N1178="zákl. přenesená",J1178,0)</f>
        <v>0</v>
      </c>
      <c r="BH1178" s="193">
        <f>IF(N1178="sníž. přenesená",J1178,0)</f>
        <v>0</v>
      </c>
      <c r="BI1178" s="193">
        <f>IF(N1178="nulová",J1178,0)</f>
        <v>0</v>
      </c>
      <c r="BJ1178" s="19" t="s">
        <v>81</v>
      </c>
      <c r="BK1178" s="193">
        <f>ROUND(I1178*H1178,2)</f>
        <v>0</v>
      </c>
      <c r="BL1178" s="19" t="s">
        <v>215</v>
      </c>
      <c r="BM1178" s="192" t="s">
        <v>2342</v>
      </c>
    </row>
    <row r="1179" spans="1:65" s="2" customFormat="1" ht="24.2" customHeight="1">
      <c r="A1179" s="36"/>
      <c r="B1179" s="37"/>
      <c r="C1179" s="181" t="s">
        <v>2343</v>
      </c>
      <c r="D1179" s="181" t="s">
        <v>211</v>
      </c>
      <c r="E1179" s="182" t="s">
        <v>2344</v>
      </c>
      <c r="F1179" s="183" t="s">
        <v>2345</v>
      </c>
      <c r="G1179" s="184" t="s">
        <v>1638</v>
      </c>
      <c r="H1179" s="185">
        <v>1</v>
      </c>
      <c r="I1179" s="186"/>
      <c r="J1179" s="187">
        <f>ROUND(I1179*H1179,2)</f>
        <v>0</v>
      </c>
      <c r="K1179" s="183" t="s">
        <v>21</v>
      </c>
      <c r="L1179" s="41"/>
      <c r="M1179" s="188" t="s">
        <v>21</v>
      </c>
      <c r="N1179" s="189" t="s">
        <v>45</v>
      </c>
      <c r="O1179" s="66"/>
      <c r="P1179" s="190">
        <f>O1179*H1179</f>
        <v>0</v>
      </c>
      <c r="Q1179" s="190">
        <v>0</v>
      </c>
      <c r="R1179" s="190">
        <f>Q1179*H1179</f>
        <v>0</v>
      </c>
      <c r="S1179" s="190">
        <v>0</v>
      </c>
      <c r="T1179" s="191">
        <f>S1179*H1179</f>
        <v>0</v>
      </c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R1179" s="192" t="s">
        <v>215</v>
      </c>
      <c r="AT1179" s="192" t="s">
        <v>211</v>
      </c>
      <c r="AU1179" s="192" t="s">
        <v>83</v>
      </c>
      <c r="AY1179" s="19" t="s">
        <v>209</v>
      </c>
      <c r="BE1179" s="193">
        <f>IF(N1179="základní",J1179,0)</f>
        <v>0</v>
      </c>
      <c r="BF1179" s="193">
        <f>IF(N1179="snížená",J1179,0)</f>
        <v>0</v>
      </c>
      <c r="BG1179" s="193">
        <f>IF(N1179="zákl. přenesená",J1179,0)</f>
        <v>0</v>
      </c>
      <c r="BH1179" s="193">
        <f>IF(N1179="sníž. přenesená",J1179,0)</f>
        <v>0</v>
      </c>
      <c r="BI1179" s="193">
        <f>IF(N1179="nulová",J1179,0)</f>
        <v>0</v>
      </c>
      <c r="BJ1179" s="19" t="s">
        <v>81</v>
      </c>
      <c r="BK1179" s="193">
        <f>ROUND(I1179*H1179,2)</f>
        <v>0</v>
      </c>
      <c r="BL1179" s="19" t="s">
        <v>215</v>
      </c>
      <c r="BM1179" s="192" t="s">
        <v>2346</v>
      </c>
    </row>
    <row r="1180" spans="1:65" s="2" customFormat="1" ht="14.45" customHeight="1">
      <c r="A1180" s="36"/>
      <c r="B1180" s="37"/>
      <c r="C1180" s="181" t="s">
        <v>2347</v>
      </c>
      <c r="D1180" s="181" t="s">
        <v>211</v>
      </c>
      <c r="E1180" s="182" t="s">
        <v>2348</v>
      </c>
      <c r="F1180" s="183" t="s">
        <v>2349</v>
      </c>
      <c r="G1180" s="184" t="s">
        <v>1638</v>
      </c>
      <c r="H1180" s="185">
        <v>1</v>
      </c>
      <c r="I1180" s="186"/>
      <c r="J1180" s="187">
        <f>ROUND(I1180*H1180,2)</f>
        <v>0</v>
      </c>
      <c r="K1180" s="183" t="s">
        <v>21</v>
      </c>
      <c r="L1180" s="41"/>
      <c r="M1180" s="188" t="s">
        <v>21</v>
      </c>
      <c r="N1180" s="189" t="s">
        <v>45</v>
      </c>
      <c r="O1180" s="66"/>
      <c r="P1180" s="190">
        <f>O1180*H1180</f>
        <v>0</v>
      </c>
      <c r="Q1180" s="190">
        <v>0</v>
      </c>
      <c r="R1180" s="190">
        <f>Q1180*H1180</f>
        <v>0</v>
      </c>
      <c r="S1180" s="190">
        <v>0</v>
      </c>
      <c r="T1180" s="191">
        <f>S1180*H1180</f>
        <v>0</v>
      </c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R1180" s="192" t="s">
        <v>215</v>
      </c>
      <c r="AT1180" s="192" t="s">
        <v>211</v>
      </c>
      <c r="AU1180" s="192" t="s">
        <v>83</v>
      </c>
      <c r="AY1180" s="19" t="s">
        <v>209</v>
      </c>
      <c r="BE1180" s="193">
        <f>IF(N1180="základní",J1180,0)</f>
        <v>0</v>
      </c>
      <c r="BF1180" s="193">
        <f>IF(N1180="snížená",J1180,0)</f>
        <v>0</v>
      </c>
      <c r="BG1180" s="193">
        <f>IF(N1180="zákl. přenesená",J1180,0)</f>
        <v>0</v>
      </c>
      <c r="BH1180" s="193">
        <f>IF(N1180="sníž. přenesená",J1180,0)</f>
        <v>0</v>
      </c>
      <c r="BI1180" s="193">
        <f>IF(N1180="nulová",J1180,0)</f>
        <v>0</v>
      </c>
      <c r="BJ1180" s="19" t="s">
        <v>81</v>
      </c>
      <c r="BK1180" s="193">
        <f>ROUND(I1180*H1180,2)</f>
        <v>0</v>
      </c>
      <c r="BL1180" s="19" t="s">
        <v>215</v>
      </c>
      <c r="BM1180" s="192" t="s">
        <v>2350</v>
      </c>
    </row>
    <row r="1181" spans="2:63" s="12" customFormat="1" ht="22.9" customHeight="1">
      <c r="B1181" s="165"/>
      <c r="C1181" s="166"/>
      <c r="D1181" s="167" t="s">
        <v>73</v>
      </c>
      <c r="E1181" s="179" t="s">
        <v>2351</v>
      </c>
      <c r="F1181" s="179" t="s">
        <v>2352</v>
      </c>
      <c r="G1181" s="166"/>
      <c r="H1181" s="166"/>
      <c r="I1181" s="169"/>
      <c r="J1181" s="180">
        <f>BK1181</f>
        <v>0</v>
      </c>
      <c r="K1181" s="166"/>
      <c r="L1181" s="171"/>
      <c r="M1181" s="172"/>
      <c r="N1181" s="173"/>
      <c r="O1181" s="173"/>
      <c r="P1181" s="174">
        <f>SUM(P1182:P1185)</f>
        <v>0</v>
      </c>
      <c r="Q1181" s="173"/>
      <c r="R1181" s="174">
        <f>SUM(R1182:R1185)</f>
        <v>0</v>
      </c>
      <c r="S1181" s="173"/>
      <c r="T1181" s="175">
        <f>SUM(T1182:T1185)</f>
        <v>0</v>
      </c>
      <c r="AR1181" s="176" t="s">
        <v>237</v>
      </c>
      <c r="AT1181" s="177" t="s">
        <v>73</v>
      </c>
      <c r="AU1181" s="177" t="s">
        <v>81</v>
      </c>
      <c r="AY1181" s="176" t="s">
        <v>209</v>
      </c>
      <c r="BK1181" s="178">
        <f>SUM(BK1182:BK1185)</f>
        <v>0</v>
      </c>
    </row>
    <row r="1182" spans="1:65" s="2" customFormat="1" ht="14.45" customHeight="1">
      <c r="A1182" s="36"/>
      <c r="B1182" s="37"/>
      <c r="C1182" s="181" t="s">
        <v>2353</v>
      </c>
      <c r="D1182" s="181" t="s">
        <v>211</v>
      </c>
      <c r="E1182" s="182" t="s">
        <v>2354</v>
      </c>
      <c r="F1182" s="183" t="s">
        <v>2355</v>
      </c>
      <c r="G1182" s="184" t="s">
        <v>1638</v>
      </c>
      <c r="H1182" s="185">
        <v>1</v>
      </c>
      <c r="I1182" s="186"/>
      <c r="J1182" s="187">
        <f>ROUND(I1182*H1182,2)</f>
        <v>0</v>
      </c>
      <c r="K1182" s="183" t="s">
        <v>21</v>
      </c>
      <c r="L1182" s="41"/>
      <c r="M1182" s="188" t="s">
        <v>21</v>
      </c>
      <c r="N1182" s="189" t="s">
        <v>45</v>
      </c>
      <c r="O1182" s="66"/>
      <c r="P1182" s="190">
        <f>O1182*H1182</f>
        <v>0</v>
      </c>
      <c r="Q1182" s="190">
        <v>0</v>
      </c>
      <c r="R1182" s="190">
        <f>Q1182*H1182</f>
        <v>0</v>
      </c>
      <c r="S1182" s="190">
        <v>0</v>
      </c>
      <c r="T1182" s="191">
        <f>S1182*H1182</f>
        <v>0</v>
      </c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R1182" s="192" t="s">
        <v>2327</v>
      </c>
      <c r="AT1182" s="192" t="s">
        <v>211</v>
      </c>
      <c r="AU1182" s="192" t="s">
        <v>83</v>
      </c>
      <c r="AY1182" s="19" t="s">
        <v>209</v>
      </c>
      <c r="BE1182" s="193">
        <f>IF(N1182="základní",J1182,0)</f>
        <v>0</v>
      </c>
      <c r="BF1182" s="193">
        <f>IF(N1182="snížená",J1182,0)</f>
        <v>0</v>
      </c>
      <c r="BG1182" s="193">
        <f>IF(N1182="zákl. přenesená",J1182,0)</f>
        <v>0</v>
      </c>
      <c r="BH1182" s="193">
        <f>IF(N1182="sníž. přenesená",J1182,0)</f>
        <v>0</v>
      </c>
      <c r="BI1182" s="193">
        <f>IF(N1182="nulová",J1182,0)</f>
        <v>0</v>
      </c>
      <c r="BJ1182" s="19" t="s">
        <v>81</v>
      </c>
      <c r="BK1182" s="193">
        <f>ROUND(I1182*H1182,2)</f>
        <v>0</v>
      </c>
      <c r="BL1182" s="19" t="s">
        <v>2327</v>
      </c>
      <c r="BM1182" s="192" t="s">
        <v>2356</v>
      </c>
    </row>
    <row r="1183" spans="1:65" s="2" customFormat="1" ht="14.45" customHeight="1">
      <c r="A1183" s="36"/>
      <c r="B1183" s="37"/>
      <c r="C1183" s="181" t="s">
        <v>2357</v>
      </c>
      <c r="D1183" s="181" t="s">
        <v>211</v>
      </c>
      <c r="E1183" s="182" t="s">
        <v>2358</v>
      </c>
      <c r="F1183" s="183" t="s">
        <v>2359</v>
      </c>
      <c r="G1183" s="184" t="s">
        <v>354</v>
      </c>
      <c r="H1183" s="185">
        <v>10</v>
      </c>
      <c r="I1183" s="186"/>
      <c r="J1183" s="187">
        <f>ROUND(I1183*H1183,2)</f>
        <v>0</v>
      </c>
      <c r="K1183" s="183" t="s">
        <v>21</v>
      </c>
      <c r="L1183" s="41"/>
      <c r="M1183" s="188" t="s">
        <v>21</v>
      </c>
      <c r="N1183" s="189" t="s">
        <v>45</v>
      </c>
      <c r="O1183" s="66"/>
      <c r="P1183" s="190">
        <f>O1183*H1183</f>
        <v>0</v>
      </c>
      <c r="Q1183" s="190">
        <v>0</v>
      </c>
      <c r="R1183" s="190">
        <f>Q1183*H1183</f>
        <v>0</v>
      </c>
      <c r="S1183" s="190">
        <v>0</v>
      </c>
      <c r="T1183" s="191">
        <f>S1183*H1183</f>
        <v>0</v>
      </c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R1183" s="192" t="s">
        <v>2327</v>
      </c>
      <c r="AT1183" s="192" t="s">
        <v>211</v>
      </c>
      <c r="AU1183" s="192" t="s">
        <v>83</v>
      </c>
      <c r="AY1183" s="19" t="s">
        <v>209</v>
      </c>
      <c r="BE1183" s="193">
        <f>IF(N1183="základní",J1183,0)</f>
        <v>0</v>
      </c>
      <c r="BF1183" s="193">
        <f>IF(N1183="snížená",J1183,0)</f>
        <v>0</v>
      </c>
      <c r="BG1183" s="193">
        <f>IF(N1183="zákl. přenesená",J1183,0)</f>
        <v>0</v>
      </c>
      <c r="BH1183" s="193">
        <f>IF(N1183="sníž. přenesená",J1183,0)</f>
        <v>0</v>
      </c>
      <c r="BI1183" s="193">
        <f>IF(N1183="nulová",J1183,0)</f>
        <v>0</v>
      </c>
      <c r="BJ1183" s="19" t="s">
        <v>81</v>
      </c>
      <c r="BK1183" s="193">
        <f>ROUND(I1183*H1183,2)</f>
        <v>0</v>
      </c>
      <c r="BL1183" s="19" t="s">
        <v>2327</v>
      </c>
      <c r="BM1183" s="192" t="s">
        <v>2360</v>
      </c>
    </row>
    <row r="1184" spans="1:65" s="2" customFormat="1" ht="14.45" customHeight="1">
      <c r="A1184" s="36"/>
      <c r="B1184" s="37"/>
      <c r="C1184" s="181" t="s">
        <v>2361</v>
      </c>
      <c r="D1184" s="181" t="s">
        <v>211</v>
      </c>
      <c r="E1184" s="182" t="s">
        <v>2362</v>
      </c>
      <c r="F1184" s="183" t="s">
        <v>2363</v>
      </c>
      <c r="G1184" s="184" t="s">
        <v>354</v>
      </c>
      <c r="H1184" s="185">
        <v>10</v>
      </c>
      <c r="I1184" s="186"/>
      <c r="J1184" s="187">
        <f>ROUND(I1184*H1184,2)</f>
        <v>0</v>
      </c>
      <c r="K1184" s="183" t="s">
        <v>21</v>
      </c>
      <c r="L1184" s="41"/>
      <c r="M1184" s="188" t="s">
        <v>21</v>
      </c>
      <c r="N1184" s="189" t="s">
        <v>45</v>
      </c>
      <c r="O1184" s="66"/>
      <c r="P1184" s="190">
        <f>O1184*H1184</f>
        <v>0</v>
      </c>
      <c r="Q1184" s="190">
        <v>0</v>
      </c>
      <c r="R1184" s="190">
        <f>Q1184*H1184</f>
        <v>0</v>
      </c>
      <c r="S1184" s="190">
        <v>0</v>
      </c>
      <c r="T1184" s="191">
        <f>S1184*H1184</f>
        <v>0</v>
      </c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R1184" s="192" t="s">
        <v>2327</v>
      </c>
      <c r="AT1184" s="192" t="s">
        <v>211</v>
      </c>
      <c r="AU1184" s="192" t="s">
        <v>83</v>
      </c>
      <c r="AY1184" s="19" t="s">
        <v>209</v>
      </c>
      <c r="BE1184" s="193">
        <f>IF(N1184="základní",J1184,0)</f>
        <v>0</v>
      </c>
      <c r="BF1184" s="193">
        <f>IF(N1184="snížená",J1184,0)</f>
        <v>0</v>
      </c>
      <c r="BG1184" s="193">
        <f>IF(N1184="zákl. přenesená",J1184,0)</f>
        <v>0</v>
      </c>
      <c r="BH1184" s="193">
        <f>IF(N1184="sníž. přenesená",J1184,0)</f>
        <v>0</v>
      </c>
      <c r="BI1184" s="193">
        <f>IF(N1184="nulová",J1184,0)</f>
        <v>0</v>
      </c>
      <c r="BJ1184" s="19" t="s">
        <v>81</v>
      </c>
      <c r="BK1184" s="193">
        <f>ROUND(I1184*H1184,2)</f>
        <v>0</v>
      </c>
      <c r="BL1184" s="19" t="s">
        <v>2327</v>
      </c>
      <c r="BM1184" s="192" t="s">
        <v>2364</v>
      </c>
    </row>
    <row r="1185" spans="1:65" s="2" customFormat="1" ht="14.45" customHeight="1">
      <c r="A1185" s="36"/>
      <c r="B1185" s="37"/>
      <c r="C1185" s="181" t="s">
        <v>2365</v>
      </c>
      <c r="D1185" s="181" t="s">
        <v>211</v>
      </c>
      <c r="E1185" s="182" t="s">
        <v>2366</v>
      </c>
      <c r="F1185" s="183" t="s">
        <v>2367</v>
      </c>
      <c r="G1185" s="184" t="s">
        <v>354</v>
      </c>
      <c r="H1185" s="185">
        <v>10</v>
      </c>
      <c r="I1185" s="186"/>
      <c r="J1185" s="187">
        <f>ROUND(I1185*H1185,2)</f>
        <v>0</v>
      </c>
      <c r="K1185" s="183" t="s">
        <v>21</v>
      </c>
      <c r="L1185" s="41"/>
      <c r="M1185" s="188" t="s">
        <v>21</v>
      </c>
      <c r="N1185" s="189" t="s">
        <v>45</v>
      </c>
      <c r="O1185" s="66"/>
      <c r="P1185" s="190">
        <f>O1185*H1185</f>
        <v>0</v>
      </c>
      <c r="Q1185" s="190">
        <v>0</v>
      </c>
      <c r="R1185" s="190">
        <f>Q1185*H1185</f>
        <v>0</v>
      </c>
      <c r="S1185" s="190">
        <v>0</v>
      </c>
      <c r="T1185" s="191">
        <f>S1185*H1185</f>
        <v>0</v>
      </c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R1185" s="192" t="s">
        <v>2327</v>
      </c>
      <c r="AT1185" s="192" t="s">
        <v>211</v>
      </c>
      <c r="AU1185" s="192" t="s">
        <v>83</v>
      </c>
      <c r="AY1185" s="19" t="s">
        <v>209</v>
      </c>
      <c r="BE1185" s="193">
        <f>IF(N1185="základní",J1185,0)</f>
        <v>0</v>
      </c>
      <c r="BF1185" s="193">
        <f>IF(N1185="snížená",J1185,0)</f>
        <v>0</v>
      </c>
      <c r="BG1185" s="193">
        <f>IF(N1185="zákl. přenesená",J1185,0)</f>
        <v>0</v>
      </c>
      <c r="BH1185" s="193">
        <f>IF(N1185="sníž. přenesená",J1185,0)</f>
        <v>0</v>
      </c>
      <c r="BI1185" s="193">
        <f>IF(N1185="nulová",J1185,0)</f>
        <v>0</v>
      </c>
      <c r="BJ1185" s="19" t="s">
        <v>81</v>
      </c>
      <c r="BK1185" s="193">
        <f>ROUND(I1185*H1185,2)</f>
        <v>0</v>
      </c>
      <c r="BL1185" s="19" t="s">
        <v>2327</v>
      </c>
      <c r="BM1185" s="192" t="s">
        <v>2368</v>
      </c>
    </row>
    <row r="1186" spans="2:63" s="12" customFormat="1" ht="22.9" customHeight="1">
      <c r="B1186" s="165"/>
      <c r="C1186" s="166"/>
      <c r="D1186" s="167" t="s">
        <v>73</v>
      </c>
      <c r="E1186" s="179" t="s">
        <v>2369</v>
      </c>
      <c r="F1186" s="179" t="s">
        <v>2370</v>
      </c>
      <c r="G1186" s="166"/>
      <c r="H1186" s="166"/>
      <c r="I1186" s="169"/>
      <c r="J1186" s="180">
        <f>BK1186</f>
        <v>0</v>
      </c>
      <c r="K1186" s="166"/>
      <c r="L1186" s="171"/>
      <c r="M1186" s="172"/>
      <c r="N1186" s="173"/>
      <c r="O1186" s="173"/>
      <c r="P1186" s="174">
        <f>P1187</f>
        <v>0</v>
      </c>
      <c r="Q1186" s="173"/>
      <c r="R1186" s="174">
        <f>R1187</f>
        <v>0</v>
      </c>
      <c r="S1186" s="173"/>
      <c r="T1186" s="175">
        <f>T1187</f>
        <v>0</v>
      </c>
      <c r="AR1186" s="176" t="s">
        <v>237</v>
      </c>
      <c r="AT1186" s="177" t="s">
        <v>73</v>
      </c>
      <c r="AU1186" s="177" t="s">
        <v>81</v>
      </c>
      <c r="AY1186" s="176" t="s">
        <v>209</v>
      </c>
      <c r="BK1186" s="178">
        <f>BK1187</f>
        <v>0</v>
      </c>
    </row>
    <row r="1187" spans="1:65" s="2" customFormat="1" ht="37.9" customHeight="1">
      <c r="A1187" s="36"/>
      <c r="B1187" s="37"/>
      <c r="C1187" s="181" t="s">
        <v>2371</v>
      </c>
      <c r="D1187" s="181" t="s">
        <v>211</v>
      </c>
      <c r="E1187" s="182" t="s">
        <v>2372</v>
      </c>
      <c r="F1187" s="183" t="s">
        <v>2373</v>
      </c>
      <c r="G1187" s="184" t="s">
        <v>1638</v>
      </c>
      <c r="H1187" s="185">
        <v>1</v>
      </c>
      <c r="I1187" s="186"/>
      <c r="J1187" s="187">
        <f>ROUND(I1187*H1187,2)</f>
        <v>0</v>
      </c>
      <c r="K1187" s="183" t="s">
        <v>21</v>
      </c>
      <c r="L1187" s="41"/>
      <c r="M1187" s="249" t="s">
        <v>21</v>
      </c>
      <c r="N1187" s="250" t="s">
        <v>45</v>
      </c>
      <c r="O1187" s="251"/>
      <c r="P1187" s="252">
        <f>O1187*H1187</f>
        <v>0</v>
      </c>
      <c r="Q1187" s="252">
        <v>0</v>
      </c>
      <c r="R1187" s="252">
        <f>Q1187*H1187</f>
        <v>0</v>
      </c>
      <c r="S1187" s="252">
        <v>0</v>
      </c>
      <c r="T1187" s="253">
        <f>S1187*H1187</f>
        <v>0</v>
      </c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R1187" s="192" t="s">
        <v>2327</v>
      </c>
      <c r="AT1187" s="192" t="s">
        <v>211</v>
      </c>
      <c r="AU1187" s="192" t="s">
        <v>83</v>
      </c>
      <c r="AY1187" s="19" t="s">
        <v>209</v>
      </c>
      <c r="BE1187" s="193">
        <f>IF(N1187="základní",J1187,0)</f>
        <v>0</v>
      </c>
      <c r="BF1187" s="193">
        <f>IF(N1187="snížená",J1187,0)</f>
        <v>0</v>
      </c>
      <c r="BG1187" s="193">
        <f>IF(N1187="zákl. přenesená",J1187,0)</f>
        <v>0</v>
      </c>
      <c r="BH1187" s="193">
        <f>IF(N1187="sníž. přenesená",J1187,0)</f>
        <v>0</v>
      </c>
      <c r="BI1187" s="193">
        <f>IF(N1187="nulová",J1187,0)</f>
        <v>0</v>
      </c>
      <c r="BJ1187" s="19" t="s">
        <v>81</v>
      </c>
      <c r="BK1187" s="193">
        <f>ROUND(I1187*H1187,2)</f>
        <v>0</v>
      </c>
      <c r="BL1187" s="19" t="s">
        <v>2327</v>
      </c>
      <c r="BM1187" s="192" t="s">
        <v>2374</v>
      </c>
    </row>
    <row r="1188" spans="1:31" s="2" customFormat="1" ht="6.95" customHeight="1">
      <c r="A1188" s="36"/>
      <c r="B1188" s="49"/>
      <c r="C1188" s="50"/>
      <c r="D1188" s="50"/>
      <c r="E1188" s="50"/>
      <c r="F1188" s="50"/>
      <c r="G1188" s="50"/>
      <c r="H1188" s="50"/>
      <c r="I1188" s="50"/>
      <c r="J1188" s="50"/>
      <c r="K1188" s="50"/>
      <c r="L1188" s="41"/>
      <c r="M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</row>
  </sheetData>
  <sheetProtection algorithmName="SHA-512" hashValue="DU61O2bof0zzFdcFKAZMr/SqWwdKC602EHLF5Xrax7ZxshdztmFrrIQ2kq6241h10W8wJzKVNBtzthc2SgY+/A==" saltValue="zyDS89BiZM+0e8gJJt6O/cVYwOhJofkqEnQ0mxBSt8AHUJKRa6cEAWm/FU6wotVcOr7/bazkFlFHaldDwqUDKg==" spinCount="100000" sheet="1" objects="1" scenarios="1" formatColumns="0" formatRows="0" autoFilter="0"/>
  <autoFilter ref="C115:K1187"/>
  <mergeCells count="9">
    <mergeCell ref="E50:H50"/>
    <mergeCell ref="E106:H106"/>
    <mergeCell ref="E108:H10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89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</row>
    <row r="4" spans="2:46" s="1" customFormat="1" ht="24.95" customHeight="1">
      <c r="B4" s="22"/>
      <c r="D4" s="113" t="s">
        <v>106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23.25" customHeight="1">
      <c r="B7" s="22"/>
      <c r="E7" s="384" t="str">
        <f>'Rekapitulace stavby'!K6</f>
        <v>Technicko - přírodovědné centrum Améba Trutnov, ZŠ Trutnov,V Domcích 488</v>
      </c>
      <c r="F7" s="385"/>
      <c r="G7" s="385"/>
      <c r="H7" s="385"/>
      <c r="L7" s="22"/>
    </row>
    <row r="8" spans="2:12" s="1" customFormat="1" ht="12" customHeight="1">
      <c r="B8" s="22"/>
      <c r="D8" s="115" t="s">
        <v>115</v>
      </c>
      <c r="L8" s="22"/>
    </row>
    <row r="9" spans="1:31" s="2" customFormat="1" ht="16.5" customHeight="1">
      <c r="A9" s="36"/>
      <c r="B9" s="41"/>
      <c r="C9" s="36"/>
      <c r="D9" s="36"/>
      <c r="E9" s="384" t="s">
        <v>118</v>
      </c>
      <c r="F9" s="387"/>
      <c r="G9" s="387"/>
      <c r="H9" s="38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2375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2376</v>
      </c>
      <c r="F11" s="387"/>
      <c r="G11" s="387"/>
      <c r="H11" s="38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16. 10. 2020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5" t="s">
        <v>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5" t="s">
        <v>29</v>
      </c>
      <c r="J17" s="105" t="s">
        <v>21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30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5" t="s">
        <v>29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5" t="s">
        <v>21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34</v>
      </c>
      <c r="F23" s="36"/>
      <c r="G23" s="36"/>
      <c r="H23" s="36"/>
      <c r="I23" s="115" t="s">
        <v>29</v>
      </c>
      <c r="J23" s="105" t="s">
        <v>21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36</v>
      </c>
      <c r="E25" s="36"/>
      <c r="F25" s="36"/>
      <c r="G25" s="36"/>
      <c r="H25" s="36"/>
      <c r="I25" s="115" t="s">
        <v>27</v>
      </c>
      <c r="J25" s="105" t="s">
        <v>21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2377</v>
      </c>
      <c r="F26" s="36"/>
      <c r="G26" s="36"/>
      <c r="H26" s="36"/>
      <c r="I26" s="115" t="s">
        <v>29</v>
      </c>
      <c r="J26" s="105" t="s">
        <v>21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38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390" t="s">
        <v>21</v>
      </c>
      <c r="F29" s="390"/>
      <c r="G29" s="390"/>
      <c r="H29" s="39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40</v>
      </c>
      <c r="E32" s="36"/>
      <c r="F32" s="36"/>
      <c r="G32" s="36"/>
      <c r="H32" s="36"/>
      <c r="I32" s="36"/>
      <c r="J32" s="123">
        <f>ROUND(J96,2)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42</v>
      </c>
      <c r="G34" s="36"/>
      <c r="H34" s="36"/>
      <c r="I34" s="124" t="s">
        <v>41</v>
      </c>
      <c r="J34" s="124" t="s">
        <v>43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44</v>
      </c>
      <c r="E35" s="115" t="s">
        <v>45</v>
      </c>
      <c r="F35" s="126">
        <f>ROUND((SUM(BE96:BE235)),2)</f>
        <v>0</v>
      </c>
      <c r="G35" s="36"/>
      <c r="H35" s="36"/>
      <c r="I35" s="127">
        <v>0.21</v>
      </c>
      <c r="J35" s="126">
        <f>ROUND(((SUM(BE96:BE235))*I35),2)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46</v>
      </c>
      <c r="F36" s="126">
        <f>ROUND((SUM(BF96:BF235)),2)</f>
        <v>0</v>
      </c>
      <c r="G36" s="36"/>
      <c r="H36" s="36"/>
      <c r="I36" s="127">
        <v>0.15</v>
      </c>
      <c r="J36" s="126">
        <f>ROUND(((SUM(BF96:BF235))*I36),2)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47</v>
      </c>
      <c r="F37" s="126">
        <f>ROUND((SUM(BG96:BG235)),2)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48</v>
      </c>
      <c r="F38" s="126">
        <f>ROUND((SUM(BH96:BH235)),2)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49</v>
      </c>
      <c r="F39" s="126">
        <f>ROUND((SUM(BI96:BI235)),2)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50</v>
      </c>
      <c r="E41" s="130"/>
      <c r="F41" s="130"/>
      <c r="G41" s="131" t="s">
        <v>51</v>
      </c>
      <c r="H41" s="132" t="s">
        <v>52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153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3.25" customHeight="1">
      <c r="A50" s="36"/>
      <c r="B50" s="37"/>
      <c r="C50" s="38"/>
      <c r="D50" s="38"/>
      <c r="E50" s="382" t="str">
        <f>E7</f>
        <v>Technicko - přírodovědné centrum Améba Trutnov, ZŠ Trutnov,V Domcích 488</v>
      </c>
      <c r="F50" s="383"/>
      <c r="G50" s="383"/>
      <c r="H50" s="383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118</v>
      </c>
      <c r="F52" s="381"/>
      <c r="G52" s="381"/>
      <c r="H52" s="381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2375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0" t="str">
        <f>E11</f>
        <v>01211 - Silnoproud</v>
      </c>
      <c r="F54" s="381"/>
      <c r="G54" s="381"/>
      <c r="H54" s="381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 xml:space="preserve"> </v>
      </c>
      <c r="G56" s="38"/>
      <c r="H56" s="38"/>
      <c r="I56" s="31" t="s">
        <v>24</v>
      </c>
      <c r="J56" s="61" t="str">
        <f>IF(J14="","",J14)</f>
        <v>16. 10. 2020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Základní škola, Trutnov, V Domcích 488</v>
      </c>
      <c r="G58" s="38"/>
      <c r="H58" s="38"/>
      <c r="I58" s="31" t="s">
        <v>33</v>
      </c>
      <c r="J58" s="34" t="str">
        <f>E23</f>
        <v>Ing. J.Chaloupský, Trutnov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36</v>
      </c>
      <c r="J59" s="34" t="str">
        <f>E26</f>
        <v>Pavel Munzar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154</v>
      </c>
      <c r="D61" s="140"/>
      <c r="E61" s="140"/>
      <c r="F61" s="140"/>
      <c r="G61" s="140"/>
      <c r="H61" s="140"/>
      <c r="I61" s="140"/>
      <c r="J61" s="141" t="s">
        <v>155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72</v>
      </c>
      <c r="D63" s="38"/>
      <c r="E63" s="38"/>
      <c r="F63" s="38"/>
      <c r="G63" s="38"/>
      <c r="H63" s="38"/>
      <c r="I63" s="38"/>
      <c r="J63" s="79">
        <f>J96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156</v>
      </c>
    </row>
    <row r="64" spans="2:12" s="9" customFormat="1" ht="24.95" customHeight="1">
      <c r="B64" s="143"/>
      <c r="C64" s="144"/>
      <c r="D64" s="145" t="s">
        <v>186</v>
      </c>
      <c r="E64" s="146"/>
      <c r="F64" s="146"/>
      <c r="G64" s="146"/>
      <c r="H64" s="146"/>
      <c r="I64" s="146"/>
      <c r="J64" s="147">
        <f>J97</f>
        <v>0</v>
      </c>
      <c r="K64" s="144"/>
      <c r="L64" s="148"/>
    </row>
    <row r="65" spans="2:12" s="10" customFormat="1" ht="19.9" customHeight="1">
      <c r="B65" s="149"/>
      <c r="C65" s="99"/>
      <c r="D65" s="150" t="s">
        <v>2378</v>
      </c>
      <c r="E65" s="151"/>
      <c r="F65" s="151"/>
      <c r="G65" s="151"/>
      <c r="H65" s="151"/>
      <c r="I65" s="151"/>
      <c r="J65" s="152">
        <f>J98</f>
        <v>0</v>
      </c>
      <c r="K65" s="99"/>
      <c r="L65" s="153"/>
    </row>
    <row r="66" spans="2:12" s="10" customFormat="1" ht="14.85" customHeight="1">
      <c r="B66" s="149"/>
      <c r="C66" s="99"/>
      <c r="D66" s="150" t="s">
        <v>2379</v>
      </c>
      <c r="E66" s="151"/>
      <c r="F66" s="151"/>
      <c r="G66" s="151"/>
      <c r="H66" s="151"/>
      <c r="I66" s="151"/>
      <c r="J66" s="152">
        <f>J99</f>
        <v>0</v>
      </c>
      <c r="K66" s="99"/>
      <c r="L66" s="153"/>
    </row>
    <row r="67" spans="2:12" s="10" customFormat="1" ht="14.85" customHeight="1">
      <c r="B67" s="149"/>
      <c r="C67" s="99"/>
      <c r="D67" s="150" t="s">
        <v>2380</v>
      </c>
      <c r="E67" s="151"/>
      <c r="F67" s="151"/>
      <c r="G67" s="151"/>
      <c r="H67" s="151"/>
      <c r="I67" s="151"/>
      <c r="J67" s="152">
        <f>J154</f>
        <v>0</v>
      </c>
      <c r="K67" s="99"/>
      <c r="L67" s="153"/>
    </row>
    <row r="68" spans="2:12" s="10" customFormat="1" ht="14.85" customHeight="1">
      <c r="B68" s="149"/>
      <c r="C68" s="99"/>
      <c r="D68" s="150" t="s">
        <v>2381</v>
      </c>
      <c r="E68" s="151"/>
      <c r="F68" s="151"/>
      <c r="G68" s="151"/>
      <c r="H68" s="151"/>
      <c r="I68" s="151"/>
      <c r="J68" s="152">
        <f>J217</f>
        <v>0</v>
      </c>
      <c r="K68" s="99"/>
      <c r="L68" s="153"/>
    </row>
    <row r="69" spans="2:12" s="10" customFormat="1" ht="14.85" customHeight="1">
      <c r="B69" s="149"/>
      <c r="C69" s="99"/>
      <c r="D69" s="150" t="s">
        <v>2382</v>
      </c>
      <c r="E69" s="151"/>
      <c r="F69" s="151"/>
      <c r="G69" s="151"/>
      <c r="H69" s="151"/>
      <c r="I69" s="151"/>
      <c r="J69" s="152">
        <f>J219</f>
        <v>0</v>
      </c>
      <c r="K69" s="99"/>
      <c r="L69" s="153"/>
    </row>
    <row r="70" spans="2:12" s="10" customFormat="1" ht="14.85" customHeight="1">
      <c r="B70" s="149"/>
      <c r="C70" s="99"/>
      <c r="D70" s="150" t="s">
        <v>2383</v>
      </c>
      <c r="E70" s="151"/>
      <c r="F70" s="151"/>
      <c r="G70" s="151"/>
      <c r="H70" s="151"/>
      <c r="I70" s="151"/>
      <c r="J70" s="152">
        <f>J225</f>
        <v>0</v>
      </c>
      <c r="K70" s="99"/>
      <c r="L70" s="153"/>
    </row>
    <row r="71" spans="2:12" s="10" customFormat="1" ht="19.9" customHeight="1">
      <c r="B71" s="149"/>
      <c r="C71" s="99"/>
      <c r="D71" s="150" t="s">
        <v>2384</v>
      </c>
      <c r="E71" s="151"/>
      <c r="F71" s="151"/>
      <c r="G71" s="151"/>
      <c r="H71" s="151"/>
      <c r="I71" s="151"/>
      <c r="J71" s="152">
        <f>J228</f>
        <v>0</v>
      </c>
      <c r="K71" s="99"/>
      <c r="L71" s="153"/>
    </row>
    <row r="72" spans="2:12" s="10" customFormat="1" ht="14.85" customHeight="1">
      <c r="B72" s="149"/>
      <c r="C72" s="99"/>
      <c r="D72" s="150" t="s">
        <v>2385</v>
      </c>
      <c r="E72" s="151"/>
      <c r="F72" s="151"/>
      <c r="G72" s="151"/>
      <c r="H72" s="151"/>
      <c r="I72" s="151"/>
      <c r="J72" s="152">
        <f>J229</f>
        <v>0</v>
      </c>
      <c r="K72" s="99"/>
      <c r="L72" s="153"/>
    </row>
    <row r="73" spans="2:12" s="9" customFormat="1" ht="24.95" customHeight="1">
      <c r="B73" s="143"/>
      <c r="C73" s="144"/>
      <c r="D73" s="145" t="s">
        <v>189</v>
      </c>
      <c r="E73" s="146"/>
      <c r="F73" s="146"/>
      <c r="G73" s="146"/>
      <c r="H73" s="146"/>
      <c r="I73" s="146"/>
      <c r="J73" s="147">
        <f>J233</f>
        <v>0</v>
      </c>
      <c r="K73" s="144"/>
      <c r="L73" s="148"/>
    </row>
    <row r="74" spans="2:12" s="10" customFormat="1" ht="19.9" customHeight="1">
      <c r="B74" s="149"/>
      <c r="C74" s="99"/>
      <c r="D74" s="150" t="s">
        <v>190</v>
      </c>
      <c r="E74" s="151"/>
      <c r="F74" s="151"/>
      <c r="G74" s="151"/>
      <c r="H74" s="151"/>
      <c r="I74" s="151"/>
      <c r="J74" s="152">
        <f>J234</f>
        <v>0</v>
      </c>
      <c r="K74" s="99"/>
      <c r="L74" s="153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194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3.25" customHeight="1">
      <c r="A84" s="36"/>
      <c r="B84" s="37"/>
      <c r="C84" s="38"/>
      <c r="D84" s="38"/>
      <c r="E84" s="382" t="str">
        <f>E7</f>
        <v>Technicko - přírodovědné centrum Améba Trutnov, ZŠ Trutnov,V Domcích 488</v>
      </c>
      <c r="F84" s="383"/>
      <c r="G84" s="383"/>
      <c r="H84" s="383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115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382" t="s">
        <v>118</v>
      </c>
      <c r="F86" s="381"/>
      <c r="G86" s="381"/>
      <c r="H86" s="381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2375</v>
      </c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70" t="str">
        <f>E11</f>
        <v>01211 - Silnoproud</v>
      </c>
      <c r="F88" s="381"/>
      <c r="G88" s="381"/>
      <c r="H88" s="381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22</v>
      </c>
      <c r="D90" s="38"/>
      <c r="E90" s="38"/>
      <c r="F90" s="29" t="str">
        <f>F14</f>
        <v xml:space="preserve"> </v>
      </c>
      <c r="G90" s="38"/>
      <c r="H90" s="38"/>
      <c r="I90" s="31" t="s">
        <v>24</v>
      </c>
      <c r="J90" s="61" t="str">
        <f>IF(J14="","",J14)</f>
        <v>16. 10. 2020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7" customHeight="1">
      <c r="A92" s="36"/>
      <c r="B92" s="37"/>
      <c r="C92" s="31" t="s">
        <v>26</v>
      </c>
      <c r="D92" s="38"/>
      <c r="E92" s="38"/>
      <c r="F92" s="29" t="str">
        <f>E17</f>
        <v>Základní škola, Trutnov, V Domcích 488</v>
      </c>
      <c r="G92" s="38"/>
      <c r="H92" s="38"/>
      <c r="I92" s="31" t="s">
        <v>33</v>
      </c>
      <c r="J92" s="34" t="str">
        <f>E23</f>
        <v>Ing. J.Chaloupský, Trutnov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30</v>
      </c>
      <c r="D93" s="38"/>
      <c r="E93" s="38"/>
      <c r="F93" s="29" t="str">
        <f>IF(E20="","",E20)</f>
        <v>Vyplň údaj</v>
      </c>
      <c r="G93" s="38"/>
      <c r="H93" s="38"/>
      <c r="I93" s="31" t="s">
        <v>36</v>
      </c>
      <c r="J93" s="34" t="str">
        <f>E26</f>
        <v>Pavel Munzar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4"/>
      <c r="B95" s="155"/>
      <c r="C95" s="156" t="s">
        <v>195</v>
      </c>
      <c r="D95" s="157" t="s">
        <v>59</v>
      </c>
      <c r="E95" s="157" t="s">
        <v>55</v>
      </c>
      <c r="F95" s="157" t="s">
        <v>56</v>
      </c>
      <c r="G95" s="157" t="s">
        <v>196</v>
      </c>
      <c r="H95" s="157" t="s">
        <v>197</v>
      </c>
      <c r="I95" s="157" t="s">
        <v>198</v>
      </c>
      <c r="J95" s="157" t="s">
        <v>155</v>
      </c>
      <c r="K95" s="158" t="s">
        <v>199</v>
      </c>
      <c r="L95" s="159"/>
      <c r="M95" s="70" t="s">
        <v>21</v>
      </c>
      <c r="N95" s="71" t="s">
        <v>44</v>
      </c>
      <c r="O95" s="71" t="s">
        <v>200</v>
      </c>
      <c r="P95" s="71" t="s">
        <v>201</v>
      </c>
      <c r="Q95" s="71" t="s">
        <v>202</v>
      </c>
      <c r="R95" s="71" t="s">
        <v>203</v>
      </c>
      <c r="S95" s="71" t="s">
        <v>204</v>
      </c>
      <c r="T95" s="72" t="s">
        <v>205</v>
      </c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63" s="2" customFormat="1" ht="22.9" customHeight="1">
      <c r="A96" s="36"/>
      <c r="B96" s="37"/>
      <c r="C96" s="77" t="s">
        <v>206</v>
      </c>
      <c r="D96" s="38"/>
      <c r="E96" s="38"/>
      <c r="F96" s="38"/>
      <c r="G96" s="38"/>
      <c r="H96" s="38"/>
      <c r="I96" s="38"/>
      <c r="J96" s="160">
        <f>BK96</f>
        <v>0</v>
      </c>
      <c r="K96" s="38"/>
      <c r="L96" s="41"/>
      <c r="M96" s="73"/>
      <c r="N96" s="161"/>
      <c r="O96" s="74"/>
      <c r="P96" s="162">
        <f>P97+P233</f>
        <v>0</v>
      </c>
      <c r="Q96" s="74"/>
      <c r="R96" s="162">
        <f>R97+R233</f>
        <v>0</v>
      </c>
      <c r="S96" s="74"/>
      <c r="T96" s="163">
        <f>T97+T233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73</v>
      </c>
      <c r="AU96" s="19" t="s">
        <v>156</v>
      </c>
      <c r="BK96" s="164">
        <f>BK97+BK233</f>
        <v>0</v>
      </c>
    </row>
    <row r="97" spans="2:63" s="12" customFormat="1" ht="25.9" customHeight="1">
      <c r="B97" s="165"/>
      <c r="C97" s="166"/>
      <c r="D97" s="167" t="s">
        <v>73</v>
      </c>
      <c r="E97" s="168" t="s">
        <v>299</v>
      </c>
      <c r="F97" s="168" t="s">
        <v>2301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P98+P228</f>
        <v>0</v>
      </c>
      <c r="Q97" s="173"/>
      <c r="R97" s="174">
        <f>R98+R228</f>
        <v>0</v>
      </c>
      <c r="S97" s="173"/>
      <c r="T97" s="175">
        <f>T98+T228</f>
        <v>0</v>
      </c>
      <c r="AR97" s="176" t="s">
        <v>224</v>
      </c>
      <c r="AT97" s="177" t="s">
        <v>73</v>
      </c>
      <c r="AU97" s="177" t="s">
        <v>74</v>
      </c>
      <c r="AY97" s="176" t="s">
        <v>209</v>
      </c>
      <c r="BK97" s="178">
        <f>BK98+BK228</f>
        <v>0</v>
      </c>
    </row>
    <row r="98" spans="2:63" s="12" customFormat="1" ht="22.9" customHeight="1">
      <c r="B98" s="165"/>
      <c r="C98" s="166"/>
      <c r="D98" s="167" t="s">
        <v>73</v>
      </c>
      <c r="E98" s="179" t="s">
        <v>2386</v>
      </c>
      <c r="F98" s="179" t="s">
        <v>2387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P99+P154+P217+P219+P225</f>
        <v>0</v>
      </c>
      <c r="Q98" s="173"/>
      <c r="R98" s="174">
        <f>R99+R154+R217+R219+R225</f>
        <v>0</v>
      </c>
      <c r="S98" s="173"/>
      <c r="T98" s="175">
        <f>T99+T154+T217+T219+T225</f>
        <v>0</v>
      </c>
      <c r="AR98" s="176" t="s">
        <v>224</v>
      </c>
      <c r="AT98" s="177" t="s">
        <v>73</v>
      </c>
      <c r="AU98" s="177" t="s">
        <v>81</v>
      </c>
      <c r="AY98" s="176" t="s">
        <v>209</v>
      </c>
      <c r="BK98" s="178">
        <f>BK99+BK154+BK217+BK219+BK225</f>
        <v>0</v>
      </c>
    </row>
    <row r="99" spans="2:63" s="12" customFormat="1" ht="20.85" customHeight="1">
      <c r="B99" s="165"/>
      <c r="C99" s="166"/>
      <c r="D99" s="167" t="s">
        <v>73</v>
      </c>
      <c r="E99" s="179" t="s">
        <v>1342</v>
      </c>
      <c r="F99" s="179" t="s">
        <v>2388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SUM(P100:P153)</f>
        <v>0</v>
      </c>
      <c r="Q99" s="173"/>
      <c r="R99" s="174">
        <f>SUM(R100:R153)</f>
        <v>0</v>
      </c>
      <c r="S99" s="173"/>
      <c r="T99" s="175">
        <f>SUM(T100:T153)</f>
        <v>0</v>
      </c>
      <c r="AR99" s="176" t="s">
        <v>224</v>
      </c>
      <c r="AT99" s="177" t="s">
        <v>73</v>
      </c>
      <c r="AU99" s="177" t="s">
        <v>83</v>
      </c>
      <c r="AY99" s="176" t="s">
        <v>209</v>
      </c>
      <c r="BK99" s="178">
        <f>SUM(BK100:BK153)</f>
        <v>0</v>
      </c>
    </row>
    <row r="100" spans="1:65" s="2" customFormat="1" ht="14.45" customHeight="1">
      <c r="A100" s="36"/>
      <c r="B100" s="37"/>
      <c r="C100" s="181" t="s">
        <v>81</v>
      </c>
      <c r="D100" s="181" t="s">
        <v>211</v>
      </c>
      <c r="E100" s="182" t="s">
        <v>2389</v>
      </c>
      <c r="F100" s="183" t="s">
        <v>2390</v>
      </c>
      <c r="G100" s="184" t="s">
        <v>322</v>
      </c>
      <c r="H100" s="185">
        <v>186</v>
      </c>
      <c r="I100" s="186"/>
      <c r="J100" s="187">
        <f aca="true" t="shared" si="0" ref="J100:J131">ROUND(I100*H100,2)</f>
        <v>0</v>
      </c>
      <c r="K100" s="183" t="s">
        <v>21</v>
      </c>
      <c r="L100" s="41"/>
      <c r="M100" s="188" t="s">
        <v>21</v>
      </c>
      <c r="N100" s="189" t="s">
        <v>45</v>
      </c>
      <c r="O100" s="66"/>
      <c r="P100" s="190">
        <f aca="true" t="shared" si="1" ref="P100:P131">O100*H100</f>
        <v>0</v>
      </c>
      <c r="Q100" s="190">
        <v>0</v>
      </c>
      <c r="R100" s="190">
        <f aca="true" t="shared" si="2" ref="R100:R131">Q100*H100</f>
        <v>0</v>
      </c>
      <c r="S100" s="190">
        <v>0</v>
      </c>
      <c r="T100" s="191">
        <f aca="true" t="shared" si="3" ref="T100:T131"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564</v>
      </c>
      <c r="AT100" s="192" t="s">
        <v>211</v>
      </c>
      <c r="AU100" s="192" t="s">
        <v>224</v>
      </c>
      <c r="AY100" s="19" t="s">
        <v>209</v>
      </c>
      <c r="BE100" s="193">
        <f aca="true" t="shared" si="4" ref="BE100:BE131">IF(N100="základní",J100,0)</f>
        <v>0</v>
      </c>
      <c r="BF100" s="193">
        <f aca="true" t="shared" si="5" ref="BF100:BF131">IF(N100="snížená",J100,0)</f>
        <v>0</v>
      </c>
      <c r="BG100" s="193">
        <f aca="true" t="shared" si="6" ref="BG100:BG131">IF(N100="zákl. přenesená",J100,0)</f>
        <v>0</v>
      </c>
      <c r="BH100" s="193">
        <f aca="true" t="shared" si="7" ref="BH100:BH131">IF(N100="sníž. přenesená",J100,0)</f>
        <v>0</v>
      </c>
      <c r="BI100" s="193">
        <f aca="true" t="shared" si="8" ref="BI100:BI131">IF(N100="nulová",J100,0)</f>
        <v>0</v>
      </c>
      <c r="BJ100" s="19" t="s">
        <v>81</v>
      </c>
      <c r="BK100" s="193">
        <f aca="true" t="shared" si="9" ref="BK100:BK131">ROUND(I100*H100,2)</f>
        <v>0</v>
      </c>
      <c r="BL100" s="19" t="s">
        <v>564</v>
      </c>
      <c r="BM100" s="192" t="s">
        <v>2391</v>
      </c>
    </row>
    <row r="101" spans="1:65" s="2" customFormat="1" ht="14.45" customHeight="1">
      <c r="A101" s="36"/>
      <c r="B101" s="37"/>
      <c r="C101" s="181" t="s">
        <v>83</v>
      </c>
      <c r="D101" s="181" t="s">
        <v>211</v>
      </c>
      <c r="E101" s="182" t="s">
        <v>2392</v>
      </c>
      <c r="F101" s="183" t="s">
        <v>2393</v>
      </c>
      <c r="G101" s="184" t="s">
        <v>322</v>
      </c>
      <c r="H101" s="185">
        <v>218</v>
      </c>
      <c r="I101" s="186"/>
      <c r="J101" s="187">
        <f t="shared" si="0"/>
        <v>0</v>
      </c>
      <c r="K101" s="183" t="s">
        <v>21</v>
      </c>
      <c r="L101" s="41"/>
      <c r="M101" s="188" t="s">
        <v>21</v>
      </c>
      <c r="N101" s="189" t="s">
        <v>45</v>
      </c>
      <c r="O101" s="66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564</v>
      </c>
      <c r="AT101" s="192" t="s">
        <v>211</v>
      </c>
      <c r="AU101" s="192" t="s">
        <v>224</v>
      </c>
      <c r="AY101" s="19" t="s">
        <v>209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9" t="s">
        <v>81</v>
      </c>
      <c r="BK101" s="193">
        <f t="shared" si="9"/>
        <v>0</v>
      </c>
      <c r="BL101" s="19" t="s">
        <v>564</v>
      </c>
      <c r="BM101" s="192" t="s">
        <v>2394</v>
      </c>
    </row>
    <row r="102" spans="1:65" s="2" customFormat="1" ht="14.45" customHeight="1">
      <c r="A102" s="36"/>
      <c r="B102" s="37"/>
      <c r="C102" s="181" t="s">
        <v>224</v>
      </c>
      <c r="D102" s="181" t="s">
        <v>211</v>
      </c>
      <c r="E102" s="182" t="s">
        <v>2395</v>
      </c>
      <c r="F102" s="183" t="s">
        <v>2396</v>
      </c>
      <c r="G102" s="184" t="s">
        <v>322</v>
      </c>
      <c r="H102" s="185">
        <v>36</v>
      </c>
      <c r="I102" s="186"/>
      <c r="J102" s="187">
        <f t="shared" si="0"/>
        <v>0</v>
      </c>
      <c r="K102" s="183" t="s">
        <v>21</v>
      </c>
      <c r="L102" s="41"/>
      <c r="M102" s="188" t="s">
        <v>21</v>
      </c>
      <c r="N102" s="189" t="s">
        <v>45</v>
      </c>
      <c r="O102" s="66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564</v>
      </c>
      <c r="AT102" s="192" t="s">
        <v>211</v>
      </c>
      <c r="AU102" s="192" t="s">
        <v>224</v>
      </c>
      <c r="AY102" s="19" t="s">
        <v>209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9" t="s">
        <v>81</v>
      </c>
      <c r="BK102" s="193">
        <f t="shared" si="9"/>
        <v>0</v>
      </c>
      <c r="BL102" s="19" t="s">
        <v>564</v>
      </c>
      <c r="BM102" s="192" t="s">
        <v>2397</v>
      </c>
    </row>
    <row r="103" spans="1:65" s="2" customFormat="1" ht="14.45" customHeight="1">
      <c r="A103" s="36"/>
      <c r="B103" s="37"/>
      <c r="C103" s="181" t="s">
        <v>215</v>
      </c>
      <c r="D103" s="181" t="s">
        <v>211</v>
      </c>
      <c r="E103" s="182" t="s">
        <v>2398</v>
      </c>
      <c r="F103" s="183" t="s">
        <v>2399</v>
      </c>
      <c r="G103" s="184" t="s">
        <v>322</v>
      </c>
      <c r="H103" s="185">
        <v>106</v>
      </c>
      <c r="I103" s="186"/>
      <c r="J103" s="187">
        <f t="shared" si="0"/>
        <v>0</v>
      </c>
      <c r="K103" s="183" t="s">
        <v>21</v>
      </c>
      <c r="L103" s="41"/>
      <c r="M103" s="188" t="s">
        <v>21</v>
      </c>
      <c r="N103" s="189" t="s">
        <v>45</v>
      </c>
      <c r="O103" s="66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564</v>
      </c>
      <c r="AT103" s="192" t="s">
        <v>211</v>
      </c>
      <c r="AU103" s="192" t="s">
        <v>224</v>
      </c>
      <c r="AY103" s="19" t="s">
        <v>209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9" t="s">
        <v>81</v>
      </c>
      <c r="BK103" s="193">
        <f t="shared" si="9"/>
        <v>0</v>
      </c>
      <c r="BL103" s="19" t="s">
        <v>564</v>
      </c>
      <c r="BM103" s="192" t="s">
        <v>2400</v>
      </c>
    </row>
    <row r="104" spans="1:65" s="2" customFormat="1" ht="14.45" customHeight="1">
      <c r="A104" s="36"/>
      <c r="B104" s="37"/>
      <c r="C104" s="181" t="s">
        <v>237</v>
      </c>
      <c r="D104" s="181" t="s">
        <v>211</v>
      </c>
      <c r="E104" s="182" t="s">
        <v>2401</v>
      </c>
      <c r="F104" s="183" t="s">
        <v>2402</v>
      </c>
      <c r="G104" s="184" t="s">
        <v>2403</v>
      </c>
      <c r="H104" s="185">
        <v>72</v>
      </c>
      <c r="I104" s="186"/>
      <c r="J104" s="187">
        <f t="shared" si="0"/>
        <v>0</v>
      </c>
      <c r="K104" s="183" t="s">
        <v>21</v>
      </c>
      <c r="L104" s="41"/>
      <c r="M104" s="188" t="s">
        <v>21</v>
      </c>
      <c r="N104" s="189" t="s">
        <v>45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564</v>
      </c>
      <c r="AT104" s="192" t="s">
        <v>211</v>
      </c>
      <c r="AU104" s="192" t="s">
        <v>224</v>
      </c>
      <c r="AY104" s="19" t="s">
        <v>209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81</v>
      </c>
      <c r="BK104" s="193">
        <f t="shared" si="9"/>
        <v>0</v>
      </c>
      <c r="BL104" s="19" t="s">
        <v>564</v>
      </c>
      <c r="BM104" s="192" t="s">
        <v>2404</v>
      </c>
    </row>
    <row r="105" spans="1:65" s="2" customFormat="1" ht="14.45" customHeight="1">
      <c r="A105" s="36"/>
      <c r="B105" s="37"/>
      <c r="C105" s="181" t="s">
        <v>243</v>
      </c>
      <c r="D105" s="181" t="s">
        <v>211</v>
      </c>
      <c r="E105" s="182" t="s">
        <v>2405</v>
      </c>
      <c r="F105" s="183" t="s">
        <v>2406</v>
      </c>
      <c r="G105" s="184" t="s">
        <v>2403</v>
      </c>
      <c r="H105" s="185">
        <v>35</v>
      </c>
      <c r="I105" s="186"/>
      <c r="J105" s="187">
        <f t="shared" si="0"/>
        <v>0</v>
      </c>
      <c r="K105" s="183" t="s">
        <v>21</v>
      </c>
      <c r="L105" s="41"/>
      <c r="M105" s="188" t="s">
        <v>21</v>
      </c>
      <c r="N105" s="189" t="s">
        <v>45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564</v>
      </c>
      <c r="AT105" s="192" t="s">
        <v>211</v>
      </c>
      <c r="AU105" s="192" t="s">
        <v>224</v>
      </c>
      <c r="AY105" s="19" t="s">
        <v>209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81</v>
      </c>
      <c r="BK105" s="193">
        <f t="shared" si="9"/>
        <v>0</v>
      </c>
      <c r="BL105" s="19" t="s">
        <v>564</v>
      </c>
      <c r="BM105" s="192" t="s">
        <v>2407</v>
      </c>
    </row>
    <row r="106" spans="1:65" s="2" customFormat="1" ht="14.45" customHeight="1">
      <c r="A106" s="36"/>
      <c r="B106" s="37"/>
      <c r="C106" s="181" t="s">
        <v>258</v>
      </c>
      <c r="D106" s="181" t="s">
        <v>211</v>
      </c>
      <c r="E106" s="182" t="s">
        <v>2408</v>
      </c>
      <c r="F106" s="183" t="s">
        <v>2409</v>
      </c>
      <c r="G106" s="184" t="s">
        <v>2403</v>
      </c>
      <c r="H106" s="185">
        <v>12</v>
      </c>
      <c r="I106" s="186"/>
      <c r="J106" s="187">
        <f t="shared" si="0"/>
        <v>0</v>
      </c>
      <c r="K106" s="183" t="s">
        <v>21</v>
      </c>
      <c r="L106" s="41"/>
      <c r="M106" s="188" t="s">
        <v>21</v>
      </c>
      <c r="N106" s="189" t="s">
        <v>45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564</v>
      </c>
      <c r="AT106" s="192" t="s">
        <v>211</v>
      </c>
      <c r="AU106" s="192" t="s">
        <v>224</v>
      </c>
      <c r="AY106" s="19" t="s">
        <v>209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81</v>
      </c>
      <c r="BK106" s="193">
        <f t="shared" si="9"/>
        <v>0</v>
      </c>
      <c r="BL106" s="19" t="s">
        <v>564</v>
      </c>
      <c r="BM106" s="192" t="s">
        <v>2410</v>
      </c>
    </row>
    <row r="107" spans="1:65" s="2" customFormat="1" ht="14.45" customHeight="1">
      <c r="A107" s="36"/>
      <c r="B107" s="37"/>
      <c r="C107" s="181" t="s">
        <v>262</v>
      </c>
      <c r="D107" s="181" t="s">
        <v>211</v>
      </c>
      <c r="E107" s="182" t="s">
        <v>2411</v>
      </c>
      <c r="F107" s="183" t="s">
        <v>2412</v>
      </c>
      <c r="G107" s="184" t="s">
        <v>2403</v>
      </c>
      <c r="H107" s="185">
        <v>246</v>
      </c>
      <c r="I107" s="186"/>
      <c r="J107" s="187">
        <f t="shared" si="0"/>
        <v>0</v>
      </c>
      <c r="K107" s="183" t="s">
        <v>21</v>
      </c>
      <c r="L107" s="41"/>
      <c r="M107" s="188" t="s">
        <v>21</v>
      </c>
      <c r="N107" s="189" t="s">
        <v>45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564</v>
      </c>
      <c r="AT107" s="192" t="s">
        <v>211</v>
      </c>
      <c r="AU107" s="192" t="s">
        <v>224</v>
      </c>
      <c r="AY107" s="19" t="s">
        <v>209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81</v>
      </c>
      <c r="BK107" s="193">
        <f t="shared" si="9"/>
        <v>0</v>
      </c>
      <c r="BL107" s="19" t="s">
        <v>564</v>
      </c>
      <c r="BM107" s="192" t="s">
        <v>2413</v>
      </c>
    </row>
    <row r="108" spans="1:65" s="2" customFormat="1" ht="14.45" customHeight="1">
      <c r="A108" s="36"/>
      <c r="B108" s="37"/>
      <c r="C108" s="181" t="s">
        <v>268</v>
      </c>
      <c r="D108" s="181" t="s">
        <v>211</v>
      </c>
      <c r="E108" s="182" t="s">
        <v>2414</v>
      </c>
      <c r="F108" s="183" t="s">
        <v>2415</v>
      </c>
      <c r="G108" s="184" t="s">
        <v>2403</v>
      </c>
      <c r="H108" s="185">
        <v>62</v>
      </c>
      <c r="I108" s="186"/>
      <c r="J108" s="187">
        <f t="shared" si="0"/>
        <v>0</v>
      </c>
      <c r="K108" s="183" t="s">
        <v>21</v>
      </c>
      <c r="L108" s="41"/>
      <c r="M108" s="188" t="s">
        <v>21</v>
      </c>
      <c r="N108" s="189" t="s">
        <v>45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564</v>
      </c>
      <c r="AT108" s="192" t="s">
        <v>211</v>
      </c>
      <c r="AU108" s="192" t="s">
        <v>224</v>
      </c>
      <c r="AY108" s="19" t="s">
        <v>209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81</v>
      </c>
      <c r="BK108" s="193">
        <f t="shared" si="9"/>
        <v>0</v>
      </c>
      <c r="BL108" s="19" t="s">
        <v>564</v>
      </c>
      <c r="BM108" s="192" t="s">
        <v>2416</v>
      </c>
    </row>
    <row r="109" spans="1:65" s="2" customFormat="1" ht="14.45" customHeight="1">
      <c r="A109" s="36"/>
      <c r="B109" s="37"/>
      <c r="C109" s="181" t="s">
        <v>272</v>
      </c>
      <c r="D109" s="181" t="s">
        <v>211</v>
      </c>
      <c r="E109" s="182" t="s">
        <v>2417</v>
      </c>
      <c r="F109" s="183" t="s">
        <v>2418</v>
      </c>
      <c r="G109" s="184" t="s">
        <v>2403</v>
      </c>
      <c r="H109" s="185">
        <v>48</v>
      </c>
      <c r="I109" s="186"/>
      <c r="J109" s="187">
        <f t="shared" si="0"/>
        <v>0</v>
      </c>
      <c r="K109" s="183" t="s">
        <v>21</v>
      </c>
      <c r="L109" s="41"/>
      <c r="M109" s="188" t="s">
        <v>21</v>
      </c>
      <c r="N109" s="189" t="s">
        <v>45</v>
      </c>
      <c r="O109" s="66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564</v>
      </c>
      <c r="AT109" s="192" t="s">
        <v>211</v>
      </c>
      <c r="AU109" s="192" t="s">
        <v>224</v>
      </c>
      <c r="AY109" s="19" t="s">
        <v>209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9" t="s">
        <v>81</v>
      </c>
      <c r="BK109" s="193">
        <f t="shared" si="9"/>
        <v>0</v>
      </c>
      <c r="BL109" s="19" t="s">
        <v>564</v>
      </c>
      <c r="BM109" s="192" t="s">
        <v>2419</v>
      </c>
    </row>
    <row r="110" spans="1:65" s="2" customFormat="1" ht="14.45" customHeight="1">
      <c r="A110" s="36"/>
      <c r="B110" s="37"/>
      <c r="C110" s="181" t="s">
        <v>277</v>
      </c>
      <c r="D110" s="181" t="s">
        <v>211</v>
      </c>
      <c r="E110" s="182" t="s">
        <v>2420</v>
      </c>
      <c r="F110" s="183" t="s">
        <v>2421</v>
      </c>
      <c r="G110" s="184" t="s">
        <v>2403</v>
      </c>
      <c r="H110" s="185">
        <v>2</v>
      </c>
      <c r="I110" s="186"/>
      <c r="J110" s="187">
        <f t="shared" si="0"/>
        <v>0</v>
      </c>
      <c r="K110" s="183" t="s">
        <v>21</v>
      </c>
      <c r="L110" s="41"/>
      <c r="M110" s="188" t="s">
        <v>21</v>
      </c>
      <c r="N110" s="189" t="s">
        <v>45</v>
      </c>
      <c r="O110" s="66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564</v>
      </c>
      <c r="AT110" s="192" t="s">
        <v>211</v>
      </c>
      <c r="AU110" s="192" t="s">
        <v>224</v>
      </c>
      <c r="AY110" s="19" t="s">
        <v>209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9" t="s">
        <v>81</v>
      </c>
      <c r="BK110" s="193">
        <f t="shared" si="9"/>
        <v>0</v>
      </c>
      <c r="BL110" s="19" t="s">
        <v>564</v>
      </c>
      <c r="BM110" s="192" t="s">
        <v>2422</v>
      </c>
    </row>
    <row r="111" spans="1:65" s="2" customFormat="1" ht="14.45" customHeight="1">
      <c r="A111" s="36"/>
      <c r="B111" s="37"/>
      <c r="C111" s="181" t="s">
        <v>282</v>
      </c>
      <c r="D111" s="181" t="s">
        <v>211</v>
      </c>
      <c r="E111" s="182" t="s">
        <v>2423</v>
      </c>
      <c r="F111" s="183" t="s">
        <v>2424</v>
      </c>
      <c r="G111" s="184" t="s">
        <v>2403</v>
      </c>
      <c r="H111" s="185">
        <v>6</v>
      </c>
      <c r="I111" s="186"/>
      <c r="J111" s="187">
        <f t="shared" si="0"/>
        <v>0</v>
      </c>
      <c r="K111" s="183" t="s">
        <v>21</v>
      </c>
      <c r="L111" s="41"/>
      <c r="M111" s="188" t="s">
        <v>21</v>
      </c>
      <c r="N111" s="189" t="s">
        <v>45</v>
      </c>
      <c r="O111" s="66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564</v>
      </c>
      <c r="AT111" s="192" t="s">
        <v>211</v>
      </c>
      <c r="AU111" s="192" t="s">
        <v>224</v>
      </c>
      <c r="AY111" s="19" t="s">
        <v>209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19" t="s">
        <v>81</v>
      </c>
      <c r="BK111" s="193">
        <f t="shared" si="9"/>
        <v>0</v>
      </c>
      <c r="BL111" s="19" t="s">
        <v>564</v>
      </c>
      <c r="BM111" s="192" t="s">
        <v>2425</v>
      </c>
    </row>
    <row r="112" spans="1:65" s="2" customFormat="1" ht="14.45" customHeight="1">
      <c r="A112" s="36"/>
      <c r="B112" s="37"/>
      <c r="C112" s="181" t="s">
        <v>286</v>
      </c>
      <c r="D112" s="181" t="s">
        <v>211</v>
      </c>
      <c r="E112" s="182" t="s">
        <v>2426</v>
      </c>
      <c r="F112" s="183" t="s">
        <v>2427</v>
      </c>
      <c r="G112" s="184" t="s">
        <v>2403</v>
      </c>
      <c r="H112" s="185">
        <v>2</v>
      </c>
      <c r="I112" s="186"/>
      <c r="J112" s="187">
        <f t="shared" si="0"/>
        <v>0</v>
      </c>
      <c r="K112" s="183" t="s">
        <v>21</v>
      </c>
      <c r="L112" s="41"/>
      <c r="M112" s="188" t="s">
        <v>21</v>
      </c>
      <c r="N112" s="189" t="s">
        <v>45</v>
      </c>
      <c r="O112" s="66"/>
      <c r="P112" s="190">
        <f t="shared" si="1"/>
        <v>0</v>
      </c>
      <c r="Q112" s="190">
        <v>0</v>
      </c>
      <c r="R112" s="190">
        <f t="shared" si="2"/>
        <v>0</v>
      </c>
      <c r="S112" s="190">
        <v>0</v>
      </c>
      <c r="T112" s="191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564</v>
      </c>
      <c r="AT112" s="192" t="s">
        <v>211</v>
      </c>
      <c r="AU112" s="192" t="s">
        <v>224</v>
      </c>
      <c r="AY112" s="19" t="s">
        <v>209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19" t="s">
        <v>81</v>
      </c>
      <c r="BK112" s="193">
        <f t="shared" si="9"/>
        <v>0</v>
      </c>
      <c r="BL112" s="19" t="s">
        <v>564</v>
      </c>
      <c r="BM112" s="192" t="s">
        <v>2428</v>
      </c>
    </row>
    <row r="113" spans="1:65" s="2" customFormat="1" ht="14.45" customHeight="1">
      <c r="A113" s="36"/>
      <c r="B113" s="37"/>
      <c r="C113" s="181" t="s">
        <v>290</v>
      </c>
      <c r="D113" s="181" t="s">
        <v>211</v>
      </c>
      <c r="E113" s="182" t="s">
        <v>2429</v>
      </c>
      <c r="F113" s="183" t="s">
        <v>2430</v>
      </c>
      <c r="G113" s="184" t="s">
        <v>2403</v>
      </c>
      <c r="H113" s="185">
        <v>11</v>
      </c>
      <c r="I113" s="186"/>
      <c r="J113" s="187">
        <f t="shared" si="0"/>
        <v>0</v>
      </c>
      <c r="K113" s="183" t="s">
        <v>21</v>
      </c>
      <c r="L113" s="41"/>
      <c r="M113" s="188" t="s">
        <v>21</v>
      </c>
      <c r="N113" s="189" t="s">
        <v>45</v>
      </c>
      <c r="O113" s="66"/>
      <c r="P113" s="190">
        <f t="shared" si="1"/>
        <v>0</v>
      </c>
      <c r="Q113" s="190">
        <v>0</v>
      </c>
      <c r="R113" s="190">
        <f t="shared" si="2"/>
        <v>0</v>
      </c>
      <c r="S113" s="190">
        <v>0</v>
      </c>
      <c r="T113" s="191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564</v>
      </c>
      <c r="AT113" s="192" t="s">
        <v>211</v>
      </c>
      <c r="AU113" s="192" t="s">
        <v>224</v>
      </c>
      <c r="AY113" s="19" t="s">
        <v>209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19" t="s">
        <v>81</v>
      </c>
      <c r="BK113" s="193">
        <f t="shared" si="9"/>
        <v>0</v>
      </c>
      <c r="BL113" s="19" t="s">
        <v>564</v>
      </c>
      <c r="BM113" s="192" t="s">
        <v>2431</v>
      </c>
    </row>
    <row r="114" spans="1:65" s="2" customFormat="1" ht="14.45" customHeight="1">
      <c r="A114" s="36"/>
      <c r="B114" s="37"/>
      <c r="C114" s="181" t="s">
        <v>8</v>
      </c>
      <c r="D114" s="181" t="s">
        <v>211</v>
      </c>
      <c r="E114" s="182" t="s">
        <v>2432</v>
      </c>
      <c r="F114" s="183" t="s">
        <v>2433</v>
      </c>
      <c r="G114" s="184" t="s">
        <v>2403</v>
      </c>
      <c r="H114" s="185">
        <v>5</v>
      </c>
      <c r="I114" s="186"/>
      <c r="J114" s="187">
        <f t="shared" si="0"/>
        <v>0</v>
      </c>
      <c r="K114" s="183" t="s">
        <v>21</v>
      </c>
      <c r="L114" s="41"/>
      <c r="M114" s="188" t="s">
        <v>21</v>
      </c>
      <c r="N114" s="189" t="s">
        <v>45</v>
      </c>
      <c r="O114" s="66"/>
      <c r="P114" s="190">
        <f t="shared" si="1"/>
        <v>0</v>
      </c>
      <c r="Q114" s="190">
        <v>0</v>
      </c>
      <c r="R114" s="190">
        <f t="shared" si="2"/>
        <v>0</v>
      </c>
      <c r="S114" s="190">
        <v>0</v>
      </c>
      <c r="T114" s="191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564</v>
      </c>
      <c r="AT114" s="192" t="s">
        <v>211</v>
      </c>
      <c r="AU114" s="192" t="s">
        <v>224</v>
      </c>
      <c r="AY114" s="19" t="s">
        <v>209</v>
      </c>
      <c r="BE114" s="193">
        <f t="shared" si="4"/>
        <v>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19" t="s">
        <v>81</v>
      </c>
      <c r="BK114" s="193">
        <f t="shared" si="9"/>
        <v>0</v>
      </c>
      <c r="BL114" s="19" t="s">
        <v>564</v>
      </c>
      <c r="BM114" s="192" t="s">
        <v>2434</v>
      </c>
    </row>
    <row r="115" spans="1:65" s="2" customFormat="1" ht="14.45" customHeight="1">
      <c r="A115" s="36"/>
      <c r="B115" s="37"/>
      <c r="C115" s="181" t="s">
        <v>298</v>
      </c>
      <c r="D115" s="181" t="s">
        <v>211</v>
      </c>
      <c r="E115" s="182" t="s">
        <v>2435</v>
      </c>
      <c r="F115" s="183" t="s">
        <v>2436</v>
      </c>
      <c r="G115" s="184" t="s">
        <v>2403</v>
      </c>
      <c r="H115" s="185">
        <v>6</v>
      </c>
      <c r="I115" s="186"/>
      <c r="J115" s="187">
        <f t="shared" si="0"/>
        <v>0</v>
      </c>
      <c r="K115" s="183" t="s">
        <v>21</v>
      </c>
      <c r="L115" s="41"/>
      <c r="M115" s="188" t="s">
        <v>21</v>
      </c>
      <c r="N115" s="189" t="s">
        <v>45</v>
      </c>
      <c r="O115" s="66"/>
      <c r="P115" s="190">
        <f t="shared" si="1"/>
        <v>0</v>
      </c>
      <c r="Q115" s="190">
        <v>0</v>
      </c>
      <c r="R115" s="190">
        <f t="shared" si="2"/>
        <v>0</v>
      </c>
      <c r="S115" s="190">
        <v>0</v>
      </c>
      <c r="T115" s="191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564</v>
      </c>
      <c r="AT115" s="192" t="s">
        <v>211</v>
      </c>
      <c r="AU115" s="192" t="s">
        <v>224</v>
      </c>
      <c r="AY115" s="19" t="s">
        <v>209</v>
      </c>
      <c r="BE115" s="193">
        <f t="shared" si="4"/>
        <v>0</v>
      </c>
      <c r="BF115" s="193">
        <f t="shared" si="5"/>
        <v>0</v>
      </c>
      <c r="BG115" s="193">
        <f t="shared" si="6"/>
        <v>0</v>
      </c>
      <c r="BH115" s="193">
        <f t="shared" si="7"/>
        <v>0</v>
      </c>
      <c r="BI115" s="193">
        <f t="shared" si="8"/>
        <v>0</v>
      </c>
      <c r="BJ115" s="19" t="s">
        <v>81</v>
      </c>
      <c r="BK115" s="193">
        <f t="shared" si="9"/>
        <v>0</v>
      </c>
      <c r="BL115" s="19" t="s">
        <v>564</v>
      </c>
      <c r="BM115" s="192" t="s">
        <v>2437</v>
      </c>
    </row>
    <row r="116" spans="1:65" s="2" customFormat="1" ht="24.2" customHeight="1">
      <c r="A116" s="36"/>
      <c r="B116" s="37"/>
      <c r="C116" s="181" t="s">
        <v>305</v>
      </c>
      <c r="D116" s="181" t="s">
        <v>211</v>
      </c>
      <c r="E116" s="182" t="s">
        <v>2438</v>
      </c>
      <c r="F116" s="183" t="s">
        <v>2439</v>
      </c>
      <c r="G116" s="184" t="s">
        <v>2403</v>
      </c>
      <c r="H116" s="185">
        <v>4</v>
      </c>
      <c r="I116" s="186"/>
      <c r="J116" s="187">
        <f t="shared" si="0"/>
        <v>0</v>
      </c>
      <c r="K116" s="183" t="s">
        <v>21</v>
      </c>
      <c r="L116" s="41"/>
      <c r="M116" s="188" t="s">
        <v>21</v>
      </c>
      <c r="N116" s="189" t="s">
        <v>45</v>
      </c>
      <c r="O116" s="66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564</v>
      </c>
      <c r="AT116" s="192" t="s">
        <v>211</v>
      </c>
      <c r="AU116" s="192" t="s">
        <v>224</v>
      </c>
      <c r="AY116" s="19" t="s">
        <v>209</v>
      </c>
      <c r="BE116" s="193">
        <f t="shared" si="4"/>
        <v>0</v>
      </c>
      <c r="BF116" s="193">
        <f t="shared" si="5"/>
        <v>0</v>
      </c>
      <c r="BG116" s="193">
        <f t="shared" si="6"/>
        <v>0</v>
      </c>
      <c r="BH116" s="193">
        <f t="shared" si="7"/>
        <v>0</v>
      </c>
      <c r="BI116" s="193">
        <f t="shared" si="8"/>
        <v>0</v>
      </c>
      <c r="BJ116" s="19" t="s">
        <v>81</v>
      </c>
      <c r="BK116" s="193">
        <f t="shared" si="9"/>
        <v>0</v>
      </c>
      <c r="BL116" s="19" t="s">
        <v>564</v>
      </c>
      <c r="BM116" s="192" t="s">
        <v>2440</v>
      </c>
    </row>
    <row r="117" spans="1:65" s="2" customFormat="1" ht="14.45" customHeight="1">
      <c r="A117" s="36"/>
      <c r="B117" s="37"/>
      <c r="C117" s="181" t="s">
        <v>310</v>
      </c>
      <c r="D117" s="181" t="s">
        <v>211</v>
      </c>
      <c r="E117" s="182" t="s">
        <v>2441</v>
      </c>
      <c r="F117" s="183" t="s">
        <v>2442</v>
      </c>
      <c r="G117" s="184" t="s">
        <v>2403</v>
      </c>
      <c r="H117" s="185">
        <v>28</v>
      </c>
      <c r="I117" s="186"/>
      <c r="J117" s="187">
        <f t="shared" si="0"/>
        <v>0</v>
      </c>
      <c r="K117" s="183" t="s">
        <v>21</v>
      </c>
      <c r="L117" s="41"/>
      <c r="M117" s="188" t="s">
        <v>21</v>
      </c>
      <c r="N117" s="189" t="s">
        <v>45</v>
      </c>
      <c r="O117" s="66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564</v>
      </c>
      <c r="AT117" s="192" t="s">
        <v>211</v>
      </c>
      <c r="AU117" s="192" t="s">
        <v>224</v>
      </c>
      <c r="AY117" s="19" t="s">
        <v>209</v>
      </c>
      <c r="BE117" s="193">
        <f t="shared" si="4"/>
        <v>0</v>
      </c>
      <c r="BF117" s="193">
        <f t="shared" si="5"/>
        <v>0</v>
      </c>
      <c r="BG117" s="193">
        <f t="shared" si="6"/>
        <v>0</v>
      </c>
      <c r="BH117" s="193">
        <f t="shared" si="7"/>
        <v>0</v>
      </c>
      <c r="BI117" s="193">
        <f t="shared" si="8"/>
        <v>0</v>
      </c>
      <c r="BJ117" s="19" t="s">
        <v>81</v>
      </c>
      <c r="BK117" s="193">
        <f t="shared" si="9"/>
        <v>0</v>
      </c>
      <c r="BL117" s="19" t="s">
        <v>564</v>
      </c>
      <c r="BM117" s="192" t="s">
        <v>2443</v>
      </c>
    </row>
    <row r="118" spans="1:65" s="2" customFormat="1" ht="14.45" customHeight="1">
      <c r="A118" s="36"/>
      <c r="B118" s="37"/>
      <c r="C118" s="181" t="s">
        <v>315</v>
      </c>
      <c r="D118" s="181" t="s">
        <v>211</v>
      </c>
      <c r="E118" s="182" t="s">
        <v>2444</v>
      </c>
      <c r="F118" s="183" t="s">
        <v>2445</v>
      </c>
      <c r="G118" s="184" t="s">
        <v>2403</v>
      </c>
      <c r="H118" s="185">
        <v>9</v>
      </c>
      <c r="I118" s="186"/>
      <c r="J118" s="187">
        <f t="shared" si="0"/>
        <v>0</v>
      </c>
      <c r="K118" s="183" t="s">
        <v>21</v>
      </c>
      <c r="L118" s="41"/>
      <c r="M118" s="188" t="s">
        <v>21</v>
      </c>
      <c r="N118" s="189" t="s">
        <v>45</v>
      </c>
      <c r="O118" s="66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564</v>
      </c>
      <c r="AT118" s="192" t="s">
        <v>211</v>
      </c>
      <c r="AU118" s="192" t="s">
        <v>224</v>
      </c>
      <c r="AY118" s="19" t="s">
        <v>209</v>
      </c>
      <c r="BE118" s="193">
        <f t="shared" si="4"/>
        <v>0</v>
      </c>
      <c r="BF118" s="193">
        <f t="shared" si="5"/>
        <v>0</v>
      </c>
      <c r="BG118" s="193">
        <f t="shared" si="6"/>
        <v>0</v>
      </c>
      <c r="BH118" s="193">
        <f t="shared" si="7"/>
        <v>0</v>
      </c>
      <c r="BI118" s="193">
        <f t="shared" si="8"/>
        <v>0</v>
      </c>
      <c r="BJ118" s="19" t="s">
        <v>81</v>
      </c>
      <c r="BK118" s="193">
        <f t="shared" si="9"/>
        <v>0</v>
      </c>
      <c r="BL118" s="19" t="s">
        <v>564</v>
      </c>
      <c r="BM118" s="192" t="s">
        <v>2446</v>
      </c>
    </row>
    <row r="119" spans="1:65" s="2" customFormat="1" ht="14.45" customHeight="1">
      <c r="A119" s="36"/>
      <c r="B119" s="37"/>
      <c r="C119" s="181" t="s">
        <v>319</v>
      </c>
      <c r="D119" s="181" t="s">
        <v>211</v>
      </c>
      <c r="E119" s="182" t="s">
        <v>2447</v>
      </c>
      <c r="F119" s="183" t="s">
        <v>2448</v>
      </c>
      <c r="G119" s="184" t="s">
        <v>2403</v>
      </c>
      <c r="H119" s="185">
        <v>65</v>
      </c>
      <c r="I119" s="186"/>
      <c r="J119" s="187">
        <f t="shared" si="0"/>
        <v>0</v>
      </c>
      <c r="K119" s="183" t="s">
        <v>21</v>
      </c>
      <c r="L119" s="41"/>
      <c r="M119" s="188" t="s">
        <v>21</v>
      </c>
      <c r="N119" s="189" t="s">
        <v>45</v>
      </c>
      <c r="O119" s="66"/>
      <c r="P119" s="190">
        <f t="shared" si="1"/>
        <v>0</v>
      </c>
      <c r="Q119" s="190">
        <v>0</v>
      </c>
      <c r="R119" s="190">
        <f t="shared" si="2"/>
        <v>0</v>
      </c>
      <c r="S119" s="190">
        <v>0</v>
      </c>
      <c r="T119" s="191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564</v>
      </c>
      <c r="AT119" s="192" t="s">
        <v>211</v>
      </c>
      <c r="AU119" s="192" t="s">
        <v>224</v>
      </c>
      <c r="AY119" s="19" t="s">
        <v>209</v>
      </c>
      <c r="BE119" s="193">
        <f t="shared" si="4"/>
        <v>0</v>
      </c>
      <c r="BF119" s="193">
        <f t="shared" si="5"/>
        <v>0</v>
      </c>
      <c r="BG119" s="193">
        <f t="shared" si="6"/>
        <v>0</v>
      </c>
      <c r="BH119" s="193">
        <f t="shared" si="7"/>
        <v>0</v>
      </c>
      <c r="BI119" s="193">
        <f t="shared" si="8"/>
        <v>0</v>
      </c>
      <c r="BJ119" s="19" t="s">
        <v>81</v>
      </c>
      <c r="BK119" s="193">
        <f t="shared" si="9"/>
        <v>0</v>
      </c>
      <c r="BL119" s="19" t="s">
        <v>564</v>
      </c>
      <c r="BM119" s="192" t="s">
        <v>2449</v>
      </c>
    </row>
    <row r="120" spans="1:65" s="2" customFormat="1" ht="14.45" customHeight="1">
      <c r="A120" s="36"/>
      <c r="B120" s="37"/>
      <c r="C120" s="181" t="s">
        <v>7</v>
      </c>
      <c r="D120" s="181" t="s">
        <v>211</v>
      </c>
      <c r="E120" s="182" t="s">
        <v>2450</v>
      </c>
      <c r="F120" s="183" t="s">
        <v>2451</v>
      </c>
      <c r="G120" s="184" t="s">
        <v>2452</v>
      </c>
      <c r="H120" s="185">
        <v>1</v>
      </c>
      <c r="I120" s="186"/>
      <c r="J120" s="187">
        <f t="shared" si="0"/>
        <v>0</v>
      </c>
      <c r="K120" s="183" t="s">
        <v>21</v>
      </c>
      <c r="L120" s="41"/>
      <c r="M120" s="188" t="s">
        <v>21</v>
      </c>
      <c r="N120" s="189" t="s">
        <v>45</v>
      </c>
      <c r="O120" s="66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564</v>
      </c>
      <c r="AT120" s="192" t="s">
        <v>211</v>
      </c>
      <c r="AU120" s="192" t="s">
        <v>224</v>
      </c>
      <c r="AY120" s="19" t="s">
        <v>209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19" t="s">
        <v>81</v>
      </c>
      <c r="BK120" s="193">
        <f t="shared" si="9"/>
        <v>0</v>
      </c>
      <c r="BL120" s="19" t="s">
        <v>564</v>
      </c>
      <c r="BM120" s="192" t="s">
        <v>2453</v>
      </c>
    </row>
    <row r="121" spans="1:65" s="2" customFormat="1" ht="14.45" customHeight="1">
      <c r="A121" s="36"/>
      <c r="B121" s="37"/>
      <c r="C121" s="181" t="s">
        <v>328</v>
      </c>
      <c r="D121" s="181" t="s">
        <v>211</v>
      </c>
      <c r="E121" s="182" t="s">
        <v>2454</v>
      </c>
      <c r="F121" s="183" t="s">
        <v>2455</v>
      </c>
      <c r="G121" s="184" t="s">
        <v>2403</v>
      </c>
      <c r="H121" s="185">
        <v>2</v>
      </c>
      <c r="I121" s="186"/>
      <c r="J121" s="187">
        <f t="shared" si="0"/>
        <v>0</v>
      </c>
      <c r="K121" s="183" t="s">
        <v>21</v>
      </c>
      <c r="L121" s="41"/>
      <c r="M121" s="188" t="s">
        <v>21</v>
      </c>
      <c r="N121" s="189" t="s">
        <v>45</v>
      </c>
      <c r="O121" s="66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564</v>
      </c>
      <c r="AT121" s="192" t="s">
        <v>211</v>
      </c>
      <c r="AU121" s="192" t="s">
        <v>224</v>
      </c>
      <c r="AY121" s="19" t="s">
        <v>209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9" t="s">
        <v>81</v>
      </c>
      <c r="BK121" s="193">
        <f t="shared" si="9"/>
        <v>0</v>
      </c>
      <c r="BL121" s="19" t="s">
        <v>564</v>
      </c>
      <c r="BM121" s="192" t="s">
        <v>2456</v>
      </c>
    </row>
    <row r="122" spans="1:65" s="2" customFormat="1" ht="14.45" customHeight="1">
      <c r="A122" s="36"/>
      <c r="B122" s="37"/>
      <c r="C122" s="181" t="s">
        <v>335</v>
      </c>
      <c r="D122" s="181" t="s">
        <v>211</v>
      </c>
      <c r="E122" s="182" t="s">
        <v>2457</v>
      </c>
      <c r="F122" s="183" t="s">
        <v>2458</v>
      </c>
      <c r="G122" s="184" t="s">
        <v>2403</v>
      </c>
      <c r="H122" s="185">
        <v>1</v>
      </c>
      <c r="I122" s="186"/>
      <c r="J122" s="187">
        <f t="shared" si="0"/>
        <v>0</v>
      </c>
      <c r="K122" s="183" t="s">
        <v>21</v>
      </c>
      <c r="L122" s="41"/>
      <c r="M122" s="188" t="s">
        <v>21</v>
      </c>
      <c r="N122" s="189" t="s">
        <v>45</v>
      </c>
      <c r="O122" s="66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564</v>
      </c>
      <c r="AT122" s="192" t="s">
        <v>211</v>
      </c>
      <c r="AU122" s="192" t="s">
        <v>224</v>
      </c>
      <c r="AY122" s="19" t="s">
        <v>209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9" t="s">
        <v>81</v>
      </c>
      <c r="BK122" s="193">
        <f t="shared" si="9"/>
        <v>0</v>
      </c>
      <c r="BL122" s="19" t="s">
        <v>564</v>
      </c>
      <c r="BM122" s="192" t="s">
        <v>2459</v>
      </c>
    </row>
    <row r="123" spans="1:65" s="2" customFormat="1" ht="14.45" customHeight="1">
      <c r="A123" s="36"/>
      <c r="B123" s="37"/>
      <c r="C123" s="181" t="s">
        <v>140</v>
      </c>
      <c r="D123" s="181" t="s">
        <v>211</v>
      </c>
      <c r="E123" s="182" t="s">
        <v>2460</v>
      </c>
      <c r="F123" s="183" t="s">
        <v>2461</v>
      </c>
      <c r="G123" s="184" t="s">
        <v>2403</v>
      </c>
      <c r="H123" s="185">
        <v>9</v>
      </c>
      <c r="I123" s="186"/>
      <c r="J123" s="187">
        <f t="shared" si="0"/>
        <v>0</v>
      </c>
      <c r="K123" s="183" t="s">
        <v>21</v>
      </c>
      <c r="L123" s="41"/>
      <c r="M123" s="188" t="s">
        <v>21</v>
      </c>
      <c r="N123" s="189" t="s">
        <v>45</v>
      </c>
      <c r="O123" s="66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564</v>
      </c>
      <c r="AT123" s="192" t="s">
        <v>211</v>
      </c>
      <c r="AU123" s="192" t="s">
        <v>224</v>
      </c>
      <c r="AY123" s="19" t="s">
        <v>209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9" t="s">
        <v>81</v>
      </c>
      <c r="BK123" s="193">
        <f t="shared" si="9"/>
        <v>0</v>
      </c>
      <c r="BL123" s="19" t="s">
        <v>564</v>
      </c>
      <c r="BM123" s="192" t="s">
        <v>2462</v>
      </c>
    </row>
    <row r="124" spans="1:65" s="2" customFormat="1" ht="14.45" customHeight="1">
      <c r="A124" s="36"/>
      <c r="B124" s="37"/>
      <c r="C124" s="181" t="s">
        <v>344</v>
      </c>
      <c r="D124" s="181" t="s">
        <v>211</v>
      </c>
      <c r="E124" s="182" t="s">
        <v>2463</v>
      </c>
      <c r="F124" s="183" t="s">
        <v>2464</v>
      </c>
      <c r="G124" s="184" t="s">
        <v>322</v>
      </c>
      <c r="H124" s="185">
        <v>14</v>
      </c>
      <c r="I124" s="186"/>
      <c r="J124" s="187">
        <f t="shared" si="0"/>
        <v>0</v>
      </c>
      <c r="K124" s="183" t="s">
        <v>21</v>
      </c>
      <c r="L124" s="41"/>
      <c r="M124" s="188" t="s">
        <v>21</v>
      </c>
      <c r="N124" s="189" t="s">
        <v>45</v>
      </c>
      <c r="O124" s="66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564</v>
      </c>
      <c r="AT124" s="192" t="s">
        <v>211</v>
      </c>
      <c r="AU124" s="192" t="s">
        <v>224</v>
      </c>
      <c r="AY124" s="19" t="s">
        <v>209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9" t="s">
        <v>81</v>
      </c>
      <c r="BK124" s="193">
        <f t="shared" si="9"/>
        <v>0</v>
      </c>
      <c r="BL124" s="19" t="s">
        <v>564</v>
      </c>
      <c r="BM124" s="192" t="s">
        <v>2465</v>
      </c>
    </row>
    <row r="125" spans="1:65" s="2" customFormat="1" ht="24.2" customHeight="1">
      <c r="A125" s="36"/>
      <c r="B125" s="37"/>
      <c r="C125" s="181" t="s">
        <v>351</v>
      </c>
      <c r="D125" s="181" t="s">
        <v>211</v>
      </c>
      <c r="E125" s="182" t="s">
        <v>2466</v>
      </c>
      <c r="F125" s="183" t="s">
        <v>2467</v>
      </c>
      <c r="G125" s="184" t="s">
        <v>2403</v>
      </c>
      <c r="H125" s="185">
        <v>7</v>
      </c>
      <c r="I125" s="186"/>
      <c r="J125" s="187">
        <f t="shared" si="0"/>
        <v>0</v>
      </c>
      <c r="K125" s="183" t="s">
        <v>21</v>
      </c>
      <c r="L125" s="41"/>
      <c r="M125" s="188" t="s">
        <v>21</v>
      </c>
      <c r="N125" s="189" t="s">
        <v>45</v>
      </c>
      <c r="O125" s="66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564</v>
      </c>
      <c r="AT125" s="192" t="s">
        <v>211</v>
      </c>
      <c r="AU125" s="192" t="s">
        <v>224</v>
      </c>
      <c r="AY125" s="19" t="s">
        <v>209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9" t="s">
        <v>81</v>
      </c>
      <c r="BK125" s="193">
        <f t="shared" si="9"/>
        <v>0</v>
      </c>
      <c r="BL125" s="19" t="s">
        <v>564</v>
      </c>
      <c r="BM125" s="192" t="s">
        <v>2468</v>
      </c>
    </row>
    <row r="126" spans="1:65" s="2" customFormat="1" ht="14.45" customHeight="1">
      <c r="A126" s="36"/>
      <c r="B126" s="37"/>
      <c r="C126" s="181" t="s">
        <v>361</v>
      </c>
      <c r="D126" s="181" t="s">
        <v>211</v>
      </c>
      <c r="E126" s="182" t="s">
        <v>2469</v>
      </c>
      <c r="F126" s="183" t="s">
        <v>2470</v>
      </c>
      <c r="G126" s="184" t="s">
        <v>2403</v>
      </c>
      <c r="H126" s="185">
        <v>8</v>
      </c>
      <c r="I126" s="186"/>
      <c r="J126" s="187">
        <f t="shared" si="0"/>
        <v>0</v>
      </c>
      <c r="K126" s="183" t="s">
        <v>21</v>
      </c>
      <c r="L126" s="41"/>
      <c r="M126" s="188" t="s">
        <v>21</v>
      </c>
      <c r="N126" s="189" t="s">
        <v>45</v>
      </c>
      <c r="O126" s="66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564</v>
      </c>
      <c r="AT126" s="192" t="s">
        <v>211</v>
      </c>
      <c r="AU126" s="192" t="s">
        <v>224</v>
      </c>
      <c r="AY126" s="19" t="s">
        <v>209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9" t="s">
        <v>81</v>
      </c>
      <c r="BK126" s="193">
        <f t="shared" si="9"/>
        <v>0</v>
      </c>
      <c r="BL126" s="19" t="s">
        <v>564</v>
      </c>
      <c r="BM126" s="192" t="s">
        <v>2471</v>
      </c>
    </row>
    <row r="127" spans="1:65" s="2" customFormat="1" ht="14.45" customHeight="1">
      <c r="A127" s="36"/>
      <c r="B127" s="37"/>
      <c r="C127" s="181" t="s">
        <v>366</v>
      </c>
      <c r="D127" s="181" t="s">
        <v>211</v>
      </c>
      <c r="E127" s="182" t="s">
        <v>2472</v>
      </c>
      <c r="F127" s="183" t="s">
        <v>2473</v>
      </c>
      <c r="G127" s="184" t="s">
        <v>2403</v>
      </c>
      <c r="H127" s="185">
        <v>2</v>
      </c>
      <c r="I127" s="186"/>
      <c r="J127" s="187">
        <f t="shared" si="0"/>
        <v>0</v>
      </c>
      <c r="K127" s="183" t="s">
        <v>21</v>
      </c>
      <c r="L127" s="41"/>
      <c r="M127" s="188" t="s">
        <v>21</v>
      </c>
      <c r="N127" s="189" t="s">
        <v>45</v>
      </c>
      <c r="O127" s="66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564</v>
      </c>
      <c r="AT127" s="192" t="s">
        <v>211</v>
      </c>
      <c r="AU127" s="192" t="s">
        <v>224</v>
      </c>
      <c r="AY127" s="19" t="s">
        <v>209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9" t="s">
        <v>81</v>
      </c>
      <c r="BK127" s="193">
        <f t="shared" si="9"/>
        <v>0</v>
      </c>
      <c r="BL127" s="19" t="s">
        <v>564</v>
      </c>
      <c r="BM127" s="192" t="s">
        <v>2474</v>
      </c>
    </row>
    <row r="128" spans="1:65" s="2" customFormat="1" ht="14.45" customHeight="1">
      <c r="A128" s="36"/>
      <c r="B128" s="37"/>
      <c r="C128" s="181" t="s">
        <v>374</v>
      </c>
      <c r="D128" s="181" t="s">
        <v>211</v>
      </c>
      <c r="E128" s="182" t="s">
        <v>2475</v>
      </c>
      <c r="F128" s="183" t="s">
        <v>2476</v>
      </c>
      <c r="G128" s="184" t="s">
        <v>2403</v>
      </c>
      <c r="H128" s="185">
        <v>61</v>
      </c>
      <c r="I128" s="186"/>
      <c r="J128" s="187">
        <f t="shared" si="0"/>
        <v>0</v>
      </c>
      <c r="K128" s="183" t="s">
        <v>21</v>
      </c>
      <c r="L128" s="41"/>
      <c r="M128" s="188" t="s">
        <v>21</v>
      </c>
      <c r="N128" s="189" t="s">
        <v>45</v>
      </c>
      <c r="O128" s="66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564</v>
      </c>
      <c r="AT128" s="192" t="s">
        <v>211</v>
      </c>
      <c r="AU128" s="192" t="s">
        <v>224</v>
      </c>
      <c r="AY128" s="19" t="s">
        <v>209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9" t="s">
        <v>81</v>
      </c>
      <c r="BK128" s="193">
        <f t="shared" si="9"/>
        <v>0</v>
      </c>
      <c r="BL128" s="19" t="s">
        <v>564</v>
      </c>
      <c r="BM128" s="192" t="s">
        <v>2477</v>
      </c>
    </row>
    <row r="129" spans="1:65" s="2" customFormat="1" ht="14.45" customHeight="1">
      <c r="A129" s="36"/>
      <c r="B129" s="37"/>
      <c r="C129" s="181" t="s">
        <v>378</v>
      </c>
      <c r="D129" s="181" t="s">
        <v>211</v>
      </c>
      <c r="E129" s="182" t="s">
        <v>2478</v>
      </c>
      <c r="F129" s="183" t="s">
        <v>2479</v>
      </c>
      <c r="G129" s="184" t="s">
        <v>2403</v>
      </c>
      <c r="H129" s="185">
        <v>12</v>
      </c>
      <c r="I129" s="186"/>
      <c r="J129" s="187">
        <f t="shared" si="0"/>
        <v>0</v>
      </c>
      <c r="K129" s="183" t="s">
        <v>21</v>
      </c>
      <c r="L129" s="41"/>
      <c r="M129" s="188" t="s">
        <v>21</v>
      </c>
      <c r="N129" s="189" t="s">
        <v>45</v>
      </c>
      <c r="O129" s="66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564</v>
      </c>
      <c r="AT129" s="192" t="s">
        <v>211</v>
      </c>
      <c r="AU129" s="192" t="s">
        <v>224</v>
      </c>
      <c r="AY129" s="19" t="s">
        <v>209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9" t="s">
        <v>81</v>
      </c>
      <c r="BK129" s="193">
        <f t="shared" si="9"/>
        <v>0</v>
      </c>
      <c r="BL129" s="19" t="s">
        <v>564</v>
      </c>
      <c r="BM129" s="192" t="s">
        <v>2480</v>
      </c>
    </row>
    <row r="130" spans="1:65" s="2" customFormat="1" ht="14.45" customHeight="1">
      <c r="A130" s="36"/>
      <c r="B130" s="37"/>
      <c r="C130" s="181" t="s">
        <v>384</v>
      </c>
      <c r="D130" s="181" t="s">
        <v>211</v>
      </c>
      <c r="E130" s="182" t="s">
        <v>2481</v>
      </c>
      <c r="F130" s="183" t="s">
        <v>2482</v>
      </c>
      <c r="G130" s="184" t="s">
        <v>322</v>
      </c>
      <c r="H130" s="185">
        <v>124</v>
      </c>
      <c r="I130" s="186"/>
      <c r="J130" s="187">
        <f t="shared" si="0"/>
        <v>0</v>
      </c>
      <c r="K130" s="183" t="s">
        <v>21</v>
      </c>
      <c r="L130" s="41"/>
      <c r="M130" s="188" t="s">
        <v>21</v>
      </c>
      <c r="N130" s="189" t="s">
        <v>45</v>
      </c>
      <c r="O130" s="66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564</v>
      </c>
      <c r="AT130" s="192" t="s">
        <v>211</v>
      </c>
      <c r="AU130" s="192" t="s">
        <v>224</v>
      </c>
      <c r="AY130" s="19" t="s">
        <v>209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9" t="s">
        <v>81</v>
      </c>
      <c r="BK130" s="193">
        <f t="shared" si="9"/>
        <v>0</v>
      </c>
      <c r="BL130" s="19" t="s">
        <v>564</v>
      </c>
      <c r="BM130" s="192" t="s">
        <v>2483</v>
      </c>
    </row>
    <row r="131" spans="1:65" s="2" customFormat="1" ht="14.45" customHeight="1">
      <c r="A131" s="36"/>
      <c r="B131" s="37"/>
      <c r="C131" s="181" t="s">
        <v>395</v>
      </c>
      <c r="D131" s="181" t="s">
        <v>211</v>
      </c>
      <c r="E131" s="182" t="s">
        <v>2484</v>
      </c>
      <c r="F131" s="183" t="s">
        <v>2485</v>
      </c>
      <c r="G131" s="184" t="s">
        <v>322</v>
      </c>
      <c r="H131" s="185">
        <v>180</v>
      </c>
      <c r="I131" s="186"/>
      <c r="J131" s="187">
        <f t="shared" si="0"/>
        <v>0</v>
      </c>
      <c r="K131" s="183" t="s">
        <v>21</v>
      </c>
      <c r="L131" s="41"/>
      <c r="M131" s="188" t="s">
        <v>21</v>
      </c>
      <c r="N131" s="189" t="s">
        <v>45</v>
      </c>
      <c r="O131" s="66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564</v>
      </c>
      <c r="AT131" s="192" t="s">
        <v>211</v>
      </c>
      <c r="AU131" s="192" t="s">
        <v>224</v>
      </c>
      <c r="AY131" s="19" t="s">
        <v>209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9" t="s">
        <v>81</v>
      </c>
      <c r="BK131" s="193">
        <f t="shared" si="9"/>
        <v>0</v>
      </c>
      <c r="BL131" s="19" t="s">
        <v>564</v>
      </c>
      <c r="BM131" s="192" t="s">
        <v>2486</v>
      </c>
    </row>
    <row r="132" spans="1:65" s="2" customFormat="1" ht="14.45" customHeight="1">
      <c r="A132" s="36"/>
      <c r="B132" s="37"/>
      <c r="C132" s="181" t="s">
        <v>120</v>
      </c>
      <c r="D132" s="181" t="s">
        <v>211</v>
      </c>
      <c r="E132" s="182" t="s">
        <v>2487</v>
      </c>
      <c r="F132" s="183" t="s">
        <v>2488</v>
      </c>
      <c r="G132" s="184" t="s">
        <v>2403</v>
      </c>
      <c r="H132" s="185">
        <v>1</v>
      </c>
      <c r="I132" s="186"/>
      <c r="J132" s="187">
        <f aca="true" t="shared" si="10" ref="J132:J153">ROUND(I132*H132,2)</f>
        <v>0</v>
      </c>
      <c r="K132" s="183" t="s">
        <v>21</v>
      </c>
      <c r="L132" s="41"/>
      <c r="M132" s="188" t="s">
        <v>21</v>
      </c>
      <c r="N132" s="189" t="s">
        <v>45</v>
      </c>
      <c r="O132" s="66"/>
      <c r="P132" s="190">
        <f aca="true" t="shared" si="11" ref="P132:P153">O132*H132</f>
        <v>0</v>
      </c>
      <c r="Q132" s="190">
        <v>0</v>
      </c>
      <c r="R132" s="190">
        <f aca="true" t="shared" si="12" ref="R132:R153">Q132*H132</f>
        <v>0</v>
      </c>
      <c r="S132" s="190">
        <v>0</v>
      </c>
      <c r="T132" s="191">
        <f aca="true" t="shared" si="13" ref="T132:T153"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564</v>
      </c>
      <c r="AT132" s="192" t="s">
        <v>211</v>
      </c>
      <c r="AU132" s="192" t="s">
        <v>224</v>
      </c>
      <c r="AY132" s="19" t="s">
        <v>209</v>
      </c>
      <c r="BE132" s="193">
        <f aca="true" t="shared" si="14" ref="BE132:BE153">IF(N132="základní",J132,0)</f>
        <v>0</v>
      </c>
      <c r="BF132" s="193">
        <f aca="true" t="shared" si="15" ref="BF132:BF153">IF(N132="snížená",J132,0)</f>
        <v>0</v>
      </c>
      <c r="BG132" s="193">
        <f aca="true" t="shared" si="16" ref="BG132:BG153">IF(N132="zákl. přenesená",J132,0)</f>
        <v>0</v>
      </c>
      <c r="BH132" s="193">
        <f aca="true" t="shared" si="17" ref="BH132:BH153">IF(N132="sníž. přenesená",J132,0)</f>
        <v>0</v>
      </c>
      <c r="BI132" s="193">
        <f aca="true" t="shared" si="18" ref="BI132:BI153">IF(N132="nulová",J132,0)</f>
        <v>0</v>
      </c>
      <c r="BJ132" s="19" t="s">
        <v>81</v>
      </c>
      <c r="BK132" s="193">
        <f aca="true" t="shared" si="19" ref="BK132:BK153">ROUND(I132*H132,2)</f>
        <v>0</v>
      </c>
      <c r="BL132" s="19" t="s">
        <v>564</v>
      </c>
      <c r="BM132" s="192" t="s">
        <v>2489</v>
      </c>
    </row>
    <row r="133" spans="1:65" s="2" customFormat="1" ht="14.45" customHeight="1">
      <c r="A133" s="36"/>
      <c r="B133" s="37"/>
      <c r="C133" s="181" t="s">
        <v>404</v>
      </c>
      <c r="D133" s="181" t="s">
        <v>211</v>
      </c>
      <c r="E133" s="182" t="s">
        <v>2490</v>
      </c>
      <c r="F133" s="183" t="s">
        <v>2491</v>
      </c>
      <c r="G133" s="184" t="s">
        <v>2403</v>
      </c>
      <c r="H133" s="185">
        <v>48</v>
      </c>
      <c r="I133" s="186"/>
      <c r="J133" s="187">
        <f t="shared" si="10"/>
        <v>0</v>
      </c>
      <c r="K133" s="183" t="s">
        <v>21</v>
      </c>
      <c r="L133" s="41"/>
      <c r="M133" s="188" t="s">
        <v>21</v>
      </c>
      <c r="N133" s="189" t="s">
        <v>45</v>
      </c>
      <c r="O133" s="66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564</v>
      </c>
      <c r="AT133" s="192" t="s">
        <v>211</v>
      </c>
      <c r="AU133" s="192" t="s">
        <v>224</v>
      </c>
      <c r="AY133" s="19" t="s">
        <v>209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9" t="s">
        <v>81</v>
      </c>
      <c r="BK133" s="193">
        <f t="shared" si="19"/>
        <v>0</v>
      </c>
      <c r="BL133" s="19" t="s">
        <v>564</v>
      </c>
      <c r="BM133" s="192" t="s">
        <v>2492</v>
      </c>
    </row>
    <row r="134" spans="1:65" s="2" customFormat="1" ht="14.45" customHeight="1">
      <c r="A134" s="36"/>
      <c r="B134" s="37"/>
      <c r="C134" s="181" t="s">
        <v>408</v>
      </c>
      <c r="D134" s="181" t="s">
        <v>211</v>
      </c>
      <c r="E134" s="182" t="s">
        <v>2493</v>
      </c>
      <c r="F134" s="183" t="s">
        <v>2494</v>
      </c>
      <c r="G134" s="184" t="s">
        <v>2403</v>
      </c>
      <c r="H134" s="185">
        <v>37</v>
      </c>
      <c r="I134" s="186"/>
      <c r="J134" s="187">
        <f t="shared" si="10"/>
        <v>0</v>
      </c>
      <c r="K134" s="183" t="s">
        <v>21</v>
      </c>
      <c r="L134" s="41"/>
      <c r="M134" s="188" t="s">
        <v>21</v>
      </c>
      <c r="N134" s="189" t="s">
        <v>45</v>
      </c>
      <c r="O134" s="66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564</v>
      </c>
      <c r="AT134" s="192" t="s">
        <v>211</v>
      </c>
      <c r="AU134" s="192" t="s">
        <v>224</v>
      </c>
      <c r="AY134" s="19" t="s">
        <v>209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9" t="s">
        <v>81</v>
      </c>
      <c r="BK134" s="193">
        <f t="shared" si="19"/>
        <v>0</v>
      </c>
      <c r="BL134" s="19" t="s">
        <v>564</v>
      </c>
      <c r="BM134" s="192" t="s">
        <v>2495</v>
      </c>
    </row>
    <row r="135" spans="1:65" s="2" customFormat="1" ht="14.45" customHeight="1">
      <c r="A135" s="36"/>
      <c r="B135" s="37"/>
      <c r="C135" s="181" t="s">
        <v>419</v>
      </c>
      <c r="D135" s="181" t="s">
        <v>211</v>
      </c>
      <c r="E135" s="182" t="s">
        <v>2496</v>
      </c>
      <c r="F135" s="183" t="s">
        <v>2497</v>
      </c>
      <c r="G135" s="184" t="s">
        <v>2403</v>
      </c>
      <c r="H135" s="185">
        <v>4</v>
      </c>
      <c r="I135" s="186"/>
      <c r="J135" s="187">
        <f t="shared" si="10"/>
        <v>0</v>
      </c>
      <c r="K135" s="183" t="s">
        <v>21</v>
      </c>
      <c r="L135" s="41"/>
      <c r="M135" s="188" t="s">
        <v>21</v>
      </c>
      <c r="N135" s="189" t="s">
        <v>45</v>
      </c>
      <c r="O135" s="66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564</v>
      </c>
      <c r="AT135" s="192" t="s">
        <v>211</v>
      </c>
      <c r="AU135" s="192" t="s">
        <v>224</v>
      </c>
      <c r="AY135" s="19" t="s">
        <v>209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9" t="s">
        <v>81</v>
      </c>
      <c r="BK135" s="193">
        <f t="shared" si="19"/>
        <v>0</v>
      </c>
      <c r="BL135" s="19" t="s">
        <v>564</v>
      </c>
      <c r="BM135" s="192" t="s">
        <v>2498</v>
      </c>
    </row>
    <row r="136" spans="1:65" s="2" customFormat="1" ht="14.45" customHeight="1">
      <c r="A136" s="36"/>
      <c r="B136" s="37"/>
      <c r="C136" s="181" t="s">
        <v>424</v>
      </c>
      <c r="D136" s="181" t="s">
        <v>211</v>
      </c>
      <c r="E136" s="182" t="s">
        <v>2499</v>
      </c>
      <c r="F136" s="183" t="s">
        <v>2500</v>
      </c>
      <c r="G136" s="184" t="s">
        <v>2403</v>
      </c>
      <c r="H136" s="185">
        <v>5</v>
      </c>
      <c r="I136" s="186"/>
      <c r="J136" s="187">
        <f t="shared" si="10"/>
        <v>0</v>
      </c>
      <c r="K136" s="183" t="s">
        <v>21</v>
      </c>
      <c r="L136" s="41"/>
      <c r="M136" s="188" t="s">
        <v>21</v>
      </c>
      <c r="N136" s="189" t="s">
        <v>45</v>
      </c>
      <c r="O136" s="66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564</v>
      </c>
      <c r="AT136" s="192" t="s">
        <v>211</v>
      </c>
      <c r="AU136" s="192" t="s">
        <v>224</v>
      </c>
      <c r="AY136" s="19" t="s">
        <v>209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9" t="s">
        <v>81</v>
      </c>
      <c r="BK136" s="193">
        <f t="shared" si="19"/>
        <v>0</v>
      </c>
      <c r="BL136" s="19" t="s">
        <v>564</v>
      </c>
      <c r="BM136" s="192" t="s">
        <v>2501</v>
      </c>
    </row>
    <row r="137" spans="1:65" s="2" customFormat="1" ht="14.45" customHeight="1">
      <c r="A137" s="36"/>
      <c r="B137" s="37"/>
      <c r="C137" s="181" t="s">
        <v>430</v>
      </c>
      <c r="D137" s="181" t="s">
        <v>211</v>
      </c>
      <c r="E137" s="182" t="s">
        <v>2502</v>
      </c>
      <c r="F137" s="183" t="s">
        <v>2503</v>
      </c>
      <c r="G137" s="184" t="s">
        <v>2403</v>
      </c>
      <c r="H137" s="185">
        <v>5</v>
      </c>
      <c r="I137" s="186"/>
      <c r="J137" s="187">
        <f t="shared" si="10"/>
        <v>0</v>
      </c>
      <c r="K137" s="183" t="s">
        <v>21</v>
      </c>
      <c r="L137" s="41"/>
      <c r="M137" s="188" t="s">
        <v>21</v>
      </c>
      <c r="N137" s="189" t="s">
        <v>45</v>
      </c>
      <c r="O137" s="66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564</v>
      </c>
      <c r="AT137" s="192" t="s">
        <v>211</v>
      </c>
      <c r="AU137" s="192" t="s">
        <v>224</v>
      </c>
      <c r="AY137" s="19" t="s">
        <v>209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9" t="s">
        <v>81</v>
      </c>
      <c r="BK137" s="193">
        <f t="shared" si="19"/>
        <v>0</v>
      </c>
      <c r="BL137" s="19" t="s">
        <v>564</v>
      </c>
      <c r="BM137" s="192" t="s">
        <v>2504</v>
      </c>
    </row>
    <row r="138" spans="1:65" s="2" customFormat="1" ht="14.45" customHeight="1">
      <c r="A138" s="36"/>
      <c r="B138" s="37"/>
      <c r="C138" s="181" t="s">
        <v>434</v>
      </c>
      <c r="D138" s="181" t="s">
        <v>211</v>
      </c>
      <c r="E138" s="182" t="s">
        <v>2505</v>
      </c>
      <c r="F138" s="183" t="s">
        <v>2506</v>
      </c>
      <c r="G138" s="184" t="s">
        <v>322</v>
      </c>
      <c r="H138" s="185">
        <v>8</v>
      </c>
      <c r="I138" s="186"/>
      <c r="J138" s="187">
        <f t="shared" si="10"/>
        <v>0</v>
      </c>
      <c r="K138" s="183" t="s">
        <v>21</v>
      </c>
      <c r="L138" s="41"/>
      <c r="M138" s="188" t="s">
        <v>21</v>
      </c>
      <c r="N138" s="189" t="s">
        <v>45</v>
      </c>
      <c r="O138" s="66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564</v>
      </c>
      <c r="AT138" s="192" t="s">
        <v>211</v>
      </c>
      <c r="AU138" s="192" t="s">
        <v>224</v>
      </c>
      <c r="AY138" s="19" t="s">
        <v>209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9" t="s">
        <v>81</v>
      </c>
      <c r="BK138" s="193">
        <f t="shared" si="19"/>
        <v>0</v>
      </c>
      <c r="BL138" s="19" t="s">
        <v>564</v>
      </c>
      <c r="BM138" s="192" t="s">
        <v>2507</v>
      </c>
    </row>
    <row r="139" spans="1:65" s="2" customFormat="1" ht="14.45" customHeight="1">
      <c r="A139" s="36"/>
      <c r="B139" s="37"/>
      <c r="C139" s="181" t="s">
        <v>438</v>
      </c>
      <c r="D139" s="181" t="s">
        <v>211</v>
      </c>
      <c r="E139" s="182" t="s">
        <v>2508</v>
      </c>
      <c r="F139" s="183" t="s">
        <v>2509</v>
      </c>
      <c r="G139" s="184" t="s">
        <v>322</v>
      </c>
      <c r="H139" s="185">
        <v>112</v>
      </c>
      <c r="I139" s="186"/>
      <c r="J139" s="187">
        <f t="shared" si="10"/>
        <v>0</v>
      </c>
      <c r="K139" s="183" t="s">
        <v>21</v>
      </c>
      <c r="L139" s="41"/>
      <c r="M139" s="188" t="s">
        <v>21</v>
      </c>
      <c r="N139" s="189" t="s">
        <v>45</v>
      </c>
      <c r="O139" s="66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564</v>
      </c>
      <c r="AT139" s="192" t="s">
        <v>211</v>
      </c>
      <c r="AU139" s="192" t="s">
        <v>224</v>
      </c>
      <c r="AY139" s="19" t="s">
        <v>209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9" t="s">
        <v>81</v>
      </c>
      <c r="BK139" s="193">
        <f t="shared" si="19"/>
        <v>0</v>
      </c>
      <c r="BL139" s="19" t="s">
        <v>564</v>
      </c>
      <c r="BM139" s="192" t="s">
        <v>2510</v>
      </c>
    </row>
    <row r="140" spans="1:65" s="2" customFormat="1" ht="14.45" customHeight="1">
      <c r="A140" s="36"/>
      <c r="B140" s="37"/>
      <c r="C140" s="181" t="s">
        <v>442</v>
      </c>
      <c r="D140" s="181" t="s">
        <v>211</v>
      </c>
      <c r="E140" s="182" t="s">
        <v>2511</v>
      </c>
      <c r="F140" s="183" t="s">
        <v>2512</v>
      </c>
      <c r="G140" s="184" t="s">
        <v>322</v>
      </c>
      <c r="H140" s="185">
        <v>620</v>
      </c>
      <c r="I140" s="186"/>
      <c r="J140" s="187">
        <f t="shared" si="10"/>
        <v>0</v>
      </c>
      <c r="K140" s="183" t="s">
        <v>21</v>
      </c>
      <c r="L140" s="41"/>
      <c r="M140" s="188" t="s">
        <v>21</v>
      </c>
      <c r="N140" s="189" t="s">
        <v>45</v>
      </c>
      <c r="O140" s="66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564</v>
      </c>
      <c r="AT140" s="192" t="s">
        <v>211</v>
      </c>
      <c r="AU140" s="192" t="s">
        <v>224</v>
      </c>
      <c r="AY140" s="19" t="s">
        <v>209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9" t="s">
        <v>81</v>
      </c>
      <c r="BK140" s="193">
        <f t="shared" si="19"/>
        <v>0</v>
      </c>
      <c r="BL140" s="19" t="s">
        <v>564</v>
      </c>
      <c r="BM140" s="192" t="s">
        <v>2513</v>
      </c>
    </row>
    <row r="141" spans="1:65" s="2" customFormat="1" ht="14.45" customHeight="1">
      <c r="A141" s="36"/>
      <c r="B141" s="37"/>
      <c r="C141" s="181" t="s">
        <v>446</v>
      </c>
      <c r="D141" s="181" t="s">
        <v>211</v>
      </c>
      <c r="E141" s="182" t="s">
        <v>2514</v>
      </c>
      <c r="F141" s="183" t="s">
        <v>2515</v>
      </c>
      <c r="G141" s="184" t="s">
        <v>322</v>
      </c>
      <c r="H141" s="185">
        <v>740</v>
      </c>
      <c r="I141" s="186"/>
      <c r="J141" s="187">
        <f t="shared" si="10"/>
        <v>0</v>
      </c>
      <c r="K141" s="183" t="s">
        <v>21</v>
      </c>
      <c r="L141" s="41"/>
      <c r="M141" s="188" t="s">
        <v>21</v>
      </c>
      <c r="N141" s="189" t="s">
        <v>45</v>
      </c>
      <c r="O141" s="66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564</v>
      </c>
      <c r="AT141" s="192" t="s">
        <v>211</v>
      </c>
      <c r="AU141" s="192" t="s">
        <v>224</v>
      </c>
      <c r="AY141" s="19" t="s">
        <v>209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9" t="s">
        <v>81</v>
      </c>
      <c r="BK141" s="193">
        <f t="shared" si="19"/>
        <v>0</v>
      </c>
      <c r="BL141" s="19" t="s">
        <v>564</v>
      </c>
      <c r="BM141" s="192" t="s">
        <v>2516</v>
      </c>
    </row>
    <row r="142" spans="1:65" s="2" customFormat="1" ht="14.45" customHeight="1">
      <c r="A142" s="36"/>
      <c r="B142" s="37"/>
      <c r="C142" s="181" t="s">
        <v>452</v>
      </c>
      <c r="D142" s="181" t="s">
        <v>211</v>
      </c>
      <c r="E142" s="182" t="s">
        <v>2517</v>
      </c>
      <c r="F142" s="183" t="s">
        <v>2518</v>
      </c>
      <c r="G142" s="184" t="s">
        <v>2452</v>
      </c>
      <c r="H142" s="185">
        <v>1</v>
      </c>
      <c r="I142" s="186"/>
      <c r="J142" s="187">
        <f t="shared" si="10"/>
        <v>0</v>
      </c>
      <c r="K142" s="183" t="s">
        <v>21</v>
      </c>
      <c r="L142" s="41"/>
      <c r="M142" s="188" t="s">
        <v>21</v>
      </c>
      <c r="N142" s="189" t="s">
        <v>45</v>
      </c>
      <c r="O142" s="66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564</v>
      </c>
      <c r="AT142" s="192" t="s">
        <v>211</v>
      </c>
      <c r="AU142" s="192" t="s">
        <v>224</v>
      </c>
      <c r="AY142" s="19" t="s">
        <v>209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9" t="s">
        <v>81</v>
      </c>
      <c r="BK142" s="193">
        <f t="shared" si="19"/>
        <v>0</v>
      </c>
      <c r="BL142" s="19" t="s">
        <v>564</v>
      </c>
      <c r="BM142" s="192" t="s">
        <v>2519</v>
      </c>
    </row>
    <row r="143" spans="1:65" s="2" customFormat="1" ht="14.45" customHeight="1">
      <c r="A143" s="36"/>
      <c r="B143" s="37"/>
      <c r="C143" s="181" t="s">
        <v>457</v>
      </c>
      <c r="D143" s="181" t="s">
        <v>211</v>
      </c>
      <c r="E143" s="182" t="s">
        <v>2520</v>
      </c>
      <c r="F143" s="183" t="s">
        <v>2521</v>
      </c>
      <c r="G143" s="184" t="s">
        <v>322</v>
      </c>
      <c r="H143" s="185">
        <v>264</v>
      </c>
      <c r="I143" s="186"/>
      <c r="J143" s="187">
        <f t="shared" si="10"/>
        <v>0</v>
      </c>
      <c r="K143" s="183" t="s">
        <v>21</v>
      </c>
      <c r="L143" s="41"/>
      <c r="M143" s="188" t="s">
        <v>21</v>
      </c>
      <c r="N143" s="189" t="s">
        <v>45</v>
      </c>
      <c r="O143" s="66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564</v>
      </c>
      <c r="AT143" s="192" t="s">
        <v>211</v>
      </c>
      <c r="AU143" s="192" t="s">
        <v>224</v>
      </c>
      <c r="AY143" s="19" t="s">
        <v>209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9" t="s">
        <v>81</v>
      </c>
      <c r="BK143" s="193">
        <f t="shared" si="19"/>
        <v>0</v>
      </c>
      <c r="BL143" s="19" t="s">
        <v>564</v>
      </c>
      <c r="BM143" s="192" t="s">
        <v>2522</v>
      </c>
    </row>
    <row r="144" spans="1:65" s="2" customFormat="1" ht="14.45" customHeight="1">
      <c r="A144" s="36"/>
      <c r="B144" s="37"/>
      <c r="C144" s="181" t="s">
        <v>461</v>
      </c>
      <c r="D144" s="181" t="s">
        <v>211</v>
      </c>
      <c r="E144" s="182" t="s">
        <v>2523</v>
      </c>
      <c r="F144" s="183" t="s">
        <v>2524</v>
      </c>
      <c r="G144" s="184" t="s">
        <v>322</v>
      </c>
      <c r="H144" s="185">
        <v>130</v>
      </c>
      <c r="I144" s="186"/>
      <c r="J144" s="187">
        <f t="shared" si="10"/>
        <v>0</v>
      </c>
      <c r="K144" s="183" t="s">
        <v>21</v>
      </c>
      <c r="L144" s="41"/>
      <c r="M144" s="188" t="s">
        <v>21</v>
      </c>
      <c r="N144" s="189" t="s">
        <v>45</v>
      </c>
      <c r="O144" s="66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564</v>
      </c>
      <c r="AT144" s="192" t="s">
        <v>211</v>
      </c>
      <c r="AU144" s="192" t="s">
        <v>224</v>
      </c>
      <c r="AY144" s="19" t="s">
        <v>209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9" t="s">
        <v>81</v>
      </c>
      <c r="BK144" s="193">
        <f t="shared" si="19"/>
        <v>0</v>
      </c>
      <c r="BL144" s="19" t="s">
        <v>564</v>
      </c>
      <c r="BM144" s="192" t="s">
        <v>2525</v>
      </c>
    </row>
    <row r="145" spans="1:65" s="2" customFormat="1" ht="14.45" customHeight="1">
      <c r="A145" s="36"/>
      <c r="B145" s="37"/>
      <c r="C145" s="181" t="s">
        <v>467</v>
      </c>
      <c r="D145" s="181" t="s">
        <v>211</v>
      </c>
      <c r="E145" s="182" t="s">
        <v>2526</v>
      </c>
      <c r="F145" s="183" t="s">
        <v>2527</v>
      </c>
      <c r="G145" s="184" t="s">
        <v>322</v>
      </c>
      <c r="H145" s="185">
        <v>1870</v>
      </c>
      <c r="I145" s="186"/>
      <c r="J145" s="187">
        <f t="shared" si="10"/>
        <v>0</v>
      </c>
      <c r="K145" s="183" t="s">
        <v>21</v>
      </c>
      <c r="L145" s="41"/>
      <c r="M145" s="188" t="s">
        <v>21</v>
      </c>
      <c r="N145" s="189" t="s">
        <v>45</v>
      </c>
      <c r="O145" s="66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564</v>
      </c>
      <c r="AT145" s="192" t="s">
        <v>211</v>
      </c>
      <c r="AU145" s="192" t="s">
        <v>224</v>
      </c>
      <c r="AY145" s="19" t="s">
        <v>209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9" t="s">
        <v>81</v>
      </c>
      <c r="BK145" s="193">
        <f t="shared" si="19"/>
        <v>0</v>
      </c>
      <c r="BL145" s="19" t="s">
        <v>564</v>
      </c>
      <c r="BM145" s="192" t="s">
        <v>2528</v>
      </c>
    </row>
    <row r="146" spans="1:65" s="2" customFormat="1" ht="14.45" customHeight="1">
      <c r="A146" s="36"/>
      <c r="B146" s="37"/>
      <c r="C146" s="181" t="s">
        <v>473</v>
      </c>
      <c r="D146" s="181" t="s">
        <v>211</v>
      </c>
      <c r="E146" s="182" t="s">
        <v>2529</v>
      </c>
      <c r="F146" s="183" t="s">
        <v>2530</v>
      </c>
      <c r="G146" s="184" t="s">
        <v>322</v>
      </c>
      <c r="H146" s="185">
        <v>2740</v>
      </c>
      <c r="I146" s="186"/>
      <c r="J146" s="187">
        <f t="shared" si="10"/>
        <v>0</v>
      </c>
      <c r="K146" s="183" t="s">
        <v>21</v>
      </c>
      <c r="L146" s="41"/>
      <c r="M146" s="188" t="s">
        <v>21</v>
      </c>
      <c r="N146" s="189" t="s">
        <v>45</v>
      </c>
      <c r="O146" s="66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564</v>
      </c>
      <c r="AT146" s="192" t="s">
        <v>211</v>
      </c>
      <c r="AU146" s="192" t="s">
        <v>224</v>
      </c>
      <c r="AY146" s="19" t="s">
        <v>209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9" t="s">
        <v>81</v>
      </c>
      <c r="BK146" s="193">
        <f t="shared" si="19"/>
        <v>0</v>
      </c>
      <c r="BL146" s="19" t="s">
        <v>564</v>
      </c>
      <c r="BM146" s="192" t="s">
        <v>2531</v>
      </c>
    </row>
    <row r="147" spans="1:65" s="2" customFormat="1" ht="14.45" customHeight="1">
      <c r="A147" s="36"/>
      <c r="B147" s="37"/>
      <c r="C147" s="181" t="s">
        <v>480</v>
      </c>
      <c r="D147" s="181" t="s">
        <v>211</v>
      </c>
      <c r="E147" s="182" t="s">
        <v>2532</v>
      </c>
      <c r="F147" s="183" t="s">
        <v>2533</v>
      </c>
      <c r="G147" s="184" t="s">
        <v>322</v>
      </c>
      <c r="H147" s="185">
        <v>22</v>
      </c>
      <c r="I147" s="186"/>
      <c r="J147" s="187">
        <f t="shared" si="10"/>
        <v>0</v>
      </c>
      <c r="K147" s="183" t="s">
        <v>21</v>
      </c>
      <c r="L147" s="41"/>
      <c r="M147" s="188" t="s">
        <v>21</v>
      </c>
      <c r="N147" s="189" t="s">
        <v>45</v>
      </c>
      <c r="O147" s="66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2" t="s">
        <v>564</v>
      </c>
      <c r="AT147" s="192" t="s">
        <v>211</v>
      </c>
      <c r="AU147" s="192" t="s">
        <v>224</v>
      </c>
      <c r="AY147" s="19" t="s">
        <v>209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9" t="s">
        <v>81</v>
      </c>
      <c r="BK147" s="193">
        <f t="shared" si="19"/>
        <v>0</v>
      </c>
      <c r="BL147" s="19" t="s">
        <v>564</v>
      </c>
      <c r="BM147" s="192" t="s">
        <v>2534</v>
      </c>
    </row>
    <row r="148" spans="1:65" s="2" customFormat="1" ht="14.45" customHeight="1">
      <c r="A148" s="36"/>
      <c r="B148" s="37"/>
      <c r="C148" s="181" t="s">
        <v>490</v>
      </c>
      <c r="D148" s="181" t="s">
        <v>211</v>
      </c>
      <c r="E148" s="182" t="s">
        <v>2535</v>
      </c>
      <c r="F148" s="183" t="s">
        <v>2536</v>
      </c>
      <c r="G148" s="184" t="s">
        <v>322</v>
      </c>
      <c r="H148" s="185">
        <v>55</v>
      </c>
      <c r="I148" s="186"/>
      <c r="J148" s="187">
        <f t="shared" si="10"/>
        <v>0</v>
      </c>
      <c r="K148" s="183" t="s">
        <v>21</v>
      </c>
      <c r="L148" s="41"/>
      <c r="M148" s="188" t="s">
        <v>21</v>
      </c>
      <c r="N148" s="189" t="s">
        <v>45</v>
      </c>
      <c r="O148" s="66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564</v>
      </c>
      <c r="AT148" s="192" t="s">
        <v>211</v>
      </c>
      <c r="AU148" s="192" t="s">
        <v>224</v>
      </c>
      <c r="AY148" s="19" t="s">
        <v>209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9" t="s">
        <v>81</v>
      </c>
      <c r="BK148" s="193">
        <f t="shared" si="19"/>
        <v>0</v>
      </c>
      <c r="BL148" s="19" t="s">
        <v>564</v>
      </c>
      <c r="BM148" s="192" t="s">
        <v>2537</v>
      </c>
    </row>
    <row r="149" spans="1:65" s="2" customFormat="1" ht="14.45" customHeight="1">
      <c r="A149" s="36"/>
      <c r="B149" s="37"/>
      <c r="C149" s="181" t="s">
        <v>496</v>
      </c>
      <c r="D149" s="181" t="s">
        <v>211</v>
      </c>
      <c r="E149" s="182" t="s">
        <v>2538</v>
      </c>
      <c r="F149" s="183" t="s">
        <v>2539</v>
      </c>
      <c r="G149" s="184" t="s">
        <v>322</v>
      </c>
      <c r="H149" s="185">
        <v>98</v>
      </c>
      <c r="I149" s="186"/>
      <c r="J149" s="187">
        <f t="shared" si="10"/>
        <v>0</v>
      </c>
      <c r="K149" s="183" t="s">
        <v>21</v>
      </c>
      <c r="L149" s="41"/>
      <c r="M149" s="188" t="s">
        <v>21</v>
      </c>
      <c r="N149" s="189" t="s">
        <v>45</v>
      </c>
      <c r="O149" s="66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564</v>
      </c>
      <c r="AT149" s="192" t="s">
        <v>211</v>
      </c>
      <c r="AU149" s="192" t="s">
        <v>224</v>
      </c>
      <c r="AY149" s="19" t="s">
        <v>209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9" t="s">
        <v>81</v>
      </c>
      <c r="BK149" s="193">
        <f t="shared" si="19"/>
        <v>0</v>
      </c>
      <c r="BL149" s="19" t="s">
        <v>564</v>
      </c>
      <c r="BM149" s="192" t="s">
        <v>2540</v>
      </c>
    </row>
    <row r="150" spans="1:65" s="2" customFormat="1" ht="14.45" customHeight="1">
      <c r="A150" s="36"/>
      <c r="B150" s="37"/>
      <c r="C150" s="181" t="s">
        <v>500</v>
      </c>
      <c r="D150" s="181" t="s">
        <v>211</v>
      </c>
      <c r="E150" s="182" t="s">
        <v>2541</v>
      </c>
      <c r="F150" s="183" t="s">
        <v>2542</v>
      </c>
      <c r="G150" s="184" t="s">
        <v>322</v>
      </c>
      <c r="H150" s="185">
        <v>42</v>
      </c>
      <c r="I150" s="186"/>
      <c r="J150" s="187">
        <f t="shared" si="10"/>
        <v>0</v>
      </c>
      <c r="K150" s="183" t="s">
        <v>21</v>
      </c>
      <c r="L150" s="41"/>
      <c r="M150" s="188" t="s">
        <v>21</v>
      </c>
      <c r="N150" s="189" t="s">
        <v>45</v>
      </c>
      <c r="O150" s="66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564</v>
      </c>
      <c r="AT150" s="192" t="s">
        <v>211</v>
      </c>
      <c r="AU150" s="192" t="s">
        <v>224</v>
      </c>
      <c r="AY150" s="19" t="s">
        <v>209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9" t="s">
        <v>81</v>
      </c>
      <c r="BK150" s="193">
        <f t="shared" si="19"/>
        <v>0</v>
      </c>
      <c r="BL150" s="19" t="s">
        <v>564</v>
      </c>
      <c r="BM150" s="192" t="s">
        <v>2543</v>
      </c>
    </row>
    <row r="151" spans="1:65" s="2" customFormat="1" ht="14.45" customHeight="1">
      <c r="A151" s="36"/>
      <c r="B151" s="37"/>
      <c r="C151" s="181" t="s">
        <v>505</v>
      </c>
      <c r="D151" s="181" t="s">
        <v>211</v>
      </c>
      <c r="E151" s="182" t="s">
        <v>2544</v>
      </c>
      <c r="F151" s="183" t="s">
        <v>2545</v>
      </c>
      <c r="G151" s="184" t="s">
        <v>2403</v>
      </c>
      <c r="H151" s="185">
        <v>1</v>
      </c>
      <c r="I151" s="186"/>
      <c r="J151" s="187">
        <f t="shared" si="10"/>
        <v>0</v>
      </c>
      <c r="K151" s="183" t="s">
        <v>21</v>
      </c>
      <c r="L151" s="41"/>
      <c r="M151" s="188" t="s">
        <v>21</v>
      </c>
      <c r="N151" s="189" t="s">
        <v>45</v>
      </c>
      <c r="O151" s="66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564</v>
      </c>
      <c r="AT151" s="192" t="s">
        <v>211</v>
      </c>
      <c r="AU151" s="192" t="s">
        <v>224</v>
      </c>
      <c r="AY151" s="19" t="s">
        <v>209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9" t="s">
        <v>81</v>
      </c>
      <c r="BK151" s="193">
        <f t="shared" si="19"/>
        <v>0</v>
      </c>
      <c r="BL151" s="19" t="s">
        <v>564</v>
      </c>
      <c r="BM151" s="192" t="s">
        <v>2546</v>
      </c>
    </row>
    <row r="152" spans="1:65" s="2" customFormat="1" ht="14.45" customHeight="1">
      <c r="A152" s="36"/>
      <c r="B152" s="37"/>
      <c r="C152" s="181" t="s">
        <v>509</v>
      </c>
      <c r="D152" s="181" t="s">
        <v>211</v>
      </c>
      <c r="E152" s="182" t="s">
        <v>2547</v>
      </c>
      <c r="F152" s="183" t="s">
        <v>2548</v>
      </c>
      <c r="G152" s="184" t="s">
        <v>2403</v>
      </c>
      <c r="H152" s="185">
        <v>1</v>
      </c>
      <c r="I152" s="186"/>
      <c r="J152" s="187">
        <f t="shared" si="10"/>
        <v>0</v>
      </c>
      <c r="K152" s="183" t="s">
        <v>21</v>
      </c>
      <c r="L152" s="41"/>
      <c r="M152" s="188" t="s">
        <v>21</v>
      </c>
      <c r="N152" s="189" t="s">
        <v>45</v>
      </c>
      <c r="O152" s="66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564</v>
      </c>
      <c r="AT152" s="192" t="s">
        <v>211</v>
      </c>
      <c r="AU152" s="192" t="s">
        <v>224</v>
      </c>
      <c r="AY152" s="19" t="s">
        <v>209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9" t="s">
        <v>81</v>
      </c>
      <c r="BK152" s="193">
        <f t="shared" si="19"/>
        <v>0</v>
      </c>
      <c r="BL152" s="19" t="s">
        <v>564</v>
      </c>
      <c r="BM152" s="192" t="s">
        <v>2549</v>
      </c>
    </row>
    <row r="153" spans="1:65" s="2" customFormat="1" ht="14.45" customHeight="1">
      <c r="A153" s="36"/>
      <c r="B153" s="37"/>
      <c r="C153" s="181" t="s">
        <v>513</v>
      </c>
      <c r="D153" s="181" t="s">
        <v>211</v>
      </c>
      <c r="E153" s="182" t="s">
        <v>2550</v>
      </c>
      <c r="F153" s="183" t="s">
        <v>2551</v>
      </c>
      <c r="G153" s="184" t="s">
        <v>2403</v>
      </c>
      <c r="H153" s="185">
        <v>9</v>
      </c>
      <c r="I153" s="186"/>
      <c r="J153" s="187">
        <f t="shared" si="10"/>
        <v>0</v>
      </c>
      <c r="K153" s="183" t="s">
        <v>21</v>
      </c>
      <c r="L153" s="41"/>
      <c r="M153" s="188" t="s">
        <v>21</v>
      </c>
      <c r="N153" s="189" t="s">
        <v>45</v>
      </c>
      <c r="O153" s="66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564</v>
      </c>
      <c r="AT153" s="192" t="s">
        <v>211</v>
      </c>
      <c r="AU153" s="192" t="s">
        <v>224</v>
      </c>
      <c r="AY153" s="19" t="s">
        <v>209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9" t="s">
        <v>81</v>
      </c>
      <c r="BK153" s="193">
        <f t="shared" si="19"/>
        <v>0</v>
      </c>
      <c r="BL153" s="19" t="s">
        <v>564</v>
      </c>
      <c r="BM153" s="192" t="s">
        <v>2552</v>
      </c>
    </row>
    <row r="154" spans="2:63" s="12" customFormat="1" ht="20.85" customHeight="1">
      <c r="B154" s="165"/>
      <c r="C154" s="166"/>
      <c r="D154" s="167" t="s">
        <v>73</v>
      </c>
      <c r="E154" s="179" t="s">
        <v>1346</v>
      </c>
      <c r="F154" s="179" t="s">
        <v>2553</v>
      </c>
      <c r="G154" s="166"/>
      <c r="H154" s="166"/>
      <c r="I154" s="169"/>
      <c r="J154" s="180">
        <f>BK154</f>
        <v>0</v>
      </c>
      <c r="K154" s="166"/>
      <c r="L154" s="171"/>
      <c r="M154" s="172"/>
      <c r="N154" s="173"/>
      <c r="O154" s="173"/>
      <c r="P154" s="174">
        <f>SUM(P155:P216)</f>
        <v>0</v>
      </c>
      <c r="Q154" s="173"/>
      <c r="R154" s="174">
        <f>SUM(R155:R216)</f>
        <v>0</v>
      </c>
      <c r="S154" s="173"/>
      <c r="T154" s="175">
        <f>SUM(T155:T216)</f>
        <v>0</v>
      </c>
      <c r="AR154" s="176" t="s">
        <v>224</v>
      </c>
      <c r="AT154" s="177" t="s">
        <v>73</v>
      </c>
      <c r="AU154" s="177" t="s">
        <v>83</v>
      </c>
      <c r="AY154" s="176" t="s">
        <v>209</v>
      </c>
      <c r="BK154" s="178">
        <f>SUM(BK155:BK216)</f>
        <v>0</v>
      </c>
    </row>
    <row r="155" spans="1:65" s="2" customFormat="1" ht="14.45" customHeight="1">
      <c r="A155" s="36"/>
      <c r="B155" s="37"/>
      <c r="C155" s="238" t="s">
        <v>520</v>
      </c>
      <c r="D155" s="238" t="s">
        <v>299</v>
      </c>
      <c r="E155" s="239" t="s">
        <v>2554</v>
      </c>
      <c r="F155" s="240" t="s">
        <v>2555</v>
      </c>
      <c r="G155" s="241" t="s">
        <v>322</v>
      </c>
      <c r="H155" s="242">
        <v>186</v>
      </c>
      <c r="I155" s="243"/>
      <c r="J155" s="244">
        <f aca="true" t="shared" si="20" ref="J155:J186">ROUND(I155*H155,2)</f>
        <v>0</v>
      </c>
      <c r="K155" s="240" t="s">
        <v>21</v>
      </c>
      <c r="L155" s="245"/>
      <c r="M155" s="246" t="s">
        <v>21</v>
      </c>
      <c r="N155" s="247" t="s">
        <v>45</v>
      </c>
      <c r="O155" s="66"/>
      <c r="P155" s="190">
        <f aca="true" t="shared" si="21" ref="P155:P186">O155*H155</f>
        <v>0</v>
      </c>
      <c r="Q155" s="190">
        <v>0</v>
      </c>
      <c r="R155" s="190">
        <f aca="true" t="shared" si="22" ref="R155:R186">Q155*H155</f>
        <v>0</v>
      </c>
      <c r="S155" s="190">
        <v>0</v>
      </c>
      <c r="T155" s="191">
        <f aca="true" t="shared" si="23" ref="T155:T186"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929</v>
      </c>
      <c r="AT155" s="192" t="s">
        <v>299</v>
      </c>
      <c r="AU155" s="192" t="s">
        <v>224</v>
      </c>
      <c r="AY155" s="19" t="s">
        <v>209</v>
      </c>
      <c r="BE155" s="193">
        <f aca="true" t="shared" si="24" ref="BE155:BE186">IF(N155="základní",J155,0)</f>
        <v>0</v>
      </c>
      <c r="BF155" s="193">
        <f aca="true" t="shared" si="25" ref="BF155:BF186">IF(N155="snížená",J155,0)</f>
        <v>0</v>
      </c>
      <c r="BG155" s="193">
        <f aca="true" t="shared" si="26" ref="BG155:BG186">IF(N155="zákl. přenesená",J155,0)</f>
        <v>0</v>
      </c>
      <c r="BH155" s="193">
        <f aca="true" t="shared" si="27" ref="BH155:BH186">IF(N155="sníž. přenesená",J155,0)</f>
        <v>0</v>
      </c>
      <c r="BI155" s="193">
        <f aca="true" t="shared" si="28" ref="BI155:BI186">IF(N155="nulová",J155,0)</f>
        <v>0</v>
      </c>
      <c r="BJ155" s="19" t="s">
        <v>81</v>
      </c>
      <c r="BK155" s="193">
        <f aca="true" t="shared" si="29" ref="BK155:BK186">ROUND(I155*H155,2)</f>
        <v>0</v>
      </c>
      <c r="BL155" s="19" t="s">
        <v>929</v>
      </c>
      <c r="BM155" s="192" t="s">
        <v>2556</v>
      </c>
    </row>
    <row r="156" spans="1:65" s="2" customFormat="1" ht="14.45" customHeight="1">
      <c r="A156" s="36"/>
      <c r="B156" s="37"/>
      <c r="C156" s="238" t="s">
        <v>525</v>
      </c>
      <c r="D156" s="238" t="s">
        <v>299</v>
      </c>
      <c r="E156" s="239" t="s">
        <v>2557</v>
      </c>
      <c r="F156" s="240" t="s">
        <v>2558</v>
      </c>
      <c r="G156" s="241" t="s">
        <v>322</v>
      </c>
      <c r="H156" s="242">
        <v>218</v>
      </c>
      <c r="I156" s="243"/>
      <c r="J156" s="244">
        <f t="shared" si="20"/>
        <v>0</v>
      </c>
      <c r="K156" s="240" t="s">
        <v>21</v>
      </c>
      <c r="L156" s="245"/>
      <c r="M156" s="246" t="s">
        <v>21</v>
      </c>
      <c r="N156" s="247" t="s">
        <v>45</v>
      </c>
      <c r="O156" s="66"/>
      <c r="P156" s="190">
        <f t="shared" si="21"/>
        <v>0</v>
      </c>
      <c r="Q156" s="190">
        <v>0</v>
      </c>
      <c r="R156" s="190">
        <f t="shared" si="22"/>
        <v>0</v>
      </c>
      <c r="S156" s="190">
        <v>0</v>
      </c>
      <c r="T156" s="191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929</v>
      </c>
      <c r="AT156" s="192" t="s">
        <v>299</v>
      </c>
      <c r="AU156" s="192" t="s">
        <v>224</v>
      </c>
      <c r="AY156" s="19" t="s">
        <v>209</v>
      </c>
      <c r="BE156" s="193">
        <f t="shared" si="24"/>
        <v>0</v>
      </c>
      <c r="BF156" s="193">
        <f t="shared" si="25"/>
        <v>0</v>
      </c>
      <c r="BG156" s="193">
        <f t="shared" si="26"/>
        <v>0</v>
      </c>
      <c r="BH156" s="193">
        <f t="shared" si="27"/>
        <v>0</v>
      </c>
      <c r="BI156" s="193">
        <f t="shared" si="28"/>
        <v>0</v>
      </c>
      <c r="BJ156" s="19" t="s">
        <v>81</v>
      </c>
      <c r="BK156" s="193">
        <f t="shared" si="29"/>
        <v>0</v>
      </c>
      <c r="BL156" s="19" t="s">
        <v>929</v>
      </c>
      <c r="BM156" s="192" t="s">
        <v>2559</v>
      </c>
    </row>
    <row r="157" spans="1:65" s="2" customFormat="1" ht="14.45" customHeight="1">
      <c r="A157" s="36"/>
      <c r="B157" s="37"/>
      <c r="C157" s="238" t="s">
        <v>530</v>
      </c>
      <c r="D157" s="238" t="s">
        <v>299</v>
      </c>
      <c r="E157" s="239" t="s">
        <v>2560</v>
      </c>
      <c r="F157" s="240" t="s">
        <v>2561</v>
      </c>
      <c r="G157" s="241" t="s">
        <v>322</v>
      </c>
      <c r="H157" s="242">
        <v>106</v>
      </c>
      <c r="I157" s="243"/>
      <c r="J157" s="244">
        <f t="shared" si="20"/>
        <v>0</v>
      </c>
      <c r="K157" s="240" t="s">
        <v>21</v>
      </c>
      <c r="L157" s="245"/>
      <c r="M157" s="246" t="s">
        <v>21</v>
      </c>
      <c r="N157" s="247" t="s">
        <v>45</v>
      </c>
      <c r="O157" s="66"/>
      <c r="P157" s="190">
        <f t="shared" si="21"/>
        <v>0</v>
      </c>
      <c r="Q157" s="190">
        <v>0</v>
      </c>
      <c r="R157" s="190">
        <f t="shared" si="22"/>
        <v>0</v>
      </c>
      <c r="S157" s="190">
        <v>0</v>
      </c>
      <c r="T157" s="191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929</v>
      </c>
      <c r="AT157" s="192" t="s">
        <v>299</v>
      </c>
      <c r="AU157" s="192" t="s">
        <v>224</v>
      </c>
      <c r="AY157" s="19" t="s">
        <v>209</v>
      </c>
      <c r="BE157" s="193">
        <f t="shared" si="24"/>
        <v>0</v>
      </c>
      <c r="BF157" s="193">
        <f t="shared" si="25"/>
        <v>0</v>
      </c>
      <c r="BG157" s="193">
        <f t="shared" si="26"/>
        <v>0</v>
      </c>
      <c r="BH157" s="193">
        <f t="shared" si="27"/>
        <v>0</v>
      </c>
      <c r="BI157" s="193">
        <f t="shared" si="28"/>
        <v>0</v>
      </c>
      <c r="BJ157" s="19" t="s">
        <v>81</v>
      </c>
      <c r="BK157" s="193">
        <f t="shared" si="29"/>
        <v>0</v>
      </c>
      <c r="BL157" s="19" t="s">
        <v>929</v>
      </c>
      <c r="BM157" s="192" t="s">
        <v>2562</v>
      </c>
    </row>
    <row r="158" spans="1:65" s="2" customFormat="1" ht="14.45" customHeight="1">
      <c r="A158" s="36"/>
      <c r="B158" s="37"/>
      <c r="C158" s="238" t="s">
        <v>535</v>
      </c>
      <c r="D158" s="238" t="s">
        <v>299</v>
      </c>
      <c r="E158" s="239" t="s">
        <v>2563</v>
      </c>
      <c r="F158" s="240" t="s">
        <v>2396</v>
      </c>
      <c r="G158" s="241" t="s">
        <v>322</v>
      </c>
      <c r="H158" s="242">
        <v>36</v>
      </c>
      <c r="I158" s="243"/>
      <c r="J158" s="244">
        <f t="shared" si="20"/>
        <v>0</v>
      </c>
      <c r="K158" s="240" t="s">
        <v>21</v>
      </c>
      <c r="L158" s="245"/>
      <c r="M158" s="246" t="s">
        <v>21</v>
      </c>
      <c r="N158" s="247" t="s">
        <v>45</v>
      </c>
      <c r="O158" s="66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929</v>
      </c>
      <c r="AT158" s="192" t="s">
        <v>299</v>
      </c>
      <c r="AU158" s="192" t="s">
        <v>224</v>
      </c>
      <c r="AY158" s="19" t="s">
        <v>209</v>
      </c>
      <c r="BE158" s="193">
        <f t="shared" si="24"/>
        <v>0</v>
      </c>
      <c r="BF158" s="193">
        <f t="shared" si="25"/>
        <v>0</v>
      </c>
      <c r="BG158" s="193">
        <f t="shared" si="26"/>
        <v>0</v>
      </c>
      <c r="BH158" s="193">
        <f t="shared" si="27"/>
        <v>0</v>
      </c>
      <c r="BI158" s="193">
        <f t="shared" si="28"/>
        <v>0</v>
      </c>
      <c r="BJ158" s="19" t="s">
        <v>81</v>
      </c>
      <c r="BK158" s="193">
        <f t="shared" si="29"/>
        <v>0</v>
      </c>
      <c r="BL158" s="19" t="s">
        <v>929</v>
      </c>
      <c r="BM158" s="192" t="s">
        <v>2564</v>
      </c>
    </row>
    <row r="159" spans="1:65" s="2" customFormat="1" ht="14.45" customHeight="1">
      <c r="A159" s="36"/>
      <c r="B159" s="37"/>
      <c r="C159" s="238" t="s">
        <v>540</v>
      </c>
      <c r="D159" s="238" t="s">
        <v>299</v>
      </c>
      <c r="E159" s="239" t="s">
        <v>2565</v>
      </c>
      <c r="F159" s="240" t="s">
        <v>2566</v>
      </c>
      <c r="G159" s="241" t="s">
        <v>2403</v>
      </c>
      <c r="H159" s="242">
        <v>35</v>
      </c>
      <c r="I159" s="243"/>
      <c r="J159" s="244">
        <f t="shared" si="20"/>
        <v>0</v>
      </c>
      <c r="K159" s="240" t="s">
        <v>21</v>
      </c>
      <c r="L159" s="245"/>
      <c r="M159" s="246" t="s">
        <v>21</v>
      </c>
      <c r="N159" s="247" t="s">
        <v>45</v>
      </c>
      <c r="O159" s="66"/>
      <c r="P159" s="190">
        <f t="shared" si="21"/>
        <v>0</v>
      </c>
      <c r="Q159" s="190">
        <v>0</v>
      </c>
      <c r="R159" s="190">
        <f t="shared" si="22"/>
        <v>0</v>
      </c>
      <c r="S159" s="190">
        <v>0</v>
      </c>
      <c r="T159" s="191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929</v>
      </c>
      <c r="AT159" s="192" t="s">
        <v>299</v>
      </c>
      <c r="AU159" s="192" t="s">
        <v>224</v>
      </c>
      <c r="AY159" s="19" t="s">
        <v>209</v>
      </c>
      <c r="BE159" s="193">
        <f t="shared" si="24"/>
        <v>0</v>
      </c>
      <c r="BF159" s="193">
        <f t="shared" si="25"/>
        <v>0</v>
      </c>
      <c r="BG159" s="193">
        <f t="shared" si="26"/>
        <v>0</v>
      </c>
      <c r="BH159" s="193">
        <f t="shared" si="27"/>
        <v>0</v>
      </c>
      <c r="BI159" s="193">
        <f t="shared" si="28"/>
        <v>0</v>
      </c>
      <c r="BJ159" s="19" t="s">
        <v>81</v>
      </c>
      <c r="BK159" s="193">
        <f t="shared" si="29"/>
        <v>0</v>
      </c>
      <c r="BL159" s="19" t="s">
        <v>929</v>
      </c>
      <c r="BM159" s="192" t="s">
        <v>2567</v>
      </c>
    </row>
    <row r="160" spans="1:65" s="2" customFormat="1" ht="14.45" customHeight="1">
      <c r="A160" s="36"/>
      <c r="B160" s="37"/>
      <c r="C160" s="238" t="s">
        <v>546</v>
      </c>
      <c r="D160" s="238" t="s">
        <v>299</v>
      </c>
      <c r="E160" s="239" t="s">
        <v>2568</v>
      </c>
      <c r="F160" s="240" t="s">
        <v>2569</v>
      </c>
      <c r="G160" s="241" t="s">
        <v>2403</v>
      </c>
      <c r="H160" s="242">
        <v>72</v>
      </c>
      <c r="I160" s="243"/>
      <c r="J160" s="244">
        <f t="shared" si="20"/>
        <v>0</v>
      </c>
      <c r="K160" s="240" t="s">
        <v>21</v>
      </c>
      <c r="L160" s="245"/>
      <c r="M160" s="246" t="s">
        <v>21</v>
      </c>
      <c r="N160" s="247" t="s">
        <v>45</v>
      </c>
      <c r="O160" s="66"/>
      <c r="P160" s="190">
        <f t="shared" si="21"/>
        <v>0</v>
      </c>
      <c r="Q160" s="190">
        <v>0</v>
      </c>
      <c r="R160" s="190">
        <f t="shared" si="22"/>
        <v>0</v>
      </c>
      <c r="S160" s="190">
        <v>0</v>
      </c>
      <c r="T160" s="191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929</v>
      </c>
      <c r="AT160" s="192" t="s">
        <v>299</v>
      </c>
      <c r="AU160" s="192" t="s">
        <v>224</v>
      </c>
      <c r="AY160" s="19" t="s">
        <v>209</v>
      </c>
      <c r="BE160" s="193">
        <f t="shared" si="24"/>
        <v>0</v>
      </c>
      <c r="BF160" s="193">
        <f t="shared" si="25"/>
        <v>0</v>
      </c>
      <c r="BG160" s="193">
        <f t="shared" si="26"/>
        <v>0</v>
      </c>
      <c r="BH160" s="193">
        <f t="shared" si="27"/>
        <v>0</v>
      </c>
      <c r="BI160" s="193">
        <f t="shared" si="28"/>
        <v>0</v>
      </c>
      <c r="BJ160" s="19" t="s">
        <v>81</v>
      </c>
      <c r="BK160" s="193">
        <f t="shared" si="29"/>
        <v>0</v>
      </c>
      <c r="BL160" s="19" t="s">
        <v>929</v>
      </c>
      <c r="BM160" s="192" t="s">
        <v>2570</v>
      </c>
    </row>
    <row r="161" spans="1:65" s="2" customFormat="1" ht="14.45" customHeight="1">
      <c r="A161" s="36"/>
      <c r="B161" s="37"/>
      <c r="C161" s="238" t="s">
        <v>550</v>
      </c>
      <c r="D161" s="238" t="s">
        <v>299</v>
      </c>
      <c r="E161" s="239" t="s">
        <v>2571</v>
      </c>
      <c r="F161" s="240" t="s">
        <v>2572</v>
      </c>
      <c r="G161" s="241" t="s">
        <v>2403</v>
      </c>
      <c r="H161" s="242">
        <v>35</v>
      </c>
      <c r="I161" s="243"/>
      <c r="J161" s="244">
        <f t="shared" si="20"/>
        <v>0</v>
      </c>
      <c r="K161" s="240" t="s">
        <v>21</v>
      </c>
      <c r="L161" s="245"/>
      <c r="M161" s="246" t="s">
        <v>21</v>
      </c>
      <c r="N161" s="247" t="s">
        <v>45</v>
      </c>
      <c r="O161" s="66"/>
      <c r="P161" s="190">
        <f t="shared" si="21"/>
        <v>0</v>
      </c>
      <c r="Q161" s="190">
        <v>0</v>
      </c>
      <c r="R161" s="190">
        <f t="shared" si="22"/>
        <v>0</v>
      </c>
      <c r="S161" s="190">
        <v>0</v>
      </c>
      <c r="T161" s="191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929</v>
      </c>
      <c r="AT161" s="192" t="s">
        <v>299</v>
      </c>
      <c r="AU161" s="192" t="s">
        <v>224</v>
      </c>
      <c r="AY161" s="19" t="s">
        <v>209</v>
      </c>
      <c r="BE161" s="193">
        <f t="shared" si="24"/>
        <v>0</v>
      </c>
      <c r="BF161" s="193">
        <f t="shared" si="25"/>
        <v>0</v>
      </c>
      <c r="BG161" s="193">
        <f t="shared" si="26"/>
        <v>0</v>
      </c>
      <c r="BH161" s="193">
        <f t="shared" si="27"/>
        <v>0</v>
      </c>
      <c r="BI161" s="193">
        <f t="shared" si="28"/>
        <v>0</v>
      </c>
      <c r="BJ161" s="19" t="s">
        <v>81</v>
      </c>
      <c r="BK161" s="193">
        <f t="shared" si="29"/>
        <v>0</v>
      </c>
      <c r="BL161" s="19" t="s">
        <v>929</v>
      </c>
      <c r="BM161" s="192" t="s">
        <v>2573</v>
      </c>
    </row>
    <row r="162" spans="1:65" s="2" customFormat="1" ht="14.45" customHeight="1">
      <c r="A162" s="36"/>
      <c r="B162" s="37"/>
      <c r="C162" s="238" t="s">
        <v>555</v>
      </c>
      <c r="D162" s="238" t="s">
        <v>299</v>
      </c>
      <c r="E162" s="239" t="s">
        <v>2574</v>
      </c>
      <c r="F162" s="240" t="s">
        <v>2575</v>
      </c>
      <c r="G162" s="241" t="s">
        <v>2403</v>
      </c>
      <c r="H162" s="242">
        <v>12</v>
      </c>
      <c r="I162" s="243"/>
      <c r="J162" s="244">
        <f t="shared" si="20"/>
        <v>0</v>
      </c>
      <c r="K162" s="240" t="s">
        <v>21</v>
      </c>
      <c r="L162" s="245"/>
      <c r="M162" s="246" t="s">
        <v>21</v>
      </c>
      <c r="N162" s="247" t="s">
        <v>45</v>
      </c>
      <c r="O162" s="66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929</v>
      </c>
      <c r="AT162" s="192" t="s">
        <v>299</v>
      </c>
      <c r="AU162" s="192" t="s">
        <v>224</v>
      </c>
      <c r="AY162" s="19" t="s">
        <v>209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9" t="s">
        <v>81</v>
      </c>
      <c r="BK162" s="193">
        <f t="shared" si="29"/>
        <v>0</v>
      </c>
      <c r="BL162" s="19" t="s">
        <v>929</v>
      </c>
      <c r="BM162" s="192" t="s">
        <v>2576</v>
      </c>
    </row>
    <row r="163" spans="1:65" s="2" customFormat="1" ht="14.45" customHeight="1">
      <c r="A163" s="36"/>
      <c r="B163" s="37"/>
      <c r="C163" s="238" t="s">
        <v>559</v>
      </c>
      <c r="D163" s="238" t="s">
        <v>299</v>
      </c>
      <c r="E163" s="239" t="s">
        <v>2577</v>
      </c>
      <c r="F163" s="240" t="s">
        <v>2578</v>
      </c>
      <c r="G163" s="241" t="s">
        <v>2403</v>
      </c>
      <c r="H163" s="242">
        <v>11</v>
      </c>
      <c r="I163" s="243"/>
      <c r="J163" s="244">
        <f t="shared" si="20"/>
        <v>0</v>
      </c>
      <c r="K163" s="240" t="s">
        <v>21</v>
      </c>
      <c r="L163" s="245"/>
      <c r="M163" s="246" t="s">
        <v>21</v>
      </c>
      <c r="N163" s="247" t="s">
        <v>45</v>
      </c>
      <c r="O163" s="66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929</v>
      </c>
      <c r="AT163" s="192" t="s">
        <v>299</v>
      </c>
      <c r="AU163" s="192" t="s">
        <v>224</v>
      </c>
      <c r="AY163" s="19" t="s">
        <v>209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9" t="s">
        <v>81</v>
      </c>
      <c r="BK163" s="193">
        <f t="shared" si="29"/>
        <v>0</v>
      </c>
      <c r="BL163" s="19" t="s">
        <v>929</v>
      </c>
      <c r="BM163" s="192" t="s">
        <v>2579</v>
      </c>
    </row>
    <row r="164" spans="1:65" s="2" customFormat="1" ht="14.45" customHeight="1">
      <c r="A164" s="36"/>
      <c r="B164" s="37"/>
      <c r="C164" s="238" t="s">
        <v>564</v>
      </c>
      <c r="D164" s="238" t="s">
        <v>299</v>
      </c>
      <c r="E164" s="239" t="s">
        <v>2580</v>
      </c>
      <c r="F164" s="240" t="s">
        <v>2581</v>
      </c>
      <c r="G164" s="241" t="s">
        <v>2403</v>
      </c>
      <c r="H164" s="242">
        <v>5</v>
      </c>
      <c r="I164" s="243"/>
      <c r="J164" s="244">
        <f t="shared" si="20"/>
        <v>0</v>
      </c>
      <c r="K164" s="240" t="s">
        <v>21</v>
      </c>
      <c r="L164" s="245"/>
      <c r="M164" s="246" t="s">
        <v>21</v>
      </c>
      <c r="N164" s="247" t="s">
        <v>45</v>
      </c>
      <c r="O164" s="66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929</v>
      </c>
      <c r="AT164" s="192" t="s">
        <v>299</v>
      </c>
      <c r="AU164" s="192" t="s">
        <v>224</v>
      </c>
      <c r="AY164" s="19" t="s">
        <v>209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9" t="s">
        <v>81</v>
      </c>
      <c r="BK164" s="193">
        <f t="shared" si="29"/>
        <v>0</v>
      </c>
      <c r="BL164" s="19" t="s">
        <v>929</v>
      </c>
      <c r="BM164" s="192" t="s">
        <v>2582</v>
      </c>
    </row>
    <row r="165" spans="1:65" s="2" customFormat="1" ht="14.45" customHeight="1">
      <c r="A165" s="36"/>
      <c r="B165" s="37"/>
      <c r="C165" s="238" t="s">
        <v>570</v>
      </c>
      <c r="D165" s="238" t="s">
        <v>299</v>
      </c>
      <c r="E165" s="239" t="s">
        <v>2583</v>
      </c>
      <c r="F165" s="240" t="s">
        <v>2584</v>
      </c>
      <c r="G165" s="241" t="s">
        <v>2403</v>
      </c>
      <c r="H165" s="242">
        <v>4</v>
      </c>
      <c r="I165" s="243"/>
      <c r="J165" s="244">
        <f t="shared" si="20"/>
        <v>0</v>
      </c>
      <c r="K165" s="240" t="s">
        <v>21</v>
      </c>
      <c r="L165" s="245"/>
      <c r="M165" s="246" t="s">
        <v>21</v>
      </c>
      <c r="N165" s="247" t="s">
        <v>45</v>
      </c>
      <c r="O165" s="66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929</v>
      </c>
      <c r="AT165" s="192" t="s">
        <v>299</v>
      </c>
      <c r="AU165" s="192" t="s">
        <v>224</v>
      </c>
      <c r="AY165" s="19" t="s">
        <v>209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9" t="s">
        <v>81</v>
      </c>
      <c r="BK165" s="193">
        <f t="shared" si="29"/>
        <v>0</v>
      </c>
      <c r="BL165" s="19" t="s">
        <v>929</v>
      </c>
      <c r="BM165" s="192" t="s">
        <v>2585</v>
      </c>
    </row>
    <row r="166" spans="1:65" s="2" customFormat="1" ht="14.45" customHeight="1">
      <c r="A166" s="36"/>
      <c r="B166" s="37"/>
      <c r="C166" s="238" t="s">
        <v>574</v>
      </c>
      <c r="D166" s="238" t="s">
        <v>299</v>
      </c>
      <c r="E166" s="239" t="s">
        <v>2586</v>
      </c>
      <c r="F166" s="240" t="s">
        <v>2587</v>
      </c>
      <c r="G166" s="241" t="s">
        <v>2403</v>
      </c>
      <c r="H166" s="242">
        <v>2</v>
      </c>
      <c r="I166" s="243"/>
      <c r="J166" s="244">
        <f t="shared" si="20"/>
        <v>0</v>
      </c>
      <c r="K166" s="240" t="s">
        <v>21</v>
      </c>
      <c r="L166" s="245"/>
      <c r="M166" s="246" t="s">
        <v>21</v>
      </c>
      <c r="N166" s="247" t="s">
        <v>45</v>
      </c>
      <c r="O166" s="66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929</v>
      </c>
      <c r="AT166" s="192" t="s">
        <v>299</v>
      </c>
      <c r="AU166" s="192" t="s">
        <v>224</v>
      </c>
      <c r="AY166" s="19" t="s">
        <v>209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9" t="s">
        <v>81</v>
      </c>
      <c r="BK166" s="193">
        <f t="shared" si="29"/>
        <v>0</v>
      </c>
      <c r="BL166" s="19" t="s">
        <v>929</v>
      </c>
      <c r="BM166" s="192" t="s">
        <v>2588</v>
      </c>
    </row>
    <row r="167" spans="1:65" s="2" customFormat="1" ht="14.45" customHeight="1">
      <c r="A167" s="36"/>
      <c r="B167" s="37"/>
      <c r="C167" s="238" t="s">
        <v>581</v>
      </c>
      <c r="D167" s="238" t="s">
        <v>299</v>
      </c>
      <c r="E167" s="239" t="s">
        <v>2589</v>
      </c>
      <c r="F167" s="240" t="s">
        <v>2590</v>
      </c>
      <c r="G167" s="241" t="s">
        <v>2403</v>
      </c>
      <c r="H167" s="242">
        <v>6</v>
      </c>
      <c r="I167" s="243"/>
      <c r="J167" s="244">
        <f t="shared" si="20"/>
        <v>0</v>
      </c>
      <c r="K167" s="240" t="s">
        <v>21</v>
      </c>
      <c r="L167" s="245"/>
      <c r="M167" s="246" t="s">
        <v>21</v>
      </c>
      <c r="N167" s="247" t="s">
        <v>45</v>
      </c>
      <c r="O167" s="66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929</v>
      </c>
      <c r="AT167" s="192" t="s">
        <v>299</v>
      </c>
      <c r="AU167" s="192" t="s">
        <v>224</v>
      </c>
      <c r="AY167" s="19" t="s">
        <v>209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9" t="s">
        <v>81</v>
      </c>
      <c r="BK167" s="193">
        <f t="shared" si="29"/>
        <v>0</v>
      </c>
      <c r="BL167" s="19" t="s">
        <v>929</v>
      </c>
      <c r="BM167" s="192" t="s">
        <v>2591</v>
      </c>
    </row>
    <row r="168" spans="1:65" s="2" customFormat="1" ht="14.45" customHeight="1">
      <c r="A168" s="36"/>
      <c r="B168" s="37"/>
      <c r="C168" s="238" t="s">
        <v>586</v>
      </c>
      <c r="D168" s="238" t="s">
        <v>299</v>
      </c>
      <c r="E168" s="239" t="s">
        <v>2592</v>
      </c>
      <c r="F168" s="240" t="s">
        <v>2593</v>
      </c>
      <c r="G168" s="241" t="s">
        <v>2403</v>
      </c>
      <c r="H168" s="242">
        <v>1</v>
      </c>
      <c r="I168" s="243"/>
      <c r="J168" s="244">
        <f t="shared" si="20"/>
        <v>0</v>
      </c>
      <c r="K168" s="240" t="s">
        <v>21</v>
      </c>
      <c r="L168" s="245"/>
      <c r="M168" s="246" t="s">
        <v>21</v>
      </c>
      <c r="N168" s="247" t="s">
        <v>45</v>
      </c>
      <c r="O168" s="66"/>
      <c r="P168" s="190">
        <f t="shared" si="21"/>
        <v>0</v>
      </c>
      <c r="Q168" s="190">
        <v>0</v>
      </c>
      <c r="R168" s="190">
        <f t="shared" si="22"/>
        <v>0</v>
      </c>
      <c r="S168" s="190">
        <v>0</v>
      </c>
      <c r="T168" s="191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929</v>
      </c>
      <c r="AT168" s="192" t="s">
        <v>299</v>
      </c>
      <c r="AU168" s="192" t="s">
        <v>224</v>
      </c>
      <c r="AY168" s="19" t="s">
        <v>209</v>
      </c>
      <c r="BE168" s="193">
        <f t="shared" si="24"/>
        <v>0</v>
      </c>
      <c r="BF168" s="193">
        <f t="shared" si="25"/>
        <v>0</v>
      </c>
      <c r="BG168" s="193">
        <f t="shared" si="26"/>
        <v>0</v>
      </c>
      <c r="BH168" s="193">
        <f t="shared" si="27"/>
        <v>0</v>
      </c>
      <c r="BI168" s="193">
        <f t="shared" si="28"/>
        <v>0</v>
      </c>
      <c r="BJ168" s="19" t="s">
        <v>81</v>
      </c>
      <c r="BK168" s="193">
        <f t="shared" si="29"/>
        <v>0</v>
      </c>
      <c r="BL168" s="19" t="s">
        <v>929</v>
      </c>
      <c r="BM168" s="192" t="s">
        <v>2594</v>
      </c>
    </row>
    <row r="169" spans="1:65" s="2" customFormat="1" ht="14.45" customHeight="1">
      <c r="A169" s="36"/>
      <c r="B169" s="37"/>
      <c r="C169" s="238" t="s">
        <v>591</v>
      </c>
      <c r="D169" s="238" t="s">
        <v>299</v>
      </c>
      <c r="E169" s="239" t="s">
        <v>99</v>
      </c>
      <c r="F169" s="240" t="s">
        <v>2595</v>
      </c>
      <c r="G169" s="241" t="s">
        <v>2403</v>
      </c>
      <c r="H169" s="242">
        <v>11</v>
      </c>
      <c r="I169" s="243"/>
      <c r="J169" s="244">
        <f t="shared" si="20"/>
        <v>0</v>
      </c>
      <c r="K169" s="240" t="s">
        <v>21</v>
      </c>
      <c r="L169" s="245"/>
      <c r="M169" s="246" t="s">
        <v>21</v>
      </c>
      <c r="N169" s="247" t="s">
        <v>45</v>
      </c>
      <c r="O169" s="66"/>
      <c r="P169" s="190">
        <f t="shared" si="21"/>
        <v>0</v>
      </c>
      <c r="Q169" s="190">
        <v>0</v>
      </c>
      <c r="R169" s="190">
        <f t="shared" si="22"/>
        <v>0</v>
      </c>
      <c r="S169" s="190">
        <v>0</v>
      </c>
      <c r="T169" s="191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929</v>
      </c>
      <c r="AT169" s="192" t="s">
        <v>299</v>
      </c>
      <c r="AU169" s="192" t="s">
        <v>224</v>
      </c>
      <c r="AY169" s="19" t="s">
        <v>209</v>
      </c>
      <c r="BE169" s="193">
        <f t="shared" si="24"/>
        <v>0</v>
      </c>
      <c r="BF169" s="193">
        <f t="shared" si="25"/>
        <v>0</v>
      </c>
      <c r="BG169" s="193">
        <f t="shared" si="26"/>
        <v>0</v>
      </c>
      <c r="BH169" s="193">
        <f t="shared" si="27"/>
        <v>0</v>
      </c>
      <c r="BI169" s="193">
        <f t="shared" si="28"/>
        <v>0</v>
      </c>
      <c r="BJ169" s="19" t="s">
        <v>81</v>
      </c>
      <c r="BK169" s="193">
        <f t="shared" si="29"/>
        <v>0</v>
      </c>
      <c r="BL169" s="19" t="s">
        <v>929</v>
      </c>
      <c r="BM169" s="192" t="s">
        <v>2596</v>
      </c>
    </row>
    <row r="170" spans="1:65" s="2" customFormat="1" ht="14.45" customHeight="1">
      <c r="A170" s="36"/>
      <c r="B170" s="37"/>
      <c r="C170" s="238" t="s">
        <v>596</v>
      </c>
      <c r="D170" s="238" t="s">
        <v>299</v>
      </c>
      <c r="E170" s="239" t="s">
        <v>2597</v>
      </c>
      <c r="F170" s="240" t="s">
        <v>2598</v>
      </c>
      <c r="G170" s="241" t="s">
        <v>2403</v>
      </c>
      <c r="H170" s="242">
        <v>5</v>
      </c>
      <c r="I170" s="243"/>
      <c r="J170" s="244">
        <f t="shared" si="20"/>
        <v>0</v>
      </c>
      <c r="K170" s="240" t="s">
        <v>21</v>
      </c>
      <c r="L170" s="245"/>
      <c r="M170" s="246" t="s">
        <v>21</v>
      </c>
      <c r="N170" s="247" t="s">
        <v>45</v>
      </c>
      <c r="O170" s="66"/>
      <c r="P170" s="190">
        <f t="shared" si="21"/>
        <v>0</v>
      </c>
      <c r="Q170" s="190">
        <v>0</v>
      </c>
      <c r="R170" s="190">
        <f t="shared" si="22"/>
        <v>0</v>
      </c>
      <c r="S170" s="190">
        <v>0</v>
      </c>
      <c r="T170" s="191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929</v>
      </c>
      <c r="AT170" s="192" t="s">
        <v>299</v>
      </c>
      <c r="AU170" s="192" t="s">
        <v>224</v>
      </c>
      <c r="AY170" s="19" t="s">
        <v>209</v>
      </c>
      <c r="BE170" s="193">
        <f t="shared" si="24"/>
        <v>0</v>
      </c>
      <c r="BF170" s="193">
        <f t="shared" si="25"/>
        <v>0</v>
      </c>
      <c r="BG170" s="193">
        <f t="shared" si="26"/>
        <v>0</v>
      </c>
      <c r="BH170" s="193">
        <f t="shared" si="27"/>
        <v>0</v>
      </c>
      <c r="BI170" s="193">
        <f t="shared" si="28"/>
        <v>0</v>
      </c>
      <c r="BJ170" s="19" t="s">
        <v>81</v>
      </c>
      <c r="BK170" s="193">
        <f t="shared" si="29"/>
        <v>0</v>
      </c>
      <c r="BL170" s="19" t="s">
        <v>929</v>
      </c>
      <c r="BM170" s="192" t="s">
        <v>2599</v>
      </c>
    </row>
    <row r="171" spans="1:65" s="2" customFormat="1" ht="24.2" customHeight="1">
      <c r="A171" s="36"/>
      <c r="B171" s="37"/>
      <c r="C171" s="238" t="s">
        <v>603</v>
      </c>
      <c r="D171" s="238" t="s">
        <v>299</v>
      </c>
      <c r="E171" s="239" t="s">
        <v>2600</v>
      </c>
      <c r="F171" s="240" t="s">
        <v>2601</v>
      </c>
      <c r="G171" s="241" t="s">
        <v>2403</v>
      </c>
      <c r="H171" s="242">
        <v>4</v>
      </c>
      <c r="I171" s="243"/>
      <c r="J171" s="244">
        <f t="shared" si="20"/>
        <v>0</v>
      </c>
      <c r="K171" s="240" t="s">
        <v>21</v>
      </c>
      <c r="L171" s="245"/>
      <c r="M171" s="246" t="s">
        <v>21</v>
      </c>
      <c r="N171" s="247" t="s">
        <v>45</v>
      </c>
      <c r="O171" s="66"/>
      <c r="P171" s="190">
        <f t="shared" si="21"/>
        <v>0</v>
      </c>
      <c r="Q171" s="190">
        <v>0</v>
      </c>
      <c r="R171" s="190">
        <f t="shared" si="22"/>
        <v>0</v>
      </c>
      <c r="S171" s="190">
        <v>0</v>
      </c>
      <c r="T171" s="191">
        <f t="shared" si="2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929</v>
      </c>
      <c r="AT171" s="192" t="s">
        <v>299</v>
      </c>
      <c r="AU171" s="192" t="s">
        <v>224</v>
      </c>
      <c r="AY171" s="19" t="s">
        <v>209</v>
      </c>
      <c r="BE171" s="193">
        <f t="shared" si="24"/>
        <v>0</v>
      </c>
      <c r="BF171" s="193">
        <f t="shared" si="25"/>
        <v>0</v>
      </c>
      <c r="BG171" s="193">
        <f t="shared" si="26"/>
        <v>0</v>
      </c>
      <c r="BH171" s="193">
        <f t="shared" si="27"/>
        <v>0</v>
      </c>
      <c r="BI171" s="193">
        <f t="shared" si="28"/>
        <v>0</v>
      </c>
      <c r="BJ171" s="19" t="s">
        <v>81</v>
      </c>
      <c r="BK171" s="193">
        <f t="shared" si="29"/>
        <v>0</v>
      </c>
      <c r="BL171" s="19" t="s">
        <v>929</v>
      </c>
      <c r="BM171" s="192" t="s">
        <v>2602</v>
      </c>
    </row>
    <row r="172" spans="1:65" s="2" customFormat="1" ht="14.45" customHeight="1">
      <c r="A172" s="36"/>
      <c r="B172" s="37"/>
      <c r="C172" s="238" t="s">
        <v>608</v>
      </c>
      <c r="D172" s="238" t="s">
        <v>299</v>
      </c>
      <c r="E172" s="239" t="s">
        <v>2603</v>
      </c>
      <c r="F172" s="240" t="s">
        <v>2604</v>
      </c>
      <c r="G172" s="241" t="s">
        <v>2403</v>
      </c>
      <c r="H172" s="242">
        <v>12</v>
      </c>
      <c r="I172" s="243"/>
      <c r="J172" s="244">
        <f t="shared" si="20"/>
        <v>0</v>
      </c>
      <c r="K172" s="240" t="s">
        <v>21</v>
      </c>
      <c r="L172" s="245"/>
      <c r="M172" s="246" t="s">
        <v>21</v>
      </c>
      <c r="N172" s="247" t="s">
        <v>45</v>
      </c>
      <c r="O172" s="66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929</v>
      </c>
      <c r="AT172" s="192" t="s">
        <v>299</v>
      </c>
      <c r="AU172" s="192" t="s">
        <v>224</v>
      </c>
      <c r="AY172" s="19" t="s">
        <v>209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9" t="s">
        <v>81</v>
      </c>
      <c r="BK172" s="193">
        <f t="shared" si="29"/>
        <v>0</v>
      </c>
      <c r="BL172" s="19" t="s">
        <v>929</v>
      </c>
      <c r="BM172" s="192" t="s">
        <v>2605</v>
      </c>
    </row>
    <row r="173" spans="1:65" s="2" customFormat="1" ht="14.45" customHeight="1">
      <c r="A173" s="36"/>
      <c r="B173" s="37"/>
      <c r="C173" s="238" t="s">
        <v>612</v>
      </c>
      <c r="D173" s="238" t="s">
        <v>299</v>
      </c>
      <c r="E173" s="239" t="s">
        <v>2606</v>
      </c>
      <c r="F173" s="240" t="s">
        <v>2607</v>
      </c>
      <c r="G173" s="241" t="s">
        <v>2403</v>
      </c>
      <c r="H173" s="242">
        <v>26</v>
      </c>
      <c r="I173" s="243"/>
      <c r="J173" s="244">
        <f t="shared" si="20"/>
        <v>0</v>
      </c>
      <c r="K173" s="240" t="s">
        <v>21</v>
      </c>
      <c r="L173" s="245"/>
      <c r="M173" s="246" t="s">
        <v>21</v>
      </c>
      <c r="N173" s="247" t="s">
        <v>45</v>
      </c>
      <c r="O173" s="66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929</v>
      </c>
      <c r="AT173" s="192" t="s">
        <v>299</v>
      </c>
      <c r="AU173" s="192" t="s">
        <v>224</v>
      </c>
      <c r="AY173" s="19" t="s">
        <v>209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9" t="s">
        <v>81</v>
      </c>
      <c r="BK173" s="193">
        <f t="shared" si="29"/>
        <v>0</v>
      </c>
      <c r="BL173" s="19" t="s">
        <v>929</v>
      </c>
      <c r="BM173" s="192" t="s">
        <v>2608</v>
      </c>
    </row>
    <row r="174" spans="1:65" s="2" customFormat="1" ht="14.45" customHeight="1">
      <c r="A174" s="36"/>
      <c r="B174" s="37"/>
      <c r="C174" s="238" t="s">
        <v>618</v>
      </c>
      <c r="D174" s="238" t="s">
        <v>299</v>
      </c>
      <c r="E174" s="239" t="s">
        <v>2609</v>
      </c>
      <c r="F174" s="240" t="s">
        <v>2610</v>
      </c>
      <c r="G174" s="241" t="s">
        <v>2403</v>
      </c>
      <c r="H174" s="242">
        <v>28</v>
      </c>
      <c r="I174" s="243"/>
      <c r="J174" s="244">
        <f t="shared" si="20"/>
        <v>0</v>
      </c>
      <c r="K174" s="240" t="s">
        <v>21</v>
      </c>
      <c r="L174" s="245"/>
      <c r="M174" s="246" t="s">
        <v>21</v>
      </c>
      <c r="N174" s="247" t="s">
        <v>45</v>
      </c>
      <c r="O174" s="66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929</v>
      </c>
      <c r="AT174" s="192" t="s">
        <v>299</v>
      </c>
      <c r="AU174" s="192" t="s">
        <v>224</v>
      </c>
      <c r="AY174" s="19" t="s">
        <v>209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9" t="s">
        <v>81</v>
      </c>
      <c r="BK174" s="193">
        <f t="shared" si="29"/>
        <v>0</v>
      </c>
      <c r="BL174" s="19" t="s">
        <v>929</v>
      </c>
      <c r="BM174" s="192" t="s">
        <v>2611</v>
      </c>
    </row>
    <row r="175" spans="1:65" s="2" customFormat="1" ht="24.2" customHeight="1">
      <c r="A175" s="36"/>
      <c r="B175" s="37"/>
      <c r="C175" s="238" t="s">
        <v>622</v>
      </c>
      <c r="D175" s="238" t="s">
        <v>299</v>
      </c>
      <c r="E175" s="239" t="s">
        <v>2612</v>
      </c>
      <c r="F175" s="240" t="s">
        <v>2613</v>
      </c>
      <c r="G175" s="241" t="s">
        <v>2403</v>
      </c>
      <c r="H175" s="242">
        <v>9</v>
      </c>
      <c r="I175" s="243"/>
      <c r="J175" s="244">
        <f t="shared" si="20"/>
        <v>0</v>
      </c>
      <c r="K175" s="240" t="s">
        <v>21</v>
      </c>
      <c r="L175" s="245"/>
      <c r="M175" s="246" t="s">
        <v>21</v>
      </c>
      <c r="N175" s="247" t="s">
        <v>45</v>
      </c>
      <c r="O175" s="66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929</v>
      </c>
      <c r="AT175" s="192" t="s">
        <v>299</v>
      </c>
      <c r="AU175" s="192" t="s">
        <v>224</v>
      </c>
      <c r="AY175" s="19" t="s">
        <v>209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9" t="s">
        <v>81</v>
      </c>
      <c r="BK175" s="193">
        <f t="shared" si="29"/>
        <v>0</v>
      </c>
      <c r="BL175" s="19" t="s">
        <v>929</v>
      </c>
      <c r="BM175" s="192" t="s">
        <v>2614</v>
      </c>
    </row>
    <row r="176" spans="1:65" s="2" customFormat="1" ht="24.2" customHeight="1">
      <c r="A176" s="36"/>
      <c r="B176" s="37"/>
      <c r="C176" s="238" t="s">
        <v>627</v>
      </c>
      <c r="D176" s="238" t="s">
        <v>299</v>
      </c>
      <c r="E176" s="239" t="s">
        <v>2615</v>
      </c>
      <c r="F176" s="240" t="s">
        <v>2616</v>
      </c>
      <c r="G176" s="241" t="s">
        <v>2403</v>
      </c>
      <c r="H176" s="242">
        <v>4</v>
      </c>
      <c r="I176" s="243"/>
      <c r="J176" s="244">
        <f t="shared" si="20"/>
        <v>0</v>
      </c>
      <c r="K176" s="240" t="s">
        <v>21</v>
      </c>
      <c r="L176" s="245"/>
      <c r="M176" s="246" t="s">
        <v>21</v>
      </c>
      <c r="N176" s="247" t="s">
        <v>45</v>
      </c>
      <c r="O176" s="66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929</v>
      </c>
      <c r="AT176" s="192" t="s">
        <v>299</v>
      </c>
      <c r="AU176" s="192" t="s">
        <v>224</v>
      </c>
      <c r="AY176" s="19" t="s">
        <v>209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9" t="s">
        <v>81</v>
      </c>
      <c r="BK176" s="193">
        <f t="shared" si="29"/>
        <v>0</v>
      </c>
      <c r="BL176" s="19" t="s">
        <v>929</v>
      </c>
      <c r="BM176" s="192" t="s">
        <v>2617</v>
      </c>
    </row>
    <row r="177" spans="1:65" s="2" customFormat="1" ht="14.45" customHeight="1">
      <c r="A177" s="36"/>
      <c r="B177" s="37"/>
      <c r="C177" s="238" t="s">
        <v>634</v>
      </c>
      <c r="D177" s="238" t="s">
        <v>299</v>
      </c>
      <c r="E177" s="239" t="s">
        <v>2618</v>
      </c>
      <c r="F177" s="240" t="s">
        <v>2619</v>
      </c>
      <c r="G177" s="241" t="s">
        <v>2403</v>
      </c>
      <c r="H177" s="242">
        <v>56</v>
      </c>
      <c r="I177" s="243"/>
      <c r="J177" s="244">
        <f t="shared" si="20"/>
        <v>0</v>
      </c>
      <c r="K177" s="240" t="s">
        <v>21</v>
      </c>
      <c r="L177" s="245"/>
      <c r="M177" s="246" t="s">
        <v>21</v>
      </c>
      <c r="N177" s="247" t="s">
        <v>45</v>
      </c>
      <c r="O177" s="66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929</v>
      </c>
      <c r="AT177" s="192" t="s">
        <v>299</v>
      </c>
      <c r="AU177" s="192" t="s">
        <v>224</v>
      </c>
      <c r="AY177" s="19" t="s">
        <v>209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9" t="s">
        <v>81</v>
      </c>
      <c r="BK177" s="193">
        <f t="shared" si="29"/>
        <v>0</v>
      </c>
      <c r="BL177" s="19" t="s">
        <v>929</v>
      </c>
      <c r="BM177" s="192" t="s">
        <v>2620</v>
      </c>
    </row>
    <row r="178" spans="1:65" s="2" customFormat="1" ht="24.2" customHeight="1">
      <c r="A178" s="36"/>
      <c r="B178" s="37"/>
      <c r="C178" s="238" t="s">
        <v>641</v>
      </c>
      <c r="D178" s="238" t="s">
        <v>299</v>
      </c>
      <c r="E178" s="239" t="s">
        <v>2621</v>
      </c>
      <c r="F178" s="240" t="s">
        <v>2622</v>
      </c>
      <c r="G178" s="241" t="s">
        <v>2403</v>
      </c>
      <c r="H178" s="242">
        <v>9</v>
      </c>
      <c r="I178" s="243"/>
      <c r="J178" s="244">
        <f t="shared" si="20"/>
        <v>0</v>
      </c>
      <c r="K178" s="240" t="s">
        <v>21</v>
      </c>
      <c r="L178" s="245"/>
      <c r="M178" s="246" t="s">
        <v>21</v>
      </c>
      <c r="N178" s="247" t="s">
        <v>45</v>
      </c>
      <c r="O178" s="66"/>
      <c r="P178" s="190">
        <f t="shared" si="21"/>
        <v>0</v>
      </c>
      <c r="Q178" s="190">
        <v>0</v>
      </c>
      <c r="R178" s="190">
        <f t="shared" si="22"/>
        <v>0</v>
      </c>
      <c r="S178" s="190">
        <v>0</v>
      </c>
      <c r="T178" s="191">
        <f t="shared" si="2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929</v>
      </c>
      <c r="AT178" s="192" t="s">
        <v>299</v>
      </c>
      <c r="AU178" s="192" t="s">
        <v>224</v>
      </c>
      <c r="AY178" s="19" t="s">
        <v>209</v>
      </c>
      <c r="BE178" s="193">
        <f t="shared" si="24"/>
        <v>0</v>
      </c>
      <c r="BF178" s="193">
        <f t="shared" si="25"/>
        <v>0</v>
      </c>
      <c r="BG178" s="193">
        <f t="shared" si="26"/>
        <v>0</v>
      </c>
      <c r="BH178" s="193">
        <f t="shared" si="27"/>
        <v>0</v>
      </c>
      <c r="BI178" s="193">
        <f t="shared" si="28"/>
        <v>0</v>
      </c>
      <c r="BJ178" s="19" t="s">
        <v>81</v>
      </c>
      <c r="BK178" s="193">
        <f t="shared" si="29"/>
        <v>0</v>
      </c>
      <c r="BL178" s="19" t="s">
        <v>929</v>
      </c>
      <c r="BM178" s="192" t="s">
        <v>2623</v>
      </c>
    </row>
    <row r="179" spans="1:65" s="2" customFormat="1" ht="14.45" customHeight="1">
      <c r="A179" s="36"/>
      <c r="B179" s="37"/>
      <c r="C179" s="238" t="s">
        <v>647</v>
      </c>
      <c r="D179" s="238" t="s">
        <v>299</v>
      </c>
      <c r="E179" s="239" t="s">
        <v>2624</v>
      </c>
      <c r="F179" s="240" t="s">
        <v>2625</v>
      </c>
      <c r="G179" s="241" t="s">
        <v>2403</v>
      </c>
      <c r="H179" s="242">
        <v>1</v>
      </c>
      <c r="I179" s="243"/>
      <c r="J179" s="244">
        <f t="shared" si="20"/>
        <v>0</v>
      </c>
      <c r="K179" s="240" t="s">
        <v>21</v>
      </c>
      <c r="L179" s="245"/>
      <c r="M179" s="246" t="s">
        <v>21</v>
      </c>
      <c r="N179" s="247" t="s">
        <v>45</v>
      </c>
      <c r="O179" s="66"/>
      <c r="P179" s="190">
        <f t="shared" si="21"/>
        <v>0</v>
      </c>
      <c r="Q179" s="190">
        <v>0</v>
      </c>
      <c r="R179" s="190">
        <f t="shared" si="22"/>
        <v>0</v>
      </c>
      <c r="S179" s="190">
        <v>0</v>
      </c>
      <c r="T179" s="191">
        <f t="shared" si="2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929</v>
      </c>
      <c r="AT179" s="192" t="s">
        <v>299</v>
      </c>
      <c r="AU179" s="192" t="s">
        <v>224</v>
      </c>
      <c r="AY179" s="19" t="s">
        <v>209</v>
      </c>
      <c r="BE179" s="193">
        <f t="shared" si="24"/>
        <v>0</v>
      </c>
      <c r="BF179" s="193">
        <f t="shared" si="25"/>
        <v>0</v>
      </c>
      <c r="BG179" s="193">
        <f t="shared" si="26"/>
        <v>0</v>
      </c>
      <c r="BH179" s="193">
        <f t="shared" si="27"/>
        <v>0</v>
      </c>
      <c r="BI179" s="193">
        <f t="shared" si="28"/>
        <v>0</v>
      </c>
      <c r="BJ179" s="19" t="s">
        <v>81</v>
      </c>
      <c r="BK179" s="193">
        <f t="shared" si="29"/>
        <v>0</v>
      </c>
      <c r="BL179" s="19" t="s">
        <v>929</v>
      </c>
      <c r="BM179" s="192" t="s">
        <v>2626</v>
      </c>
    </row>
    <row r="180" spans="1:65" s="2" customFormat="1" ht="14.45" customHeight="1">
      <c r="A180" s="36"/>
      <c r="B180" s="37"/>
      <c r="C180" s="238" t="s">
        <v>655</v>
      </c>
      <c r="D180" s="238" t="s">
        <v>299</v>
      </c>
      <c r="E180" s="239" t="s">
        <v>2627</v>
      </c>
      <c r="F180" s="240" t="s">
        <v>2628</v>
      </c>
      <c r="G180" s="241" t="s">
        <v>2403</v>
      </c>
      <c r="H180" s="242">
        <v>2</v>
      </c>
      <c r="I180" s="243"/>
      <c r="J180" s="244">
        <f t="shared" si="20"/>
        <v>0</v>
      </c>
      <c r="K180" s="240" t="s">
        <v>21</v>
      </c>
      <c r="L180" s="245"/>
      <c r="M180" s="246" t="s">
        <v>21</v>
      </c>
      <c r="N180" s="247" t="s">
        <v>45</v>
      </c>
      <c r="O180" s="66"/>
      <c r="P180" s="190">
        <f t="shared" si="21"/>
        <v>0</v>
      </c>
      <c r="Q180" s="190">
        <v>0</v>
      </c>
      <c r="R180" s="190">
        <f t="shared" si="22"/>
        <v>0</v>
      </c>
      <c r="S180" s="190">
        <v>0</v>
      </c>
      <c r="T180" s="191">
        <f t="shared" si="2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929</v>
      </c>
      <c r="AT180" s="192" t="s">
        <v>299</v>
      </c>
      <c r="AU180" s="192" t="s">
        <v>224</v>
      </c>
      <c r="AY180" s="19" t="s">
        <v>209</v>
      </c>
      <c r="BE180" s="193">
        <f t="shared" si="24"/>
        <v>0</v>
      </c>
      <c r="BF180" s="193">
        <f t="shared" si="25"/>
        <v>0</v>
      </c>
      <c r="BG180" s="193">
        <f t="shared" si="26"/>
        <v>0</v>
      </c>
      <c r="BH180" s="193">
        <f t="shared" si="27"/>
        <v>0</v>
      </c>
      <c r="BI180" s="193">
        <f t="shared" si="28"/>
        <v>0</v>
      </c>
      <c r="BJ180" s="19" t="s">
        <v>81</v>
      </c>
      <c r="BK180" s="193">
        <f t="shared" si="29"/>
        <v>0</v>
      </c>
      <c r="BL180" s="19" t="s">
        <v>929</v>
      </c>
      <c r="BM180" s="192" t="s">
        <v>2629</v>
      </c>
    </row>
    <row r="181" spans="1:65" s="2" customFormat="1" ht="14.45" customHeight="1">
      <c r="A181" s="36"/>
      <c r="B181" s="37"/>
      <c r="C181" s="238" t="s">
        <v>659</v>
      </c>
      <c r="D181" s="238" t="s">
        <v>299</v>
      </c>
      <c r="E181" s="239" t="s">
        <v>2630</v>
      </c>
      <c r="F181" s="240" t="s">
        <v>2631</v>
      </c>
      <c r="G181" s="241" t="s">
        <v>2403</v>
      </c>
      <c r="H181" s="242">
        <v>1</v>
      </c>
      <c r="I181" s="243"/>
      <c r="J181" s="244">
        <f t="shared" si="20"/>
        <v>0</v>
      </c>
      <c r="K181" s="240" t="s">
        <v>21</v>
      </c>
      <c r="L181" s="245"/>
      <c r="M181" s="246" t="s">
        <v>21</v>
      </c>
      <c r="N181" s="247" t="s">
        <v>45</v>
      </c>
      <c r="O181" s="66"/>
      <c r="P181" s="190">
        <f t="shared" si="21"/>
        <v>0</v>
      </c>
      <c r="Q181" s="190">
        <v>0</v>
      </c>
      <c r="R181" s="190">
        <f t="shared" si="22"/>
        <v>0</v>
      </c>
      <c r="S181" s="190">
        <v>0</v>
      </c>
      <c r="T181" s="191">
        <f t="shared" si="2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929</v>
      </c>
      <c r="AT181" s="192" t="s">
        <v>299</v>
      </c>
      <c r="AU181" s="192" t="s">
        <v>224</v>
      </c>
      <c r="AY181" s="19" t="s">
        <v>209</v>
      </c>
      <c r="BE181" s="193">
        <f t="shared" si="24"/>
        <v>0</v>
      </c>
      <c r="BF181" s="193">
        <f t="shared" si="25"/>
        <v>0</v>
      </c>
      <c r="BG181" s="193">
        <f t="shared" si="26"/>
        <v>0</v>
      </c>
      <c r="BH181" s="193">
        <f t="shared" si="27"/>
        <v>0</v>
      </c>
      <c r="BI181" s="193">
        <f t="shared" si="28"/>
        <v>0</v>
      </c>
      <c r="BJ181" s="19" t="s">
        <v>81</v>
      </c>
      <c r="BK181" s="193">
        <f t="shared" si="29"/>
        <v>0</v>
      </c>
      <c r="BL181" s="19" t="s">
        <v>929</v>
      </c>
      <c r="BM181" s="192" t="s">
        <v>2632</v>
      </c>
    </row>
    <row r="182" spans="1:65" s="2" customFormat="1" ht="14.45" customHeight="1">
      <c r="A182" s="36"/>
      <c r="B182" s="37"/>
      <c r="C182" s="238" t="s">
        <v>663</v>
      </c>
      <c r="D182" s="238" t="s">
        <v>299</v>
      </c>
      <c r="E182" s="239" t="s">
        <v>2633</v>
      </c>
      <c r="F182" s="240" t="s">
        <v>2634</v>
      </c>
      <c r="G182" s="241" t="s">
        <v>2403</v>
      </c>
      <c r="H182" s="242">
        <v>61</v>
      </c>
      <c r="I182" s="243"/>
      <c r="J182" s="244">
        <f t="shared" si="20"/>
        <v>0</v>
      </c>
      <c r="K182" s="240" t="s">
        <v>21</v>
      </c>
      <c r="L182" s="245"/>
      <c r="M182" s="246" t="s">
        <v>21</v>
      </c>
      <c r="N182" s="247" t="s">
        <v>45</v>
      </c>
      <c r="O182" s="66"/>
      <c r="P182" s="190">
        <f t="shared" si="21"/>
        <v>0</v>
      </c>
      <c r="Q182" s="190">
        <v>0</v>
      </c>
      <c r="R182" s="190">
        <f t="shared" si="22"/>
        <v>0</v>
      </c>
      <c r="S182" s="190">
        <v>0</v>
      </c>
      <c r="T182" s="191">
        <f t="shared" si="2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2" t="s">
        <v>929</v>
      </c>
      <c r="AT182" s="192" t="s">
        <v>299</v>
      </c>
      <c r="AU182" s="192" t="s">
        <v>224</v>
      </c>
      <c r="AY182" s="19" t="s">
        <v>209</v>
      </c>
      <c r="BE182" s="193">
        <f t="shared" si="24"/>
        <v>0</v>
      </c>
      <c r="BF182" s="193">
        <f t="shared" si="25"/>
        <v>0</v>
      </c>
      <c r="BG182" s="193">
        <f t="shared" si="26"/>
        <v>0</v>
      </c>
      <c r="BH182" s="193">
        <f t="shared" si="27"/>
        <v>0</v>
      </c>
      <c r="BI182" s="193">
        <f t="shared" si="28"/>
        <v>0</v>
      </c>
      <c r="BJ182" s="19" t="s">
        <v>81</v>
      </c>
      <c r="BK182" s="193">
        <f t="shared" si="29"/>
        <v>0</v>
      </c>
      <c r="BL182" s="19" t="s">
        <v>929</v>
      </c>
      <c r="BM182" s="192" t="s">
        <v>2635</v>
      </c>
    </row>
    <row r="183" spans="1:65" s="2" customFormat="1" ht="14.45" customHeight="1">
      <c r="A183" s="36"/>
      <c r="B183" s="37"/>
      <c r="C183" s="238" t="s">
        <v>667</v>
      </c>
      <c r="D183" s="238" t="s">
        <v>299</v>
      </c>
      <c r="E183" s="239" t="s">
        <v>2636</v>
      </c>
      <c r="F183" s="240" t="s">
        <v>2637</v>
      </c>
      <c r="G183" s="241" t="s">
        <v>2403</v>
      </c>
      <c r="H183" s="242">
        <v>3</v>
      </c>
      <c r="I183" s="243"/>
      <c r="J183" s="244">
        <f t="shared" si="20"/>
        <v>0</v>
      </c>
      <c r="K183" s="240" t="s">
        <v>21</v>
      </c>
      <c r="L183" s="245"/>
      <c r="M183" s="246" t="s">
        <v>21</v>
      </c>
      <c r="N183" s="247" t="s">
        <v>45</v>
      </c>
      <c r="O183" s="66"/>
      <c r="P183" s="190">
        <f t="shared" si="21"/>
        <v>0</v>
      </c>
      <c r="Q183" s="190">
        <v>0</v>
      </c>
      <c r="R183" s="190">
        <f t="shared" si="22"/>
        <v>0</v>
      </c>
      <c r="S183" s="190">
        <v>0</v>
      </c>
      <c r="T183" s="191">
        <f t="shared" si="2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929</v>
      </c>
      <c r="AT183" s="192" t="s">
        <v>299</v>
      </c>
      <c r="AU183" s="192" t="s">
        <v>224</v>
      </c>
      <c r="AY183" s="19" t="s">
        <v>209</v>
      </c>
      <c r="BE183" s="193">
        <f t="shared" si="24"/>
        <v>0</v>
      </c>
      <c r="BF183" s="193">
        <f t="shared" si="25"/>
        <v>0</v>
      </c>
      <c r="BG183" s="193">
        <f t="shared" si="26"/>
        <v>0</v>
      </c>
      <c r="BH183" s="193">
        <f t="shared" si="27"/>
        <v>0</v>
      </c>
      <c r="BI183" s="193">
        <f t="shared" si="28"/>
        <v>0</v>
      </c>
      <c r="BJ183" s="19" t="s">
        <v>81</v>
      </c>
      <c r="BK183" s="193">
        <f t="shared" si="29"/>
        <v>0</v>
      </c>
      <c r="BL183" s="19" t="s">
        <v>929</v>
      </c>
      <c r="BM183" s="192" t="s">
        <v>2638</v>
      </c>
    </row>
    <row r="184" spans="1:65" s="2" customFormat="1" ht="14.45" customHeight="1">
      <c r="A184" s="36"/>
      <c r="B184" s="37"/>
      <c r="C184" s="238" t="s">
        <v>677</v>
      </c>
      <c r="D184" s="238" t="s">
        <v>299</v>
      </c>
      <c r="E184" s="239" t="s">
        <v>2639</v>
      </c>
      <c r="F184" s="240" t="s">
        <v>2640</v>
      </c>
      <c r="G184" s="241" t="s">
        <v>2403</v>
      </c>
      <c r="H184" s="242">
        <v>6</v>
      </c>
      <c r="I184" s="243"/>
      <c r="J184" s="244">
        <f t="shared" si="20"/>
        <v>0</v>
      </c>
      <c r="K184" s="240" t="s">
        <v>21</v>
      </c>
      <c r="L184" s="245"/>
      <c r="M184" s="246" t="s">
        <v>21</v>
      </c>
      <c r="N184" s="247" t="s">
        <v>45</v>
      </c>
      <c r="O184" s="66"/>
      <c r="P184" s="190">
        <f t="shared" si="21"/>
        <v>0</v>
      </c>
      <c r="Q184" s="190">
        <v>0</v>
      </c>
      <c r="R184" s="190">
        <f t="shared" si="22"/>
        <v>0</v>
      </c>
      <c r="S184" s="190">
        <v>0</v>
      </c>
      <c r="T184" s="191">
        <f t="shared" si="2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929</v>
      </c>
      <c r="AT184" s="192" t="s">
        <v>299</v>
      </c>
      <c r="AU184" s="192" t="s">
        <v>224</v>
      </c>
      <c r="AY184" s="19" t="s">
        <v>209</v>
      </c>
      <c r="BE184" s="193">
        <f t="shared" si="24"/>
        <v>0</v>
      </c>
      <c r="BF184" s="193">
        <f t="shared" si="25"/>
        <v>0</v>
      </c>
      <c r="BG184" s="193">
        <f t="shared" si="26"/>
        <v>0</v>
      </c>
      <c r="BH184" s="193">
        <f t="shared" si="27"/>
        <v>0</v>
      </c>
      <c r="BI184" s="193">
        <f t="shared" si="28"/>
        <v>0</v>
      </c>
      <c r="BJ184" s="19" t="s">
        <v>81</v>
      </c>
      <c r="BK184" s="193">
        <f t="shared" si="29"/>
        <v>0</v>
      </c>
      <c r="BL184" s="19" t="s">
        <v>929</v>
      </c>
      <c r="BM184" s="192" t="s">
        <v>2641</v>
      </c>
    </row>
    <row r="185" spans="1:65" s="2" customFormat="1" ht="14.45" customHeight="1">
      <c r="A185" s="36"/>
      <c r="B185" s="37"/>
      <c r="C185" s="238" t="s">
        <v>684</v>
      </c>
      <c r="D185" s="238" t="s">
        <v>299</v>
      </c>
      <c r="E185" s="239" t="s">
        <v>2642</v>
      </c>
      <c r="F185" s="240" t="s">
        <v>2643</v>
      </c>
      <c r="G185" s="241" t="s">
        <v>2403</v>
      </c>
      <c r="H185" s="242">
        <v>6</v>
      </c>
      <c r="I185" s="243"/>
      <c r="J185" s="244">
        <f t="shared" si="20"/>
        <v>0</v>
      </c>
      <c r="K185" s="240" t="s">
        <v>21</v>
      </c>
      <c r="L185" s="245"/>
      <c r="M185" s="246" t="s">
        <v>21</v>
      </c>
      <c r="N185" s="247" t="s">
        <v>45</v>
      </c>
      <c r="O185" s="66"/>
      <c r="P185" s="190">
        <f t="shared" si="21"/>
        <v>0</v>
      </c>
      <c r="Q185" s="190">
        <v>0</v>
      </c>
      <c r="R185" s="190">
        <f t="shared" si="22"/>
        <v>0</v>
      </c>
      <c r="S185" s="190">
        <v>0</v>
      </c>
      <c r="T185" s="191">
        <f t="shared" si="2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929</v>
      </c>
      <c r="AT185" s="192" t="s">
        <v>299</v>
      </c>
      <c r="AU185" s="192" t="s">
        <v>224</v>
      </c>
      <c r="AY185" s="19" t="s">
        <v>209</v>
      </c>
      <c r="BE185" s="193">
        <f t="shared" si="24"/>
        <v>0</v>
      </c>
      <c r="BF185" s="193">
        <f t="shared" si="25"/>
        <v>0</v>
      </c>
      <c r="BG185" s="193">
        <f t="shared" si="26"/>
        <v>0</v>
      </c>
      <c r="BH185" s="193">
        <f t="shared" si="27"/>
        <v>0</v>
      </c>
      <c r="BI185" s="193">
        <f t="shared" si="28"/>
        <v>0</v>
      </c>
      <c r="BJ185" s="19" t="s">
        <v>81</v>
      </c>
      <c r="BK185" s="193">
        <f t="shared" si="29"/>
        <v>0</v>
      </c>
      <c r="BL185" s="19" t="s">
        <v>929</v>
      </c>
      <c r="BM185" s="192" t="s">
        <v>2644</v>
      </c>
    </row>
    <row r="186" spans="1:65" s="2" customFormat="1" ht="14.45" customHeight="1">
      <c r="A186" s="36"/>
      <c r="B186" s="37"/>
      <c r="C186" s="238" t="s">
        <v>689</v>
      </c>
      <c r="D186" s="238" t="s">
        <v>299</v>
      </c>
      <c r="E186" s="239" t="s">
        <v>2645</v>
      </c>
      <c r="F186" s="240" t="s">
        <v>2646</v>
      </c>
      <c r="G186" s="241" t="s">
        <v>2403</v>
      </c>
      <c r="H186" s="242">
        <v>2</v>
      </c>
      <c r="I186" s="243"/>
      <c r="J186" s="244">
        <f t="shared" si="20"/>
        <v>0</v>
      </c>
      <c r="K186" s="240" t="s">
        <v>21</v>
      </c>
      <c r="L186" s="245"/>
      <c r="M186" s="246" t="s">
        <v>21</v>
      </c>
      <c r="N186" s="247" t="s">
        <v>45</v>
      </c>
      <c r="O186" s="66"/>
      <c r="P186" s="190">
        <f t="shared" si="21"/>
        <v>0</v>
      </c>
      <c r="Q186" s="190">
        <v>0</v>
      </c>
      <c r="R186" s="190">
        <f t="shared" si="22"/>
        <v>0</v>
      </c>
      <c r="S186" s="190">
        <v>0</v>
      </c>
      <c r="T186" s="191">
        <f t="shared" si="2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2" t="s">
        <v>929</v>
      </c>
      <c r="AT186" s="192" t="s">
        <v>299</v>
      </c>
      <c r="AU186" s="192" t="s">
        <v>224</v>
      </c>
      <c r="AY186" s="19" t="s">
        <v>209</v>
      </c>
      <c r="BE186" s="193">
        <f t="shared" si="24"/>
        <v>0</v>
      </c>
      <c r="BF186" s="193">
        <f t="shared" si="25"/>
        <v>0</v>
      </c>
      <c r="BG186" s="193">
        <f t="shared" si="26"/>
        <v>0</v>
      </c>
      <c r="BH186" s="193">
        <f t="shared" si="27"/>
        <v>0</v>
      </c>
      <c r="BI186" s="193">
        <f t="shared" si="28"/>
        <v>0</v>
      </c>
      <c r="BJ186" s="19" t="s">
        <v>81</v>
      </c>
      <c r="BK186" s="193">
        <f t="shared" si="29"/>
        <v>0</v>
      </c>
      <c r="BL186" s="19" t="s">
        <v>929</v>
      </c>
      <c r="BM186" s="192" t="s">
        <v>2647</v>
      </c>
    </row>
    <row r="187" spans="1:65" s="2" customFormat="1" ht="14.45" customHeight="1">
      <c r="A187" s="36"/>
      <c r="B187" s="37"/>
      <c r="C187" s="238" t="s">
        <v>694</v>
      </c>
      <c r="D187" s="238" t="s">
        <v>299</v>
      </c>
      <c r="E187" s="239" t="s">
        <v>2648</v>
      </c>
      <c r="F187" s="240" t="s">
        <v>2649</v>
      </c>
      <c r="G187" s="241" t="s">
        <v>2403</v>
      </c>
      <c r="H187" s="242">
        <v>8</v>
      </c>
      <c r="I187" s="243"/>
      <c r="J187" s="244">
        <f aca="true" t="shared" si="30" ref="J187:J216">ROUND(I187*H187,2)</f>
        <v>0</v>
      </c>
      <c r="K187" s="240" t="s">
        <v>21</v>
      </c>
      <c r="L187" s="245"/>
      <c r="M187" s="246" t="s">
        <v>21</v>
      </c>
      <c r="N187" s="247" t="s">
        <v>45</v>
      </c>
      <c r="O187" s="66"/>
      <c r="P187" s="190">
        <f aca="true" t="shared" si="31" ref="P187:P216">O187*H187</f>
        <v>0</v>
      </c>
      <c r="Q187" s="190">
        <v>0</v>
      </c>
      <c r="R187" s="190">
        <f aca="true" t="shared" si="32" ref="R187:R216">Q187*H187</f>
        <v>0</v>
      </c>
      <c r="S187" s="190">
        <v>0</v>
      </c>
      <c r="T187" s="191">
        <f aca="true" t="shared" si="33" ref="T187:T216"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929</v>
      </c>
      <c r="AT187" s="192" t="s">
        <v>299</v>
      </c>
      <c r="AU187" s="192" t="s">
        <v>224</v>
      </c>
      <c r="AY187" s="19" t="s">
        <v>209</v>
      </c>
      <c r="BE187" s="193">
        <f aca="true" t="shared" si="34" ref="BE187:BE216">IF(N187="základní",J187,0)</f>
        <v>0</v>
      </c>
      <c r="BF187" s="193">
        <f aca="true" t="shared" si="35" ref="BF187:BF216">IF(N187="snížená",J187,0)</f>
        <v>0</v>
      </c>
      <c r="BG187" s="193">
        <f aca="true" t="shared" si="36" ref="BG187:BG216">IF(N187="zákl. přenesená",J187,0)</f>
        <v>0</v>
      </c>
      <c r="BH187" s="193">
        <f aca="true" t="shared" si="37" ref="BH187:BH216">IF(N187="sníž. přenesená",J187,0)</f>
        <v>0</v>
      </c>
      <c r="BI187" s="193">
        <f aca="true" t="shared" si="38" ref="BI187:BI216">IF(N187="nulová",J187,0)</f>
        <v>0</v>
      </c>
      <c r="BJ187" s="19" t="s">
        <v>81</v>
      </c>
      <c r="BK187" s="193">
        <f aca="true" t="shared" si="39" ref="BK187:BK216">ROUND(I187*H187,2)</f>
        <v>0</v>
      </c>
      <c r="BL187" s="19" t="s">
        <v>929</v>
      </c>
      <c r="BM187" s="192" t="s">
        <v>2650</v>
      </c>
    </row>
    <row r="188" spans="1:65" s="2" customFormat="1" ht="24.2" customHeight="1">
      <c r="A188" s="36"/>
      <c r="B188" s="37"/>
      <c r="C188" s="238" t="s">
        <v>698</v>
      </c>
      <c r="D188" s="238" t="s">
        <v>299</v>
      </c>
      <c r="E188" s="239" t="s">
        <v>2651</v>
      </c>
      <c r="F188" s="240" t="s">
        <v>2652</v>
      </c>
      <c r="G188" s="241" t="s">
        <v>2403</v>
      </c>
      <c r="H188" s="242">
        <v>7</v>
      </c>
      <c r="I188" s="243"/>
      <c r="J188" s="244">
        <f t="shared" si="30"/>
        <v>0</v>
      </c>
      <c r="K188" s="240" t="s">
        <v>21</v>
      </c>
      <c r="L188" s="245"/>
      <c r="M188" s="246" t="s">
        <v>21</v>
      </c>
      <c r="N188" s="247" t="s">
        <v>45</v>
      </c>
      <c r="O188" s="66"/>
      <c r="P188" s="190">
        <f t="shared" si="31"/>
        <v>0</v>
      </c>
      <c r="Q188" s="190">
        <v>0</v>
      </c>
      <c r="R188" s="190">
        <f t="shared" si="32"/>
        <v>0</v>
      </c>
      <c r="S188" s="190">
        <v>0</v>
      </c>
      <c r="T188" s="191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929</v>
      </c>
      <c r="AT188" s="192" t="s">
        <v>299</v>
      </c>
      <c r="AU188" s="192" t="s">
        <v>224</v>
      </c>
      <c r="AY188" s="19" t="s">
        <v>209</v>
      </c>
      <c r="BE188" s="193">
        <f t="shared" si="34"/>
        <v>0</v>
      </c>
      <c r="BF188" s="193">
        <f t="shared" si="35"/>
        <v>0</v>
      </c>
      <c r="BG188" s="193">
        <f t="shared" si="36"/>
        <v>0</v>
      </c>
      <c r="BH188" s="193">
        <f t="shared" si="37"/>
        <v>0</v>
      </c>
      <c r="BI188" s="193">
        <f t="shared" si="38"/>
        <v>0</v>
      </c>
      <c r="BJ188" s="19" t="s">
        <v>81</v>
      </c>
      <c r="BK188" s="193">
        <f t="shared" si="39"/>
        <v>0</v>
      </c>
      <c r="BL188" s="19" t="s">
        <v>929</v>
      </c>
      <c r="BM188" s="192" t="s">
        <v>2653</v>
      </c>
    </row>
    <row r="189" spans="1:65" s="2" customFormat="1" ht="14.45" customHeight="1">
      <c r="A189" s="36"/>
      <c r="B189" s="37"/>
      <c r="C189" s="238" t="s">
        <v>704</v>
      </c>
      <c r="D189" s="238" t="s">
        <v>299</v>
      </c>
      <c r="E189" s="239" t="s">
        <v>2654</v>
      </c>
      <c r="F189" s="240" t="s">
        <v>2655</v>
      </c>
      <c r="G189" s="241" t="s">
        <v>322</v>
      </c>
      <c r="H189" s="242">
        <v>14</v>
      </c>
      <c r="I189" s="243"/>
      <c r="J189" s="244">
        <f t="shared" si="30"/>
        <v>0</v>
      </c>
      <c r="K189" s="240" t="s">
        <v>21</v>
      </c>
      <c r="L189" s="245"/>
      <c r="M189" s="246" t="s">
        <v>21</v>
      </c>
      <c r="N189" s="247" t="s">
        <v>45</v>
      </c>
      <c r="O189" s="66"/>
      <c r="P189" s="190">
        <f t="shared" si="31"/>
        <v>0</v>
      </c>
      <c r="Q189" s="190">
        <v>0</v>
      </c>
      <c r="R189" s="190">
        <f t="shared" si="32"/>
        <v>0</v>
      </c>
      <c r="S189" s="190">
        <v>0</v>
      </c>
      <c r="T189" s="191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929</v>
      </c>
      <c r="AT189" s="192" t="s">
        <v>299</v>
      </c>
      <c r="AU189" s="192" t="s">
        <v>224</v>
      </c>
      <c r="AY189" s="19" t="s">
        <v>209</v>
      </c>
      <c r="BE189" s="193">
        <f t="shared" si="34"/>
        <v>0</v>
      </c>
      <c r="BF189" s="193">
        <f t="shared" si="35"/>
        <v>0</v>
      </c>
      <c r="BG189" s="193">
        <f t="shared" si="36"/>
        <v>0</v>
      </c>
      <c r="BH189" s="193">
        <f t="shared" si="37"/>
        <v>0</v>
      </c>
      <c r="BI189" s="193">
        <f t="shared" si="38"/>
        <v>0</v>
      </c>
      <c r="BJ189" s="19" t="s">
        <v>81</v>
      </c>
      <c r="BK189" s="193">
        <f t="shared" si="39"/>
        <v>0</v>
      </c>
      <c r="BL189" s="19" t="s">
        <v>929</v>
      </c>
      <c r="BM189" s="192" t="s">
        <v>2656</v>
      </c>
    </row>
    <row r="190" spans="1:65" s="2" customFormat="1" ht="14.45" customHeight="1">
      <c r="A190" s="36"/>
      <c r="B190" s="37"/>
      <c r="C190" s="238" t="s">
        <v>710</v>
      </c>
      <c r="D190" s="238" t="s">
        <v>299</v>
      </c>
      <c r="E190" s="239" t="s">
        <v>2657</v>
      </c>
      <c r="F190" s="240" t="s">
        <v>2658</v>
      </c>
      <c r="G190" s="241" t="s">
        <v>322</v>
      </c>
      <c r="H190" s="242">
        <v>112</v>
      </c>
      <c r="I190" s="243"/>
      <c r="J190" s="244">
        <f t="shared" si="30"/>
        <v>0</v>
      </c>
      <c r="K190" s="240" t="s">
        <v>21</v>
      </c>
      <c r="L190" s="245"/>
      <c r="M190" s="246" t="s">
        <v>21</v>
      </c>
      <c r="N190" s="247" t="s">
        <v>45</v>
      </c>
      <c r="O190" s="66"/>
      <c r="P190" s="190">
        <f t="shared" si="31"/>
        <v>0</v>
      </c>
      <c r="Q190" s="190">
        <v>0</v>
      </c>
      <c r="R190" s="190">
        <f t="shared" si="32"/>
        <v>0</v>
      </c>
      <c r="S190" s="190">
        <v>0</v>
      </c>
      <c r="T190" s="191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929</v>
      </c>
      <c r="AT190" s="192" t="s">
        <v>299</v>
      </c>
      <c r="AU190" s="192" t="s">
        <v>224</v>
      </c>
      <c r="AY190" s="19" t="s">
        <v>209</v>
      </c>
      <c r="BE190" s="193">
        <f t="shared" si="34"/>
        <v>0</v>
      </c>
      <c r="BF190" s="193">
        <f t="shared" si="35"/>
        <v>0</v>
      </c>
      <c r="BG190" s="193">
        <f t="shared" si="36"/>
        <v>0</v>
      </c>
      <c r="BH190" s="193">
        <f t="shared" si="37"/>
        <v>0</v>
      </c>
      <c r="BI190" s="193">
        <f t="shared" si="38"/>
        <v>0</v>
      </c>
      <c r="BJ190" s="19" t="s">
        <v>81</v>
      </c>
      <c r="BK190" s="193">
        <f t="shared" si="39"/>
        <v>0</v>
      </c>
      <c r="BL190" s="19" t="s">
        <v>929</v>
      </c>
      <c r="BM190" s="192" t="s">
        <v>2659</v>
      </c>
    </row>
    <row r="191" spans="1:65" s="2" customFormat="1" ht="14.45" customHeight="1">
      <c r="A191" s="36"/>
      <c r="B191" s="37"/>
      <c r="C191" s="238" t="s">
        <v>719</v>
      </c>
      <c r="D191" s="238" t="s">
        <v>299</v>
      </c>
      <c r="E191" s="239" t="s">
        <v>2660</v>
      </c>
      <c r="F191" s="240" t="s">
        <v>2661</v>
      </c>
      <c r="G191" s="241" t="s">
        <v>322</v>
      </c>
      <c r="H191" s="242">
        <v>620</v>
      </c>
      <c r="I191" s="243"/>
      <c r="J191" s="244">
        <f t="shared" si="30"/>
        <v>0</v>
      </c>
      <c r="K191" s="240" t="s">
        <v>21</v>
      </c>
      <c r="L191" s="245"/>
      <c r="M191" s="246" t="s">
        <v>21</v>
      </c>
      <c r="N191" s="247" t="s">
        <v>45</v>
      </c>
      <c r="O191" s="66"/>
      <c r="P191" s="190">
        <f t="shared" si="31"/>
        <v>0</v>
      </c>
      <c r="Q191" s="190">
        <v>0</v>
      </c>
      <c r="R191" s="190">
        <f t="shared" si="32"/>
        <v>0</v>
      </c>
      <c r="S191" s="190">
        <v>0</v>
      </c>
      <c r="T191" s="191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2" t="s">
        <v>929</v>
      </c>
      <c r="AT191" s="192" t="s">
        <v>299</v>
      </c>
      <c r="AU191" s="192" t="s">
        <v>224</v>
      </c>
      <c r="AY191" s="19" t="s">
        <v>209</v>
      </c>
      <c r="BE191" s="193">
        <f t="shared" si="34"/>
        <v>0</v>
      </c>
      <c r="BF191" s="193">
        <f t="shared" si="35"/>
        <v>0</v>
      </c>
      <c r="BG191" s="193">
        <f t="shared" si="36"/>
        <v>0</v>
      </c>
      <c r="BH191" s="193">
        <f t="shared" si="37"/>
        <v>0</v>
      </c>
      <c r="BI191" s="193">
        <f t="shared" si="38"/>
        <v>0</v>
      </c>
      <c r="BJ191" s="19" t="s">
        <v>81</v>
      </c>
      <c r="BK191" s="193">
        <f t="shared" si="39"/>
        <v>0</v>
      </c>
      <c r="BL191" s="19" t="s">
        <v>929</v>
      </c>
      <c r="BM191" s="192" t="s">
        <v>2662</v>
      </c>
    </row>
    <row r="192" spans="1:65" s="2" customFormat="1" ht="14.45" customHeight="1">
      <c r="A192" s="36"/>
      <c r="B192" s="37"/>
      <c r="C192" s="238" t="s">
        <v>727</v>
      </c>
      <c r="D192" s="238" t="s">
        <v>299</v>
      </c>
      <c r="E192" s="239" t="s">
        <v>2663</v>
      </c>
      <c r="F192" s="240" t="s">
        <v>2664</v>
      </c>
      <c r="G192" s="241" t="s">
        <v>322</v>
      </c>
      <c r="H192" s="242">
        <v>740</v>
      </c>
      <c r="I192" s="243"/>
      <c r="J192" s="244">
        <f t="shared" si="30"/>
        <v>0</v>
      </c>
      <c r="K192" s="240" t="s">
        <v>21</v>
      </c>
      <c r="L192" s="245"/>
      <c r="M192" s="246" t="s">
        <v>21</v>
      </c>
      <c r="N192" s="247" t="s">
        <v>45</v>
      </c>
      <c r="O192" s="66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929</v>
      </c>
      <c r="AT192" s="192" t="s">
        <v>299</v>
      </c>
      <c r="AU192" s="192" t="s">
        <v>224</v>
      </c>
      <c r="AY192" s="19" t="s">
        <v>209</v>
      </c>
      <c r="BE192" s="193">
        <f t="shared" si="34"/>
        <v>0</v>
      </c>
      <c r="BF192" s="193">
        <f t="shared" si="35"/>
        <v>0</v>
      </c>
      <c r="BG192" s="193">
        <f t="shared" si="36"/>
        <v>0</v>
      </c>
      <c r="BH192" s="193">
        <f t="shared" si="37"/>
        <v>0</v>
      </c>
      <c r="BI192" s="193">
        <f t="shared" si="38"/>
        <v>0</v>
      </c>
      <c r="BJ192" s="19" t="s">
        <v>81</v>
      </c>
      <c r="BK192" s="193">
        <f t="shared" si="39"/>
        <v>0</v>
      </c>
      <c r="BL192" s="19" t="s">
        <v>929</v>
      </c>
      <c r="BM192" s="192" t="s">
        <v>2665</v>
      </c>
    </row>
    <row r="193" spans="1:65" s="2" customFormat="1" ht="14.45" customHeight="1">
      <c r="A193" s="36"/>
      <c r="B193" s="37"/>
      <c r="C193" s="238" t="s">
        <v>732</v>
      </c>
      <c r="D193" s="238" t="s">
        <v>299</v>
      </c>
      <c r="E193" s="239" t="s">
        <v>2666</v>
      </c>
      <c r="F193" s="240" t="s">
        <v>2667</v>
      </c>
      <c r="G193" s="241" t="s">
        <v>322</v>
      </c>
      <c r="H193" s="242">
        <v>130</v>
      </c>
      <c r="I193" s="243"/>
      <c r="J193" s="244">
        <f t="shared" si="30"/>
        <v>0</v>
      </c>
      <c r="K193" s="240" t="s">
        <v>21</v>
      </c>
      <c r="L193" s="245"/>
      <c r="M193" s="246" t="s">
        <v>21</v>
      </c>
      <c r="N193" s="247" t="s">
        <v>45</v>
      </c>
      <c r="O193" s="66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929</v>
      </c>
      <c r="AT193" s="192" t="s">
        <v>299</v>
      </c>
      <c r="AU193" s="192" t="s">
        <v>224</v>
      </c>
      <c r="AY193" s="19" t="s">
        <v>209</v>
      </c>
      <c r="BE193" s="193">
        <f t="shared" si="34"/>
        <v>0</v>
      </c>
      <c r="BF193" s="193">
        <f t="shared" si="35"/>
        <v>0</v>
      </c>
      <c r="BG193" s="193">
        <f t="shared" si="36"/>
        <v>0</v>
      </c>
      <c r="BH193" s="193">
        <f t="shared" si="37"/>
        <v>0</v>
      </c>
      <c r="BI193" s="193">
        <f t="shared" si="38"/>
        <v>0</v>
      </c>
      <c r="BJ193" s="19" t="s">
        <v>81</v>
      </c>
      <c r="BK193" s="193">
        <f t="shared" si="39"/>
        <v>0</v>
      </c>
      <c r="BL193" s="19" t="s">
        <v>929</v>
      </c>
      <c r="BM193" s="192" t="s">
        <v>2668</v>
      </c>
    </row>
    <row r="194" spans="1:65" s="2" customFormat="1" ht="14.45" customHeight="1">
      <c r="A194" s="36"/>
      <c r="B194" s="37"/>
      <c r="C194" s="238" t="s">
        <v>737</v>
      </c>
      <c r="D194" s="238" t="s">
        <v>299</v>
      </c>
      <c r="E194" s="239" t="s">
        <v>2669</v>
      </c>
      <c r="F194" s="240" t="s">
        <v>2670</v>
      </c>
      <c r="G194" s="241" t="s">
        <v>322</v>
      </c>
      <c r="H194" s="242">
        <v>240</v>
      </c>
      <c r="I194" s="243"/>
      <c r="J194" s="244">
        <f t="shared" si="30"/>
        <v>0</v>
      </c>
      <c r="K194" s="240" t="s">
        <v>21</v>
      </c>
      <c r="L194" s="245"/>
      <c r="M194" s="246" t="s">
        <v>21</v>
      </c>
      <c r="N194" s="247" t="s">
        <v>45</v>
      </c>
      <c r="O194" s="66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2" t="s">
        <v>929</v>
      </c>
      <c r="AT194" s="192" t="s">
        <v>299</v>
      </c>
      <c r="AU194" s="192" t="s">
        <v>224</v>
      </c>
      <c r="AY194" s="19" t="s">
        <v>209</v>
      </c>
      <c r="BE194" s="193">
        <f t="shared" si="34"/>
        <v>0</v>
      </c>
      <c r="BF194" s="193">
        <f t="shared" si="35"/>
        <v>0</v>
      </c>
      <c r="BG194" s="193">
        <f t="shared" si="36"/>
        <v>0</v>
      </c>
      <c r="BH194" s="193">
        <f t="shared" si="37"/>
        <v>0</v>
      </c>
      <c r="BI194" s="193">
        <f t="shared" si="38"/>
        <v>0</v>
      </c>
      <c r="BJ194" s="19" t="s">
        <v>81</v>
      </c>
      <c r="BK194" s="193">
        <f t="shared" si="39"/>
        <v>0</v>
      </c>
      <c r="BL194" s="19" t="s">
        <v>929</v>
      </c>
      <c r="BM194" s="192" t="s">
        <v>2671</v>
      </c>
    </row>
    <row r="195" spans="1:65" s="2" customFormat="1" ht="14.45" customHeight="1">
      <c r="A195" s="36"/>
      <c r="B195" s="37"/>
      <c r="C195" s="238" t="s">
        <v>741</v>
      </c>
      <c r="D195" s="238" t="s">
        <v>299</v>
      </c>
      <c r="E195" s="239" t="s">
        <v>2672</v>
      </c>
      <c r="F195" s="240" t="s">
        <v>2673</v>
      </c>
      <c r="G195" s="241" t="s">
        <v>322</v>
      </c>
      <c r="H195" s="242">
        <v>1630</v>
      </c>
      <c r="I195" s="243"/>
      <c r="J195" s="244">
        <f t="shared" si="30"/>
        <v>0</v>
      </c>
      <c r="K195" s="240" t="s">
        <v>21</v>
      </c>
      <c r="L195" s="245"/>
      <c r="M195" s="246" t="s">
        <v>21</v>
      </c>
      <c r="N195" s="247" t="s">
        <v>45</v>
      </c>
      <c r="O195" s="66"/>
      <c r="P195" s="190">
        <f t="shared" si="31"/>
        <v>0</v>
      </c>
      <c r="Q195" s="190">
        <v>0</v>
      </c>
      <c r="R195" s="190">
        <f t="shared" si="32"/>
        <v>0</v>
      </c>
      <c r="S195" s="190">
        <v>0</v>
      </c>
      <c r="T195" s="191">
        <f t="shared" si="3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929</v>
      </c>
      <c r="AT195" s="192" t="s">
        <v>299</v>
      </c>
      <c r="AU195" s="192" t="s">
        <v>224</v>
      </c>
      <c r="AY195" s="19" t="s">
        <v>209</v>
      </c>
      <c r="BE195" s="193">
        <f t="shared" si="34"/>
        <v>0</v>
      </c>
      <c r="BF195" s="193">
        <f t="shared" si="35"/>
        <v>0</v>
      </c>
      <c r="BG195" s="193">
        <f t="shared" si="36"/>
        <v>0</v>
      </c>
      <c r="BH195" s="193">
        <f t="shared" si="37"/>
        <v>0</v>
      </c>
      <c r="BI195" s="193">
        <f t="shared" si="38"/>
        <v>0</v>
      </c>
      <c r="BJ195" s="19" t="s">
        <v>81</v>
      </c>
      <c r="BK195" s="193">
        <f t="shared" si="39"/>
        <v>0</v>
      </c>
      <c r="BL195" s="19" t="s">
        <v>929</v>
      </c>
      <c r="BM195" s="192" t="s">
        <v>2674</v>
      </c>
    </row>
    <row r="196" spans="1:65" s="2" customFormat="1" ht="14.45" customHeight="1">
      <c r="A196" s="36"/>
      <c r="B196" s="37"/>
      <c r="C196" s="238" t="s">
        <v>745</v>
      </c>
      <c r="D196" s="238" t="s">
        <v>299</v>
      </c>
      <c r="E196" s="239" t="s">
        <v>2675</v>
      </c>
      <c r="F196" s="240" t="s">
        <v>2676</v>
      </c>
      <c r="G196" s="241" t="s">
        <v>322</v>
      </c>
      <c r="H196" s="242">
        <v>2740</v>
      </c>
      <c r="I196" s="243"/>
      <c r="J196" s="244">
        <f t="shared" si="30"/>
        <v>0</v>
      </c>
      <c r="K196" s="240" t="s">
        <v>21</v>
      </c>
      <c r="L196" s="245"/>
      <c r="M196" s="246" t="s">
        <v>21</v>
      </c>
      <c r="N196" s="247" t="s">
        <v>45</v>
      </c>
      <c r="O196" s="66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929</v>
      </c>
      <c r="AT196" s="192" t="s">
        <v>299</v>
      </c>
      <c r="AU196" s="192" t="s">
        <v>224</v>
      </c>
      <c r="AY196" s="19" t="s">
        <v>209</v>
      </c>
      <c r="BE196" s="193">
        <f t="shared" si="34"/>
        <v>0</v>
      </c>
      <c r="BF196" s="193">
        <f t="shared" si="35"/>
        <v>0</v>
      </c>
      <c r="BG196" s="193">
        <f t="shared" si="36"/>
        <v>0</v>
      </c>
      <c r="BH196" s="193">
        <f t="shared" si="37"/>
        <v>0</v>
      </c>
      <c r="BI196" s="193">
        <f t="shared" si="38"/>
        <v>0</v>
      </c>
      <c r="BJ196" s="19" t="s">
        <v>81</v>
      </c>
      <c r="BK196" s="193">
        <f t="shared" si="39"/>
        <v>0</v>
      </c>
      <c r="BL196" s="19" t="s">
        <v>929</v>
      </c>
      <c r="BM196" s="192" t="s">
        <v>2677</v>
      </c>
    </row>
    <row r="197" spans="1:65" s="2" customFormat="1" ht="14.45" customHeight="1">
      <c r="A197" s="36"/>
      <c r="B197" s="37"/>
      <c r="C197" s="238" t="s">
        <v>751</v>
      </c>
      <c r="D197" s="238" t="s">
        <v>299</v>
      </c>
      <c r="E197" s="239" t="s">
        <v>2678</v>
      </c>
      <c r="F197" s="240" t="s">
        <v>2679</v>
      </c>
      <c r="G197" s="241" t="s">
        <v>322</v>
      </c>
      <c r="H197" s="242">
        <v>98</v>
      </c>
      <c r="I197" s="243"/>
      <c r="J197" s="244">
        <f t="shared" si="30"/>
        <v>0</v>
      </c>
      <c r="K197" s="240" t="s">
        <v>21</v>
      </c>
      <c r="L197" s="245"/>
      <c r="M197" s="246" t="s">
        <v>21</v>
      </c>
      <c r="N197" s="247" t="s">
        <v>45</v>
      </c>
      <c r="O197" s="66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929</v>
      </c>
      <c r="AT197" s="192" t="s">
        <v>299</v>
      </c>
      <c r="AU197" s="192" t="s">
        <v>224</v>
      </c>
      <c r="AY197" s="19" t="s">
        <v>209</v>
      </c>
      <c r="BE197" s="193">
        <f t="shared" si="34"/>
        <v>0</v>
      </c>
      <c r="BF197" s="193">
        <f t="shared" si="35"/>
        <v>0</v>
      </c>
      <c r="BG197" s="193">
        <f t="shared" si="36"/>
        <v>0</v>
      </c>
      <c r="BH197" s="193">
        <f t="shared" si="37"/>
        <v>0</v>
      </c>
      <c r="BI197" s="193">
        <f t="shared" si="38"/>
        <v>0</v>
      </c>
      <c r="BJ197" s="19" t="s">
        <v>81</v>
      </c>
      <c r="BK197" s="193">
        <f t="shared" si="39"/>
        <v>0</v>
      </c>
      <c r="BL197" s="19" t="s">
        <v>929</v>
      </c>
      <c r="BM197" s="192" t="s">
        <v>2680</v>
      </c>
    </row>
    <row r="198" spans="1:65" s="2" customFormat="1" ht="14.45" customHeight="1">
      <c r="A198" s="36"/>
      <c r="B198" s="37"/>
      <c r="C198" s="238" t="s">
        <v>757</v>
      </c>
      <c r="D198" s="238" t="s">
        <v>299</v>
      </c>
      <c r="E198" s="239" t="s">
        <v>2681</v>
      </c>
      <c r="F198" s="240" t="s">
        <v>2682</v>
      </c>
      <c r="G198" s="241" t="s">
        <v>322</v>
      </c>
      <c r="H198" s="242">
        <v>22</v>
      </c>
      <c r="I198" s="243"/>
      <c r="J198" s="244">
        <f t="shared" si="30"/>
        <v>0</v>
      </c>
      <c r="K198" s="240" t="s">
        <v>21</v>
      </c>
      <c r="L198" s="245"/>
      <c r="M198" s="246" t="s">
        <v>21</v>
      </c>
      <c r="N198" s="247" t="s">
        <v>45</v>
      </c>
      <c r="O198" s="66"/>
      <c r="P198" s="190">
        <f t="shared" si="31"/>
        <v>0</v>
      </c>
      <c r="Q198" s="190">
        <v>0</v>
      </c>
      <c r="R198" s="190">
        <f t="shared" si="32"/>
        <v>0</v>
      </c>
      <c r="S198" s="190">
        <v>0</v>
      </c>
      <c r="T198" s="191">
        <f t="shared" si="3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2" t="s">
        <v>929</v>
      </c>
      <c r="AT198" s="192" t="s">
        <v>299</v>
      </c>
      <c r="AU198" s="192" t="s">
        <v>224</v>
      </c>
      <c r="AY198" s="19" t="s">
        <v>209</v>
      </c>
      <c r="BE198" s="193">
        <f t="shared" si="34"/>
        <v>0</v>
      </c>
      <c r="BF198" s="193">
        <f t="shared" si="35"/>
        <v>0</v>
      </c>
      <c r="BG198" s="193">
        <f t="shared" si="36"/>
        <v>0</v>
      </c>
      <c r="BH198" s="193">
        <f t="shared" si="37"/>
        <v>0</v>
      </c>
      <c r="BI198" s="193">
        <f t="shared" si="38"/>
        <v>0</v>
      </c>
      <c r="BJ198" s="19" t="s">
        <v>81</v>
      </c>
      <c r="BK198" s="193">
        <f t="shared" si="39"/>
        <v>0</v>
      </c>
      <c r="BL198" s="19" t="s">
        <v>929</v>
      </c>
      <c r="BM198" s="192" t="s">
        <v>2683</v>
      </c>
    </row>
    <row r="199" spans="1:65" s="2" customFormat="1" ht="14.45" customHeight="1">
      <c r="A199" s="36"/>
      <c r="B199" s="37"/>
      <c r="C199" s="238" t="s">
        <v>762</v>
      </c>
      <c r="D199" s="238" t="s">
        <v>299</v>
      </c>
      <c r="E199" s="239" t="s">
        <v>2684</v>
      </c>
      <c r="F199" s="240" t="s">
        <v>2685</v>
      </c>
      <c r="G199" s="241" t="s">
        <v>322</v>
      </c>
      <c r="H199" s="242">
        <v>55</v>
      </c>
      <c r="I199" s="243"/>
      <c r="J199" s="244">
        <f t="shared" si="30"/>
        <v>0</v>
      </c>
      <c r="K199" s="240" t="s">
        <v>21</v>
      </c>
      <c r="L199" s="245"/>
      <c r="M199" s="246" t="s">
        <v>21</v>
      </c>
      <c r="N199" s="247" t="s">
        <v>45</v>
      </c>
      <c r="O199" s="66"/>
      <c r="P199" s="190">
        <f t="shared" si="31"/>
        <v>0</v>
      </c>
      <c r="Q199" s="190">
        <v>0</v>
      </c>
      <c r="R199" s="190">
        <f t="shared" si="32"/>
        <v>0</v>
      </c>
      <c r="S199" s="190">
        <v>0</v>
      </c>
      <c r="T199" s="191">
        <f t="shared" si="3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2" t="s">
        <v>929</v>
      </c>
      <c r="AT199" s="192" t="s">
        <v>299</v>
      </c>
      <c r="AU199" s="192" t="s">
        <v>224</v>
      </c>
      <c r="AY199" s="19" t="s">
        <v>209</v>
      </c>
      <c r="BE199" s="193">
        <f t="shared" si="34"/>
        <v>0</v>
      </c>
      <c r="BF199" s="193">
        <f t="shared" si="35"/>
        <v>0</v>
      </c>
      <c r="BG199" s="193">
        <f t="shared" si="36"/>
        <v>0</v>
      </c>
      <c r="BH199" s="193">
        <f t="shared" si="37"/>
        <v>0</v>
      </c>
      <c r="BI199" s="193">
        <f t="shared" si="38"/>
        <v>0</v>
      </c>
      <c r="BJ199" s="19" t="s">
        <v>81</v>
      </c>
      <c r="BK199" s="193">
        <f t="shared" si="39"/>
        <v>0</v>
      </c>
      <c r="BL199" s="19" t="s">
        <v>929</v>
      </c>
      <c r="BM199" s="192" t="s">
        <v>2686</v>
      </c>
    </row>
    <row r="200" spans="1:65" s="2" customFormat="1" ht="14.45" customHeight="1">
      <c r="A200" s="36"/>
      <c r="B200" s="37"/>
      <c r="C200" s="238" t="s">
        <v>768</v>
      </c>
      <c r="D200" s="238" t="s">
        <v>299</v>
      </c>
      <c r="E200" s="239" t="s">
        <v>2687</v>
      </c>
      <c r="F200" s="240" t="s">
        <v>2688</v>
      </c>
      <c r="G200" s="241" t="s">
        <v>322</v>
      </c>
      <c r="H200" s="242">
        <v>42</v>
      </c>
      <c r="I200" s="243"/>
      <c r="J200" s="244">
        <f t="shared" si="30"/>
        <v>0</v>
      </c>
      <c r="K200" s="240" t="s">
        <v>21</v>
      </c>
      <c r="L200" s="245"/>
      <c r="M200" s="246" t="s">
        <v>21</v>
      </c>
      <c r="N200" s="247" t="s">
        <v>45</v>
      </c>
      <c r="O200" s="66"/>
      <c r="P200" s="190">
        <f t="shared" si="31"/>
        <v>0</v>
      </c>
      <c r="Q200" s="190">
        <v>0</v>
      </c>
      <c r="R200" s="190">
        <f t="shared" si="32"/>
        <v>0</v>
      </c>
      <c r="S200" s="190">
        <v>0</v>
      </c>
      <c r="T200" s="191">
        <f t="shared" si="3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929</v>
      </c>
      <c r="AT200" s="192" t="s">
        <v>299</v>
      </c>
      <c r="AU200" s="192" t="s">
        <v>224</v>
      </c>
      <c r="AY200" s="19" t="s">
        <v>209</v>
      </c>
      <c r="BE200" s="193">
        <f t="shared" si="34"/>
        <v>0</v>
      </c>
      <c r="BF200" s="193">
        <f t="shared" si="35"/>
        <v>0</v>
      </c>
      <c r="BG200" s="193">
        <f t="shared" si="36"/>
        <v>0</v>
      </c>
      <c r="BH200" s="193">
        <f t="shared" si="37"/>
        <v>0</v>
      </c>
      <c r="BI200" s="193">
        <f t="shared" si="38"/>
        <v>0</v>
      </c>
      <c r="BJ200" s="19" t="s">
        <v>81</v>
      </c>
      <c r="BK200" s="193">
        <f t="shared" si="39"/>
        <v>0</v>
      </c>
      <c r="BL200" s="19" t="s">
        <v>929</v>
      </c>
      <c r="BM200" s="192" t="s">
        <v>2689</v>
      </c>
    </row>
    <row r="201" spans="1:65" s="2" customFormat="1" ht="14.45" customHeight="1">
      <c r="A201" s="36"/>
      <c r="B201" s="37"/>
      <c r="C201" s="238" t="s">
        <v>773</v>
      </c>
      <c r="D201" s="238" t="s">
        <v>299</v>
      </c>
      <c r="E201" s="239" t="s">
        <v>2690</v>
      </c>
      <c r="F201" s="240" t="s">
        <v>2691</v>
      </c>
      <c r="G201" s="241" t="s">
        <v>322</v>
      </c>
      <c r="H201" s="242">
        <v>264</v>
      </c>
      <c r="I201" s="243"/>
      <c r="J201" s="244">
        <f t="shared" si="30"/>
        <v>0</v>
      </c>
      <c r="K201" s="240" t="s">
        <v>21</v>
      </c>
      <c r="L201" s="245"/>
      <c r="M201" s="246" t="s">
        <v>21</v>
      </c>
      <c r="N201" s="247" t="s">
        <v>45</v>
      </c>
      <c r="O201" s="66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2" t="s">
        <v>929</v>
      </c>
      <c r="AT201" s="192" t="s">
        <v>299</v>
      </c>
      <c r="AU201" s="192" t="s">
        <v>224</v>
      </c>
      <c r="AY201" s="19" t="s">
        <v>209</v>
      </c>
      <c r="BE201" s="193">
        <f t="shared" si="34"/>
        <v>0</v>
      </c>
      <c r="BF201" s="193">
        <f t="shared" si="35"/>
        <v>0</v>
      </c>
      <c r="BG201" s="193">
        <f t="shared" si="36"/>
        <v>0</v>
      </c>
      <c r="BH201" s="193">
        <f t="shared" si="37"/>
        <v>0</v>
      </c>
      <c r="BI201" s="193">
        <f t="shared" si="38"/>
        <v>0</v>
      </c>
      <c r="BJ201" s="19" t="s">
        <v>81</v>
      </c>
      <c r="BK201" s="193">
        <f t="shared" si="39"/>
        <v>0</v>
      </c>
      <c r="BL201" s="19" t="s">
        <v>929</v>
      </c>
      <c r="BM201" s="192" t="s">
        <v>2692</v>
      </c>
    </row>
    <row r="202" spans="1:65" s="2" customFormat="1" ht="14.45" customHeight="1">
      <c r="A202" s="36"/>
      <c r="B202" s="37"/>
      <c r="C202" s="238" t="s">
        <v>777</v>
      </c>
      <c r="D202" s="238" t="s">
        <v>299</v>
      </c>
      <c r="E202" s="239" t="s">
        <v>2693</v>
      </c>
      <c r="F202" s="240" t="s">
        <v>2691</v>
      </c>
      <c r="G202" s="241" t="s">
        <v>322</v>
      </c>
      <c r="H202" s="242">
        <v>264</v>
      </c>
      <c r="I202" s="243"/>
      <c r="J202" s="244">
        <f t="shared" si="30"/>
        <v>0</v>
      </c>
      <c r="K202" s="240" t="s">
        <v>21</v>
      </c>
      <c r="L202" s="245"/>
      <c r="M202" s="246" t="s">
        <v>21</v>
      </c>
      <c r="N202" s="247" t="s">
        <v>45</v>
      </c>
      <c r="O202" s="66"/>
      <c r="P202" s="190">
        <f t="shared" si="31"/>
        <v>0</v>
      </c>
      <c r="Q202" s="190">
        <v>0</v>
      </c>
      <c r="R202" s="190">
        <f t="shared" si="32"/>
        <v>0</v>
      </c>
      <c r="S202" s="190">
        <v>0</v>
      </c>
      <c r="T202" s="191">
        <f t="shared" si="3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929</v>
      </c>
      <c r="AT202" s="192" t="s">
        <v>299</v>
      </c>
      <c r="AU202" s="192" t="s">
        <v>224</v>
      </c>
      <c r="AY202" s="19" t="s">
        <v>209</v>
      </c>
      <c r="BE202" s="193">
        <f t="shared" si="34"/>
        <v>0</v>
      </c>
      <c r="BF202" s="193">
        <f t="shared" si="35"/>
        <v>0</v>
      </c>
      <c r="BG202" s="193">
        <f t="shared" si="36"/>
        <v>0</v>
      </c>
      <c r="BH202" s="193">
        <f t="shared" si="37"/>
        <v>0</v>
      </c>
      <c r="BI202" s="193">
        <f t="shared" si="38"/>
        <v>0</v>
      </c>
      <c r="BJ202" s="19" t="s">
        <v>81</v>
      </c>
      <c r="BK202" s="193">
        <f t="shared" si="39"/>
        <v>0</v>
      </c>
      <c r="BL202" s="19" t="s">
        <v>929</v>
      </c>
      <c r="BM202" s="192" t="s">
        <v>2694</v>
      </c>
    </row>
    <row r="203" spans="1:65" s="2" customFormat="1" ht="14.45" customHeight="1">
      <c r="A203" s="36"/>
      <c r="B203" s="37"/>
      <c r="C203" s="238" t="s">
        <v>783</v>
      </c>
      <c r="D203" s="238" t="s">
        <v>299</v>
      </c>
      <c r="E203" s="239" t="s">
        <v>2695</v>
      </c>
      <c r="F203" s="240" t="s">
        <v>2696</v>
      </c>
      <c r="G203" s="241" t="s">
        <v>2403</v>
      </c>
      <c r="H203" s="242">
        <v>1</v>
      </c>
      <c r="I203" s="243"/>
      <c r="J203" s="244">
        <f t="shared" si="30"/>
        <v>0</v>
      </c>
      <c r="K203" s="240" t="s">
        <v>21</v>
      </c>
      <c r="L203" s="245"/>
      <c r="M203" s="246" t="s">
        <v>21</v>
      </c>
      <c r="N203" s="247" t="s">
        <v>45</v>
      </c>
      <c r="O203" s="66"/>
      <c r="P203" s="190">
        <f t="shared" si="31"/>
        <v>0</v>
      </c>
      <c r="Q203" s="190">
        <v>0</v>
      </c>
      <c r="R203" s="190">
        <f t="shared" si="32"/>
        <v>0</v>
      </c>
      <c r="S203" s="190">
        <v>0</v>
      </c>
      <c r="T203" s="191">
        <f t="shared" si="3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2" t="s">
        <v>929</v>
      </c>
      <c r="AT203" s="192" t="s">
        <v>299</v>
      </c>
      <c r="AU203" s="192" t="s">
        <v>224</v>
      </c>
      <c r="AY203" s="19" t="s">
        <v>209</v>
      </c>
      <c r="BE203" s="193">
        <f t="shared" si="34"/>
        <v>0</v>
      </c>
      <c r="BF203" s="193">
        <f t="shared" si="35"/>
        <v>0</v>
      </c>
      <c r="BG203" s="193">
        <f t="shared" si="36"/>
        <v>0</v>
      </c>
      <c r="BH203" s="193">
        <f t="shared" si="37"/>
        <v>0</v>
      </c>
      <c r="BI203" s="193">
        <f t="shared" si="38"/>
        <v>0</v>
      </c>
      <c r="BJ203" s="19" t="s">
        <v>81</v>
      </c>
      <c r="BK203" s="193">
        <f t="shared" si="39"/>
        <v>0</v>
      </c>
      <c r="BL203" s="19" t="s">
        <v>929</v>
      </c>
      <c r="BM203" s="192" t="s">
        <v>2697</v>
      </c>
    </row>
    <row r="204" spans="1:65" s="2" customFormat="1" ht="14.45" customHeight="1">
      <c r="A204" s="36"/>
      <c r="B204" s="37"/>
      <c r="C204" s="238" t="s">
        <v>787</v>
      </c>
      <c r="D204" s="238" t="s">
        <v>299</v>
      </c>
      <c r="E204" s="239" t="s">
        <v>2698</v>
      </c>
      <c r="F204" s="240" t="s">
        <v>2699</v>
      </c>
      <c r="G204" s="241" t="s">
        <v>322</v>
      </c>
      <c r="H204" s="242">
        <v>180</v>
      </c>
      <c r="I204" s="243"/>
      <c r="J204" s="244">
        <f t="shared" si="30"/>
        <v>0</v>
      </c>
      <c r="K204" s="240" t="s">
        <v>21</v>
      </c>
      <c r="L204" s="245"/>
      <c r="M204" s="246" t="s">
        <v>21</v>
      </c>
      <c r="N204" s="247" t="s">
        <v>45</v>
      </c>
      <c r="O204" s="66"/>
      <c r="P204" s="190">
        <f t="shared" si="31"/>
        <v>0</v>
      </c>
      <c r="Q204" s="190">
        <v>0</v>
      </c>
      <c r="R204" s="190">
        <f t="shared" si="32"/>
        <v>0</v>
      </c>
      <c r="S204" s="190">
        <v>0</v>
      </c>
      <c r="T204" s="191">
        <f t="shared" si="3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929</v>
      </c>
      <c r="AT204" s="192" t="s">
        <v>299</v>
      </c>
      <c r="AU204" s="192" t="s">
        <v>224</v>
      </c>
      <c r="AY204" s="19" t="s">
        <v>209</v>
      </c>
      <c r="BE204" s="193">
        <f t="shared" si="34"/>
        <v>0</v>
      </c>
      <c r="BF204" s="193">
        <f t="shared" si="35"/>
        <v>0</v>
      </c>
      <c r="BG204" s="193">
        <f t="shared" si="36"/>
        <v>0</v>
      </c>
      <c r="BH204" s="193">
        <f t="shared" si="37"/>
        <v>0</v>
      </c>
      <c r="BI204" s="193">
        <f t="shared" si="38"/>
        <v>0</v>
      </c>
      <c r="BJ204" s="19" t="s">
        <v>81</v>
      </c>
      <c r="BK204" s="193">
        <f t="shared" si="39"/>
        <v>0</v>
      </c>
      <c r="BL204" s="19" t="s">
        <v>929</v>
      </c>
      <c r="BM204" s="192" t="s">
        <v>2700</v>
      </c>
    </row>
    <row r="205" spans="1:65" s="2" customFormat="1" ht="14.45" customHeight="1">
      <c r="A205" s="36"/>
      <c r="B205" s="37"/>
      <c r="C205" s="238" t="s">
        <v>792</v>
      </c>
      <c r="D205" s="238" t="s">
        <v>299</v>
      </c>
      <c r="E205" s="239" t="s">
        <v>2701</v>
      </c>
      <c r="F205" s="240" t="s">
        <v>2702</v>
      </c>
      <c r="G205" s="241" t="s">
        <v>2403</v>
      </c>
      <c r="H205" s="242">
        <v>68</v>
      </c>
      <c r="I205" s="243"/>
      <c r="J205" s="244">
        <f t="shared" si="30"/>
        <v>0</v>
      </c>
      <c r="K205" s="240" t="s">
        <v>21</v>
      </c>
      <c r="L205" s="245"/>
      <c r="M205" s="246" t="s">
        <v>21</v>
      </c>
      <c r="N205" s="247" t="s">
        <v>45</v>
      </c>
      <c r="O205" s="66"/>
      <c r="P205" s="190">
        <f t="shared" si="31"/>
        <v>0</v>
      </c>
      <c r="Q205" s="190">
        <v>0</v>
      </c>
      <c r="R205" s="190">
        <f t="shared" si="32"/>
        <v>0</v>
      </c>
      <c r="S205" s="190">
        <v>0</v>
      </c>
      <c r="T205" s="191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2" t="s">
        <v>929</v>
      </c>
      <c r="AT205" s="192" t="s">
        <v>299</v>
      </c>
      <c r="AU205" s="192" t="s">
        <v>224</v>
      </c>
      <c r="AY205" s="19" t="s">
        <v>209</v>
      </c>
      <c r="BE205" s="193">
        <f t="shared" si="34"/>
        <v>0</v>
      </c>
      <c r="BF205" s="193">
        <f t="shared" si="35"/>
        <v>0</v>
      </c>
      <c r="BG205" s="193">
        <f t="shared" si="36"/>
        <v>0</v>
      </c>
      <c r="BH205" s="193">
        <f t="shared" si="37"/>
        <v>0</v>
      </c>
      <c r="BI205" s="193">
        <f t="shared" si="38"/>
        <v>0</v>
      </c>
      <c r="BJ205" s="19" t="s">
        <v>81</v>
      </c>
      <c r="BK205" s="193">
        <f t="shared" si="39"/>
        <v>0</v>
      </c>
      <c r="BL205" s="19" t="s">
        <v>929</v>
      </c>
      <c r="BM205" s="192" t="s">
        <v>2703</v>
      </c>
    </row>
    <row r="206" spans="1:65" s="2" customFormat="1" ht="14.45" customHeight="1">
      <c r="A206" s="36"/>
      <c r="B206" s="37"/>
      <c r="C206" s="238" t="s">
        <v>797</v>
      </c>
      <c r="D206" s="238" t="s">
        <v>299</v>
      </c>
      <c r="E206" s="239" t="s">
        <v>2704</v>
      </c>
      <c r="F206" s="240" t="s">
        <v>2705</v>
      </c>
      <c r="G206" s="241" t="s">
        <v>322</v>
      </c>
      <c r="H206" s="242">
        <v>1</v>
      </c>
      <c r="I206" s="243"/>
      <c r="J206" s="244">
        <f t="shared" si="30"/>
        <v>0</v>
      </c>
      <c r="K206" s="240" t="s">
        <v>21</v>
      </c>
      <c r="L206" s="245"/>
      <c r="M206" s="246" t="s">
        <v>21</v>
      </c>
      <c r="N206" s="247" t="s">
        <v>45</v>
      </c>
      <c r="O206" s="66"/>
      <c r="P206" s="190">
        <f t="shared" si="31"/>
        <v>0</v>
      </c>
      <c r="Q206" s="190">
        <v>0</v>
      </c>
      <c r="R206" s="190">
        <f t="shared" si="32"/>
        <v>0</v>
      </c>
      <c r="S206" s="190">
        <v>0</v>
      </c>
      <c r="T206" s="191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2" t="s">
        <v>929</v>
      </c>
      <c r="AT206" s="192" t="s">
        <v>299</v>
      </c>
      <c r="AU206" s="192" t="s">
        <v>224</v>
      </c>
      <c r="AY206" s="19" t="s">
        <v>209</v>
      </c>
      <c r="BE206" s="193">
        <f t="shared" si="34"/>
        <v>0</v>
      </c>
      <c r="BF206" s="193">
        <f t="shared" si="35"/>
        <v>0</v>
      </c>
      <c r="BG206" s="193">
        <f t="shared" si="36"/>
        <v>0</v>
      </c>
      <c r="BH206" s="193">
        <f t="shared" si="37"/>
        <v>0</v>
      </c>
      <c r="BI206" s="193">
        <f t="shared" si="38"/>
        <v>0</v>
      </c>
      <c r="BJ206" s="19" t="s">
        <v>81</v>
      </c>
      <c r="BK206" s="193">
        <f t="shared" si="39"/>
        <v>0</v>
      </c>
      <c r="BL206" s="19" t="s">
        <v>929</v>
      </c>
      <c r="BM206" s="192" t="s">
        <v>2706</v>
      </c>
    </row>
    <row r="207" spans="1:65" s="2" customFormat="1" ht="14.45" customHeight="1">
      <c r="A207" s="36"/>
      <c r="B207" s="37"/>
      <c r="C207" s="238" t="s">
        <v>803</v>
      </c>
      <c r="D207" s="238" t="s">
        <v>299</v>
      </c>
      <c r="E207" s="239" t="s">
        <v>2707</v>
      </c>
      <c r="F207" s="240" t="s">
        <v>2708</v>
      </c>
      <c r="G207" s="241" t="s">
        <v>2403</v>
      </c>
      <c r="H207" s="242">
        <v>12</v>
      </c>
      <c r="I207" s="243"/>
      <c r="J207" s="244">
        <f t="shared" si="30"/>
        <v>0</v>
      </c>
      <c r="K207" s="240" t="s">
        <v>21</v>
      </c>
      <c r="L207" s="245"/>
      <c r="M207" s="246" t="s">
        <v>21</v>
      </c>
      <c r="N207" s="247" t="s">
        <v>45</v>
      </c>
      <c r="O207" s="66"/>
      <c r="P207" s="190">
        <f t="shared" si="31"/>
        <v>0</v>
      </c>
      <c r="Q207" s="190">
        <v>0</v>
      </c>
      <c r="R207" s="190">
        <f t="shared" si="32"/>
        <v>0</v>
      </c>
      <c r="S207" s="190">
        <v>0</v>
      </c>
      <c r="T207" s="191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2" t="s">
        <v>929</v>
      </c>
      <c r="AT207" s="192" t="s">
        <v>299</v>
      </c>
      <c r="AU207" s="192" t="s">
        <v>224</v>
      </c>
      <c r="AY207" s="19" t="s">
        <v>209</v>
      </c>
      <c r="BE207" s="193">
        <f t="shared" si="34"/>
        <v>0</v>
      </c>
      <c r="BF207" s="193">
        <f t="shared" si="35"/>
        <v>0</v>
      </c>
      <c r="BG207" s="193">
        <f t="shared" si="36"/>
        <v>0</v>
      </c>
      <c r="BH207" s="193">
        <f t="shared" si="37"/>
        <v>0</v>
      </c>
      <c r="BI207" s="193">
        <f t="shared" si="38"/>
        <v>0</v>
      </c>
      <c r="BJ207" s="19" t="s">
        <v>81</v>
      </c>
      <c r="BK207" s="193">
        <f t="shared" si="39"/>
        <v>0</v>
      </c>
      <c r="BL207" s="19" t="s">
        <v>929</v>
      </c>
      <c r="BM207" s="192" t="s">
        <v>2709</v>
      </c>
    </row>
    <row r="208" spans="1:65" s="2" customFormat="1" ht="14.45" customHeight="1">
      <c r="A208" s="36"/>
      <c r="B208" s="37"/>
      <c r="C208" s="238" t="s">
        <v>808</v>
      </c>
      <c r="D208" s="238" t="s">
        <v>299</v>
      </c>
      <c r="E208" s="239" t="s">
        <v>2710</v>
      </c>
      <c r="F208" s="240" t="s">
        <v>2711</v>
      </c>
      <c r="G208" s="241" t="s">
        <v>2403</v>
      </c>
      <c r="H208" s="242">
        <v>4</v>
      </c>
      <c r="I208" s="243"/>
      <c r="J208" s="244">
        <f t="shared" si="30"/>
        <v>0</v>
      </c>
      <c r="K208" s="240" t="s">
        <v>21</v>
      </c>
      <c r="L208" s="245"/>
      <c r="M208" s="246" t="s">
        <v>21</v>
      </c>
      <c r="N208" s="247" t="s">
        <v>45</v>
      </c>
      <c r="O208" s="66"/>
      <c r="P208" s="190">
        <f t="shared" si="31"/>
        <v>0</v>
      </c>
      <c r="Q208" s="190">
        <v>0</v>
      </c>
      <c r="R208" s="190">
        <f t="shared" si="32"/>
        <v>0</v>
      </c>
      <c r="S208" s="190">
        <v>0</v>
      </c>
      <c r="T208" s="191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2" t="s">
        <v>929</v>
      </c>
      <c r="AT208" s="192" t="s">
        <v>299</v>
      </c>
      <c r="AU208" s="192" t="s">
        <v>224</v>
      </c>
      <c r="AY208" s="19" t="s">
        <v>209</v>
      </c>
      <c r="BE208" s="193">
        <f t="shared" si="34"/>
        <v>0</v>
      </c>
      <c r="BF208" s="193">
        <f t="shared" si="35"/>
        <v>0</v>
      </c>
      <c r="BG208" s="193">
        <f t="shared" si="36"/>
        <v>0</v>
      </c>
      <c r="BH208" s="193">
        <f t="shared" si="37"/>
        <v>0</v>
      </c>
      <c r="BI208" s="193">
        <f t="shared" si="38"/>
        <v>0</v>
      </c>
      <c r="BJ208" s="19" t="s">
        <v>81</v>
      </c>
      <c r="BK208" s="193">
        <f t="shared" si="39"/>
        <v>0</v>
      </c>
      <c r="BL208" s="19" t="s">
        <v>929</v>
      </c>
      <c r="BM208" s="192" t="s">
        <v>2712</v>
      </c>
    </row>
    <row r="209" spans="1:65" s="2" customFormat="1" ht="14.45" customHeight="1">
      <c r="A209" s="36"/>
      <c r="B209" s="37"/>
      <c r="C209" s="238" t="s">
        <v>822</v>
      </c>
      <c r="D209" s="238" t="s">
        <v>299</v>
      </c>
      <c r="E209" s="239" t="s">
        <v>2713</v>
      </c>
      <c r="F209" s="240" t="s">
        <v>2714</v>
      </c>
      <c r="G209" s="241" t="s">
        <v>2403</v>
      </c>
      <c r="H209" s="242">
        <v>10</v>
      </c>
      <c r="I209" s="243"/>
      <c r="J209" s="244">
        <f t="shared" si="30"/>
        <v>0</v>
      </c>
      <c r="K209" s="240" t="s">
        <v>21</v>
      </c>
      <c r="L209" s="245"/>
      <c r="M209" s="246" t="s">
        <v>21</v>
      </c>
      <c r="N209" s="247" t="s">
        <v>45</v>
      </c>
      <c r="O209" s="66"/>
      <c r="P209" s="190">
        <f t="shared" si="31"/>
        <v>0</v>
      </c>
      <c r="Q209" s="190">
        <v>0</v>
      </c>
      <c r="R209" s="190">
        <f t="shared" si="32"/>
        <v>0</v>
      </c>
      <c r="S209" s="190">
        <v>0</v>
      </c>
      <c r="T209" s="191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929</v>
      </c>
      <c r="AT209" s="192" t="s">
        <v>299</v>
      </c>
      <c r="AU209" s="192" t="s">
        <v>224</v>
      </c>
      <c r="AY209" s="19" t="s">
        <v>209</v>
      </c>
      <c r="BE209" s="193">
        <f t="shared" si="34"/>
        <v>0</v>
      </c>
      <c r="BF209" s="193">
        <f t="shared" si="35"/>
        <v>0</v>
      </c>
      <c r="BG209" s="193">
        <f t="shared" si="36"/>
        <v>0</v>
      </c>
      <c r="BH209" s="193">
        <f t="shared" si="37"/>
        <v>0</v>
      </c>
      <c r="BI209" s="193">
        <f t="shared" si="38"/>
        <v>0</v>
      </c>
      <c r="BJ209" s="19" t="s">
        <v>81</v>
      </c>
      <c r="BK209" s="193">
        <f t="shared" si="39"/>
        <v>0</v>
      </c>
      <c r="BL209" s="19" t="s">
        <v>929</v>
      </c>
      <c r="BM209" s="192" t="s">
        <v>2715</v>
      </c>
    </row>
    <row r="210" spans="1:65" s="2" customFormat="1" ht="14.45" customHeight="1">
      <c r="A210" s="36"/>
      <c r="B210" s="37"/>
      <c r="C210" s="238" t="s">
        <v>827</v>
      </c>
      <c r="D210" s="238" t="s">
        <v>299</v>
      </c>
      <c r="E210" s="239" t="s">
        <v>2716</v>
      </c>
      <c r="F210" s="240" t="s">
        <v>2717</v>
      </c>
      <c r="G210" s="241" t="s">
        <v>2403</v>
      </c>
      <c r="H210" s="242">
        <v>5</v>
      </c>
      <c r="I210" s="243"/>
      <c r="J210" s="244">
        <f t="shared" si="30"/>
        <v>0</v>
      </c>
      <c r="K210" s="240" t="s">
        <v>21</v>
      </c>
      <c r="L210" s="245"/>
      <c r="M210" s="246" t="s">
        <v>21</v>
      </c>
      <c r="N210" s="247" t="s">
        <v>45</v>
      </c>
      <c r="O210" s="66"/>
      <c r="P210" s="190">
        <f t="shared" si="31"/>
        <v>0</v>
      </c>
      <c r="Q210" s="190">
        <v>0</v>
      </c>
      <c r="R210" s="190">
        <f t="shared" si="32"/>
        <v>0</v>
      </c>
      <c r="S210" s="190">
        <v>0</v>
      </c>
      <c r="T210" s="191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2" t="s">
        <v>929</v>
      </c>
      <c r="AT210" s="192" t="s">
        <v>299</v>
      </c>
      <c r="AU210" s="192" t="s">
        <v>224</v>
      </c>
      <c r="AY210" s="19" t="s">
        <v>209</v>
      </c>
      <c r="BE210" s="193">
        <f t="shared" si="34"/>
        <v>0</v>
      </c>
      <c r="BF210" s="193">
        <f t="shared" si="35"/>
        <v>0</v>
      </c>
      <c r="BG210" s="193">
        <f t="shared" si="36"/>
        <v>0</v>
      </c>
      <c r="BH210" s="193">
        <f t="shared" si="37"/>
        <v>0</v>
      </c>
      <c r="BI210" s="193">
        <f t="shared" si="38"/>
        <v>0</v>
      </c>
      <c r="BJ210" s="19" t="s">
        <v>81</v>
      </c>
      <c r="BK210" s="193">
        <f t="shared" si="39"/>
        <v>0</v>
      </c>
      <c r="BL210" s="19" t="s">
        <v>929</v>
      </c>
      <c r="BM210" s="192" t="s">
        <v>2718</v>
      </c>
    </row>
    <row r="211" spans="1:65" s="2" customFormat="1" ht="14.45" customHeight="1">
      <c r="A211" s="36"/>
      <c r="B211" s="37"/>
      <c r="C211" s="238" t="s">
        <v>832</v>
      </c>
      <c r="D211" s="238" t="s">
        <v>299</v>
      </c>
      <c r="E211" s="239" t="s">
        <v>2719</v>
      </c>
      <c r="F211" s="240" t="s">
        <v>2720</v>
      </c>
      <c r="G211" s="241" t="s">
        <v>2403</v>
      </c>
      <c r="H211" s="242">
        <v>6</v>
      </c>
      <c r="I211" s="243"/>
      <c r="J211" s="244">
        <f t="shared" si="30"/>
        <v>0</v>
      </c>
      <c r="K211" s="240" t="s">
        <v>21</v>
      </c>
      <c r="L211" s="245"/>
      <c r="M211" s="246" t="s">
        <v>21</v>
      </c>
      <c r="N211" s="247" t="s">
        <v>45</v>
      </c>
      <c r="O211" s="66"/>
      <c r="P211" s="190">
        <f t="shared" si="31"/>
        <v>0</v>
      </c>
      <c r="Q211" s="190">
        <v>0</v>
      </c>
      <c r="R211" s="190">
        <f t="shared" si="32"/>
        <v>0</v>
      </c>
      <c r="S211" s="190">
        <v>0</v>
      </c>
      <c r="T211" s="191">
        <f t="shared" si="3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929</v>
      </c>
      <c r="AT211" s="192" t="s">
        <v>299</v>
      </c>
      <c r="AU211" s="192" t="s">
        <v>224</v>
      </c>
      <c r="AY211" s="19" t="s">
        <v>209</v>
      </c>
      <c r="BE211" s="193">
        <f t="shared" si="34"/>
        <v>0</v>
      </c>
      <c r="BF211" s="193">
        <f t="shared" si="35"/>
        <v>0</v>
      </c>
      <c r="BG211" s="193">
        <f t="shared" si="36"/>
        <v>0</v>
      </c>
      <c r="BH211" s="193">
        <f t="shared" si="37"/>
        <v>0</v>
      </c>
      <c r="BI211" s="193">
        <f t="shared" si="38"/>
        <v>0</v>
      </c>
      <c r="BJ211" s="19" t="s">
        <v>81</v>
      </c>
      <c r="BK211" s="193">
        <f t="shared" si="39"/>
        <v>0</v>
      </c>
      <c r="BL211" s="19" t="s">
        <v>929</v>
      </c>
      <c r="BM211" s="192" t="s">
        <v>2721</v>
      </c>
    </row>
    <row r="212" spans="1:65" s="2" customFormat="1" ht="14.45" customHeight="1">
      <c r="A212" s="36"/>
      <c r="B212" s="37"/>
      <c r="C212" s="238" t="s">
        <v>837</v>
      </c>
      <c r="D212" s="238" t="s">
        <v>299</v>
      </c>
      <c r="E212" s="239" t="s">
        <v>2722</v>
      </c>
      <c r="F212" s="240" t="s">
        <v>2723</v>
      </c>
      <c r="G212" s="241" t="s">
        <v>2403</v>
      </c>
      <c r="H212" s="242">
        <v>48</v>
      </c>
      <c r="I212" s="243"/>
      <c r="J212" s="244">
        <f t="shared" si="30"/>
        <v>0</v>
      </c>
      <c r="K212" s="240" t="s">
        <v>21</v>
      </c>
      <c r="L212" s="245"/>
      <c r="M212" s="246" t="s">
        <v>21</v>
      </c>
      <c r="N212" s="247" t="s">
        <v>45</v>
      </c>
      <c r="O212" s="66"/>
      <c r="P212" s="190">
        <f t="shared" si="31"/>
        <v>0</v>
      </c>
      <c r="Q212" s="190">
        <v>0</v>
      </c>
      <c r="R212" s="190">
        <f t="shared" si="32"/>
        <v>0</v>
      </c>
      <c r="S212" s="190">
        <v>0</v>
      </c>
      <c r="T212" s="191">
        <f t="shared" si="3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929</v>
      </c>
      <c r="AT212" s="192" t="s">
        <v>299</v>
      </c>
      <c r="AU212" s="192" t="s">
        <v>224</v>
      </c>
      <c r="AY212" s="19" t="s">
        <v>209</v>
      </c>
      <c r="BE212" s="193">
        <f t="shared" si="34"/>
        <v>0</v>
      </c>
      <c r="BF212" s="193">
        <f t="shared" si="35"/>
        <v>0</v>
      </c>
      <c r="BG212" s="193">
        <f t="shared" si="36"/>
        <v>0</v>
      </c>
      <c r="BH212" s="193">
        <f t="shared" si="37"/>
        <v>0</v>
      </c>
      <c r="BI212" s="193">
        <f t="shared" si="38"/>
        <v>0</v>
      </c>
      <c r="BJ212" s="19" t="s">
        <v>81</v>
      </c>
      <c r="BK212" s="193">
        <f t="shared" si="39"/>
        <v>0</v>
      </c>
      <c r="BL212" s="19" t="s">
        <v>929</v>
      </c>
      <c r="BM212" s="192" t="s">
        <v>2724</v>
      </c>
    </row>
    <row r="213" spans="1:65" s="2" customFormat="1" ht="14.45" customHeight="1">
      <c r="A213" s="36"/>
      <c r="B213" s="37"/>
      <c r="C213" s="238" t="s">
        <v>841</v>
      </c>
      <c r="D213" s="238" t="s">
        <v>299</v>
      </c>
      <c r="E213" s="239" t="s">
        <v>2725</v>
      </c>
      <c r="F213" s="240" t="s">
        <v>2726</v>
      </c>
      <c r="G213" s="241" t="s">
        <v>2403</v>
      </c>
      <c r="H213" s="242">
        <v>5</v>
      </c>
      <c r="I213" s="243"/>
      <c r="J213" s="244">
        <f t="shared" si="30"/>
        <v>0</v>
      </c>
      <c r="K213" s="240" t="s">
        <v>21</v>
      </c>
      <c r="L213" s="245"/>
      <c r="M213" s="246" t="s">
        <v>21</v>
      </c>
      <c r="N213" s="247" t="s">
        <v>45</v>
      </c>
      <c r="O213" s="66"/>
      <c r="P213" s="190">
        <f t="shared" si="31"/>
        <v>0</v>
      </c>
      <c r="Q213" s="190">
        <v>0</v>
      </c>
      <c r="R213" s="190">
        <f t="shared" si="32"/>
        <v>0</v>
      </c>
      <c r="S213" s="190">
        <v>0</v>
      </c>
      <c r="T213" s="191">
        <f t="shared" si="3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2" t="s">
        <v>929</v>
      </c>
      <c r="AT213" s="192" t="s">
        <v>299</v>
      </c>
      <c r="AU213" s="192" t="s">
        <v>224</v>
      </c>
      <c r="AY213" s="19" t="s">
        <v>209</v>
      </c>
      <c r="BE213" s="193">
        <f t="shared" si="34"/>
        <v>0</v>
      </c>
      <c r="BF213" s="193">
        <f t="shared" si="35"/>
        <v>0</v>
      </c>
      <c r="BG213" s="193">
        <f t="shared" si="36"/>
        <v>0</v>
      </c>
      <c r="BH213" s="193">
        <f t="shared" si="37"/>
        <v>0</v>
      </c>
      <c r="BI213" s="193">
        <f t="shared" si="38"/>
        <v>0</v>
      </c>
      <c r="BJ213" s="19" t="s">
        <v>81</v>
      </c>
      <c r="BK213" s="193">
        <f t="shared" si="39"/>
        <v>0</v>
      </c>
      <c r="BL213" s="19" t="s">
        <v>929</v>
      </c>
      <c r="BM213" s="192" t="s">
        <v>2727</v>
      </c>
    </row>
    <row r="214" spans="1:65" s="2" customFormat="1" ht="14.45" customHeight="1">
      <c r="A214" s="36"/>
      <c r="B214" s="37"/>
      <c r="C214" s="238" t="s">
        <v>848</v>
      </c>
      <c r="D214" s="238" t="s">
        <v>299</v>
      </c>
      <c r="E214" s="239" t="s">
        <v>2728</v>
      </c>
      <c r="F214" s="240" t="s">
        <v>2729</v>
      </c>
      <c r="G214" s="241" t="s">
        <v>2403</v>
      </c>
      <c r="H214" s="242">
        <v>10</v>
      </c>
      <c r="I214" s="243"/>
      <c r="J214" s="244">
        <f t="shared" si="30"/>
        <v>0</v>
      </c>
      <c r="K214" s="240" t="s">
        <v>21</v>
      </c>
      <c r="L214" s="245"/>
      <c r="M214" s="246" t="s">
        <v>21</v>
      </c>
      <c r="N214" s="247" t="s">
        <v>45</v>
      </c>
      <c r="O214" s="66"/>
      <c r="P214" s="190">
        <f t="shared" si="31"/>
        <v>0</v>
      </c>
      <c r="Q214" s="190">
        <v>0</v>
      </c>
      <c r="R214" s="190">
        <f t="shared" si="32"/>
        <v>0</v>
      </c>
      <c r="S214" s="190">
        <v>0</v>
      </c>
      <c r="T214" s="191">
        <f t="shared" si="3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2" t="s">
        <v>929</v>
      </c>
      <c r="AT214" s="192" t="s">
        <v>299</v>
      </c>
      <c r="AU214" s="192" t="s">
        <v>224</v>
      </c>
      <c r="AY214" s="19" t="s">
        <v>209</v>
      </c>
      <c r="BE214" s="193">
        <f t="shared" si="34"/>
        <v>0</v>
      </c>
      <c r="BF214" s="193">
        <f t="shared" si="35"/>
        <v>0</v>
      </c>
      <c r="BG214" s="193">
        <f t="shared" si="36"/>
        <v>0</v>
      </c>
      <c r="BH214" s="193">
        <f t="shared" si="37"/>
        <v>0</v>
      </c>
      <c r="BI214" s="193">
        <f t="shared" si="38"/>
        <v>0</v>
      </c>
      <c r="BJ214" s="19" t="s">
        <v>81</v>
      </c>
      <c r="BK214" s="193">
        <f t="shared" si="39"/>
        <v>0</v>
      </c>
      <c r="BL214" s="19" t="s">
        <v>929</v>
      </c>
      <c r="BM214" s="192" t="s">
        <v>2730</v>
      </c>
    </row>
    <row r="215" spans="1:65" s="2" customFormat="1" ht="14.45" customHeight="1">
      <c r="A215" s="36"/>
      <c r="B215" s="37"/>
      <c r="C215" s="238" t="s">
        <v>853</v>
      </c>
      <c r="D215" s="238" t="s">
        <v>299</v>
      </c>
      <c r="E215" s="239" t="s">
        <v>2731</v>
      </c>
      <c r="F215" s="240" t="s">
        <v>2503</v>
      </c>
      <c r="G215" s="241" t="s">
        <v>2403</v>
      </c>
      <c r="H215" s="242">
        <v>5</v>
      </c>
      <c r="I215" s="243"/>
      <c r="J215" s="244">
        <f t="shared" si="30"/>
        <v>0</v>
      </c>
      <c r="K215" s="240" t="s">
        <v>21</v>
      </c>
      <c r="L215" s="245"/>
      <c r="M215" s="246" t="s">
        <v>21</v>
      </c>
      <c r="N215" s="247" t="s">
        <v>45</v>
      </c>
      <c r="O215" s="66"/>
      <c r="P215" s="190">
        <f t="shared" si="31"/>
        <v>0</v>
      </c>
      <c r="Q215" s="190">
        <v>0</v>
      </c>
      <c r="R215" s="190">
        <f t="shared" si="32"/>
        <v>0</v>
      </c>
      <c r="S215" s="190">
        <v>0</v>
      </c>
      <c r="T215" s="191">
        <f t="shared" si="3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2" t="s">
        <v>929</v>
      </c>
      <c r="AT215" s="192" t="s">
        <v>299</v>
      </c>
      <c r="AU215" s="192" t="s">
        <v>224</v>
      </c>
      <c r="AY215" s="19" t="s">
        <v>209</v>
      </c>
      <c r="BE215" s="193">
        <f t="shared" si="34"/>
        <v>0</v>
      </c>
      <c r="BF215" s="193">
        <f t="shared" si="35"/>
        <v>0</v>
      </c>
      <c r="BG215" s="193">
        <f t="shared" si="36"/>
        <v>0</v>
      </c>
      <c r="BH215" s="193">
        <f t="shared" si="37"/>
        <v>0</v>
      </c>
      <c r="BI215" s="193">
        <f t="shared" si="38"/>
        <v>0</v>
      </c>
      <c r="BJ215" s="19" t="s">
        <v>81</v>
      </c>
      <c r="BK215" s="193">
        <f t="shared" si="39"/>
        <v>0</v>
      </c>
      <c r="BL215" s="19" t="s">
        <v>929</v>
      </c>
      <c r="BM215" s="192" t="s">
        <v>2732</v>
      </c>
    </row>
    <row r="216" spans="1:65" s="2" customFormat="1" ht="14.45" customHeight="1">
      <c r="A216" s="36"/>
      <c r="B216" s="37"/>
      <c r="C216" s="238" t="s">
        <v>858</v>
      </c>
      <c r="D216" s="238" t="s">
        <v>299</v>
      </c>
      <c r="E216" s="239" t="s">
        <v>2733</v>
      </c>
      <c r="F216" s="240" t="s">
        <v>2734</v>
      </c>
      <c r="G216" s="241" t="s">
        <v>2403</v>
      </c>
      <c r="H216" s="242">
        <v>4</v>
      </c>
      <c r="I216" s="243"/>
      <c r="J216" s="244">
        <f t="shared" si="30"/>
        <v>0</v>
      </c>
      <c r="K216" s="240" t="s">
        <v>21</v>
      </c>
      <c r="L216" s="245"/>
      <c r="M216" s="246" t="s">
        <v>21</v>
      </c>
      <c r="N216" s="247" t="s">
        <v>45</v>
      </c>
      <c r="O216" s="66"/>
      <c r="P216" s="190">
        <f t="shared" si="31"/>
        <v>0</v>
      </c>
      <c r="Q216" s="190">
        <v>0</v>
      </c>
      <c r="R216" s="190">
        <f t="shared" si="32"/>
        <v>0</v>
      </c>
      <c r="S216" s="190">
        <v>0</v>
      </c>
      <c r="T216" s="191">
        <f t="shared" si="3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929</v>
      </c>
      <c r="AT216" s="192" t="s">
        <v>299</v>
      </c>
      <c r="AU216" s="192" t="s">
        <v>224</v>
      </c>
      <c r="AY216" s="19" t="s">
        <v>209</v>
      </c>
      <c r="BE216" s="193">
        <f t="shared" si="34"/>
        <v>0</v>
      </c>
      <c r="BF216" s="193">
        <f t="shared" si="35"/>
        <v>0</v>
      </c>
      <c r="BG216" s="193">
        <f t="shared" si="36"/>
        <v>0</v>
      </c>
      <c r="BH216" s="193">
        <f t="shared" si="37"/>
        <v>0</v>
      </c>
      <c r="BI216" s="193">
        <f t="shared" si="38"/>
        <v>0</v>
      </c>
      <c r="BJ216" s="19" t="s">
        <v>81</v>
      </c>
      <c r="BK216" s="193">
        <f t="shared" si="39"/>
        <v>0</v>
      </c>
      <c r="BL216" s="19" t="s">
        <v>929</v>
      </c>
      <c r="BM216" s="192" t="s">
        <v>2735</v>
      </c>
    </row>
    <row r="217" spans="2:63" s="12" customFormat="1" ht="20.85" customHeight="1">
      <c r="B217" s="165"/>
      <c r="C217" s="166"/>
      <c r="D217" s="167" t="s">
        <v>73</v>
      </c>
      <c r="E217" s="179" t="s">
        <v>1352</v>
      </c>
      <c r="F217" s="179" t="s">
        <v>2736</v>
      </c>
      <c r="G217" s="166"/>
      <c r="H217" s="166"/>
      <c r="I217" s="169"/>
      <c r="J217" s="180">
        <f>BK217</f>
        <v>0</v>
      </c>
      <c r="K217" s="166"/>
      <c r="L217" s="171"/>
      <c r="M217" s="172"/>
      <c r="N217" s="173"/>
      <c r="O217" s="173"/>
      <c r="P217" s="174">
        <f>P218</f>
        <v>0</v>
      </c>
      <c r="Q217" s="173"/>
      <c r="R217" s="174">
        <f>R218</f>
        <v>0</v>
      </c>
      <c r="S217" s="173"/>
      <c r="T217" s="175">
        <f>T218</f>
        <v>0</v>
      </c>
      <c r="AR217" s="176" t="s">
        <v>224</v>
      </c>
      <c r="AT217" s="177" t="s">
        <v>73</v>
      </c>
      <c r="AU217" s="177" t="s">
        <v>83</v>
      </c>
      <c r="AY217" s="176" t="s">
        <v>209</v>
      </c>
      <c r="BK217" s="178">
        <f>BK218</f>
        <v>0</v>
      </c>
    </row>
    <row r="218" spans="1:65" s="2" customFormat="1" ht="14.45" customHeight="1">
      <c r="A218" s="36"/>
      <c r="B218" s="37"/>
      <c r="C218" s="238" t="s">
        <v>865</v>
      </c>
      <c r="D218" s="238" t="s">
        <v>299</v>
      </c>
      <c r="E218" s="239" t="s">
        <v>2737</v>
      </c>
      <c r="F218" s="240" t="s">
        <v>2738</v>
      </c>
      <c r="G218" s="241" t="s">
        <v>1638</v>
      </c>
      <c r="H218" s="242">
        <v>1</v>
      </c>
      <c r="I218" s="243"/>
      <c r="J218" s="244">
        <f>ROUND(I218*H218,2)</f>
        <v>0</v>
      </c>
      <c r="K218" s="240" t="s">
        <v>21</v>
      </c>
      <c r="L218" s="245"/>
      <c r="M218" s="246" t="s">
        <v>21</v>
      </c>
      <c r="N218" s="247" t="s">
        <v>45</v>
      </c>
      <c r="O218" s="66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1568</v>
      </c>
      <c r="AT218" s="192" t="s">
        <v>299</v>
      </c>
      <c r="AU218" s="192" t="s">
        <v>224</v>
      </c>
      <c r="AY218" s="19" t="s">
        <v>209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9" t="s">
        <v>81</v>
      </c>
      <c r="BK218" s="193">
        <f>ROUND(I218*H218,2)</f>
        <v>0</v>
      </c>
      <c r="BL218" s="19" t="s">
        <v>564</v>
      </c>
      <c r="BM218" s="192" t="s">
        <v>2739</v>
      </c>
    </row>
    <row r="219" spans="2:63" s="12" customFormat="1" ht="20.85" customHeight="1">
      <c r="B219" s="165"/>
      <c r="C219" s="166"/>
      <c r="D219" s="167" t="s">
        <v>73</v>
      </c>
      <c r="E219" s="179" t="s">
        <v>1379</v>
      </c>
      <c r="F219" s="179" t="s">
        <v>2740</v>
      </c>
      <c r="G219" s="166"/>
      <c r="H219" s="166"/>
      <c r="I219" s="169"/>
      <c r="J219" s="180">
        <f>BK219</f>
        <v>0</v>
      </c>
      <c r="K219" s="166"/>
      <c r="L219" s="171"/>
      <c r="M219" s="172"/>
      <c r="N219" s="173"/>
      <c r="O219" s="173"/>
      <c r="P219" s="174">
        <f>SUM(P220:P224)</f>
        <v>0</v>
      </c>
      <c r="Q219" s="173"/>
      <c r="R219" s="174">
        <f>SUM(R220:R224)</f>
        <v>0</v>
      </c>
      <c r="S219" s="173"/>
      <c r="T219" s="175">
        <f>SUM(T220:T224)</f>
        <v>0</v>
      </c>
      <c r="AR219" s="176" t="s">
        <v>224</v>
      </c>
      <c r="AT219" s="177" t="s">
        <v>73</v>
      </c>
      <c r="AU219" s="177" t="s">
        <v>83</v>
      </c>
      <c r="AY219" s="176" t="s">
        <v>209</v>
      </c>
      <c r="BK219" s="178">
        <f>SUM(BK220:BK224)</f>
        <v>0</v>
      </c>
    </row>
    <row r="220" spans="1:65" s="2" customFormat="1" ht="14.45" customHeight="1">
      <c r="A220" s="36"/>
      <c r="B220" s="37"/>
      <c r="C220" s="181" t="s">
        <v>870</v>
      </c>
      <c r="D220" s="181" t="s">
        <v>211</v>
      </c>
      <c r="E220" s="182" t="s">
        <v>2741</v>
      </c>
      <c r="F220" s="183" t="s">
        <v>2740</v>
      </c>
      <c r="G220" s="184" t="s">
        <v>2742</v>
      </c>
      <c r="H220" s="185">
        <v>42</v>
      </c>
      <c r="I220" s="186"/>
      <c r="J220" s="187">
        <f>ROUND(I220*H220,2)</f>
        <v>0</v>
      </c>
      <c r="K220" s="183" t="s">
        <v>21</v>
      </c>
      <c r="L220" s="41"/>
      <c r="M220" s="188" t="s">
        <v>21</v>
      </c>
      <c r="N220" s="189" t="s">
        <v>45</v>
      </c>
      <c r="O220" s="66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2" t="s">
        <v>215</v>
      </c>
      <c r="AT220" s="192" t="s">
        <v>211</v>
      </c>
      <c r="AU220" s="192" t="s">
        <v>224</v>
      </c>
      <c r="AY220" s="19" t="s">
        <v>209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9" t="s">
        <v>81</v>
      </c>
      <c r="BK220" s="193">
        <f>ROUND(I220*H220,2)</f>
        <v>0</v>
      </c>
      <c r="BL220" s="19" t="s">
        <v>215</v>
      </c>
      <c r="BM220" s="192" t="s">
        <v>2743</v>
      </c>
    </row>
    <row r="221" spans="1:65" s="2" customFormat="1" ht="14.45" customHeight="1">
      <c r="A221" s="36"/>
      <c r="B221" s="37"/>
      <c r="C221" s="181" t="s">
        <v>878</v>
      </c>
      <c r="D221" s="181" t="s">
        <v>211</v>
      </c>
      <c r="E221" s="182" t="s">
        <v>2744</v>
      </c>
      <c r="F221" s="183" t="s">
        <v>2745</v>
      </c>
      <c r="G221" s="184" t="s">
        <v>2403</v>
      </c>
      <c r="H221" s="185">
        <v>1</v>
      </c>
      <c r="I221" s="186"/>
      <c r="J221" s="187">
        <f>ROUND(I221*H221,2)</f>
        <v>0</v>
      </c>
      <c r="K221" s="183" t="s">
        <v>21</v>
      </c>
      <c r="L221" s="41"/>
      <c r="M221" s="188" t="s">
        <v>21</v>
      </c>
      <c r="N221" s="189" t="s">
        <v>45</v>
      </c>
      <c r="O221" s="66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2" t="s">
        <v>215</v>
      </c>
      <c r="AT221" s="192" t="s">
        <v>211</v>
      </c>
      <c r="AU221" s="192" t="s">
        <v>224</v>
      </c>
      <c r="AY221" s="19" t="s">
        <v>209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9" t="s">
        <v>81</v>
      </c>
      <c r="BK221" s="193">
        <f>ROUND(I221*H221,2)</f>
        <v>0</v>
      </c>
      <c r="BL221" s="19" t="s">
        <v>215</v>
      </c>
      <c r="BM221" s="192" t="s">
        <v>2746</v>
      </c>
    </row>
    <row r="222" spans="1:65" s="2" customFormat="1" ht="14.45" customHeight="1">
      <c r="A222" s="36"/>
      <c r="B222" s="37"/>
      <c r="C222" s="181" t="s">
        <v>882</v>
      </c>
      <c r="D222" s="181" t="s">
        <v>211</v>
      </c>
      <c r="E222" s="182" t="s">
        <v>2747</v>
      </c>
      <c r="F222" s="183" t="s">
        <v>2748</v>
      </c>
      <c r="G222" s="184" t="s">
        <v>2742</v>
      </c>
      <c r="H222" s="185">
        <v>8</v>
      </c>
      <c r="I222" s="186"/>
      <c r="J222" s="187">
        <f>ROUND(I222*H222,2)</f>
        <v>0</v>
      </c>
      <c r="K222" s="183" t="s">
        <v>21</v>
      </c>
      <c r="L222" s="41"/>
      <c r="M222" s="188" t="s">
        <v>21</v>
      </c>
      <c r="N222" s="189" t="s">
        <v>45</v>
      </c>
      <c r="O222" s="66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2" t="s">
        <v>215</v>
      </c>
      <c r="AT222" s="192" t="s">
        <v>211</v>
      </c>
      <c r="AU222" s="192" t="s">
        <v>224</v>
      </c>
      <c r="AY222" s="19" t="s">
        <v>209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9" t="s">
        <v>81</v>
      </c>
      <c r="BK222" s="193">
        <f>ROUND(I222*H222,2)</f>
        <v>0</v>
      </c>
      <c r="BL222" s="19" t="s">
        <v>215</v>
      </c>
      <c r="BM222" s="192" t="s">
        <v>2749</v>
      </c>
    </row>
    <row r="223" spans="1:65" s="2" customFormat="1" ht="14.45" customHeight="1">
      <c r="A223" s="36"/>
      <c r="B223" s="37"/>
      <c r="C223" s="181" t="s">
        <v>887</v>
      </c>
      <c r="D223" s="181" t="s">
        <v>211</v>
      </c>
      <c r="E223" s="182" t="s">
        <v>2750</v>
      </c>
      <c r="F223" s="183" t="s">
        <v>2751</v>
      </c>
      <c r="G223" s="184" t="s">
        <v>2403</v>
      </c>
      <c r="H223" s="185">
        <v>1</v>
      </c>
      <c r="I223" s="186"/>
      <c r="J223" s="187">
        <f>ROUND(I223*H223,2)</f>
        <v>0</v>
      </c>
      <c r="K223" s="183" t="s">
        <v>21</v>
      </c>
      <c r="L223" s="41"/>
      <c r="M223" s="188" t="s">
        <v>21</v>
      </c>
      <c r="N223" s="189" t="s">
        <v>45</v>
      </c>
      <c r="O223" s="66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2" t="s">
        <v>215</v>
      </c>
      <c r="AT223" s="192" t="s">
        <v>211</v>
      </c>
      <c r="AU223" s="192" t="s">
        <v>224</v>
      </c>
      <c r="AY223" s="19" t="s">
        <v>209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9" t="s">
        <v>81</v>
      </c>
      <c r="BK223" s="193">
        <f>ROUND(I223*H223,2)</f>
        <v>0</v>
      </c>
      <c r="BL223" s="19" t="s">
        <v>215</v>
      </c>
      <c r="BM223" s="192" t="s">
        <v>2752</v>
      </c>
    </row>
    <row r="224" spans="1:65" s="2" customFormat="1" ht="14.45" customHeight="1">
      <c r="A224" s="36"/>
      <c r="B224" s="37"/>
      <c r="C224" s="181" t="s">
        <v>892</v>
      </c>
      <c r="D224" s="181" t="s">
        <v>211</v>
      </c>
      <c r="E224" s="182" t="s">
        <v>2753</v>
      </c>
      <c r="F224" s="183" t="s">
        <v>2754</v>
      </c>
      <c r="G224" s="184" t="s">
        <v>2742</v>
      </c>
      <c r="H224" s="185">
        <v>24</v>
      </c>
      <c r="I224" s="186"/>
      <c r="J224" s="187">
        <f>ROUND(I224*H224,2)</f>
        <v>0</v>
      </c>
      <c r="K224" s="183" t="s">
        <v>21</v>
      </c>
      <c r="L224" s="41"/>
      <c r="M224" s="188" t="s">
        <v>21</v>
      </c>
      <c r="N224" s="189" t="s">
        <v>45</v>
      </c>
      <c r="O224" s="66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2" t="s">
        <v>215</v>
      </c>
      <c r="AT224" s="192" t="s">
        <v>211</v>
      </c>
      <c r="AU224" s="192" t="s">
        <v>224</v>
      </c>
      <c r="AY224" s="19" t="s">
        <v>209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9" t="s">
        <v>81</v>
      </c>
      <c r="BK224" s="193">
        <f>ROUND(I224*H224,2)</f>
        <v>0</v>
      </c>
      <c r="BL224" s="19" t="s">
        <v>215</v>
      </c>
      <c r="BM224" s="192" t="s">
        <v>2755</v>
      </c>
    </row>
    <row r="225" spans="2:63" s="12" customFormat="1" ht="20.85" customHeight="1">
      <c r="B225" s="165"/>
      <c r="C225" s="166"/>
      <c r="D225" s="167" t="s">
        <v>73</v>
      </c>
      <c r="E225" s="179" t="s">
        <v>1384</v>
      </c>
      <c r="F225" s="179" t="s">
        <v>2756</v>
      </c>
      <c r="G225" s="166"/>
      <c r="H225" s="166"/>
      <c r="I225" s="169"/>
      <c r="J225" s="180">
        <f>BK225</f>
        <v>0</v>
      </c>
      <c r="K225" s="166"/>
      <c r="L225" s="171"/>
      <c r="M225" s="172"/>
      <c r="N225" s="173"/>
      <c r="O225" s="173"/>
      <c r="P225" s="174">
        <f>SUM(P226:P227)</f>
        <v>0</v>
      </c>
      <c r="Q225" s="173"/>
      <c r="R225" s="174">
        <f>SUM(R226:R227)</f>
        <v>0</v>
      </c>
      <c r="S225" s="173"/>
      <c r="T225" s="175">
        <f>SUM(T226:T227)</f>
        <v>0</v>
      </c>
      <c r="AR225" s="176" t="s">
        <v>224</v>
      </c>
      <c r="AT225" s="177" t="s">
        <v>73</v>
      </c>
      <c r="AU225" s="177" t="s">
        <v>83</v>
      </c>
      <c r="AY225" s="176" t="s">
        <v>209</v>
      </c>
      <c r="BK225" s="178">
        <f>SUM(BK226:BK227)</f>
        <v>0</v>
      </c>
    </row>
    <row r="226" spans="1:65" s="2" customFormat="1" ht="24.2" customHeight="1">
      <c r="A226" s="36"/>
      <c r="B226" s="37"/>
      <c r="C226" s="181" t="s">
        <v>897</v>
      </c>
      <c r="D226" s="181" t="s">
        <v>211</v>
      </c>
      <c r="E226" s="182" t="s">
        <v>2757</v>
      </c>
      <c r="F226" s="183" t="s">
        <v>2758</v>
      </c>
      <c r="G226" s="184" t="s">
        <v>1638</v>
      </c>
      <c r="H226" s="185">
        <v>1</v>
      </c>
      <c r="I226" s="186"/>
      <c r="J226" s="187">
        <f>ROUND(I226*H226,2)</f>
        <v>0</v>
      </c>
      <c r="K226" s="183" t="s">
        <v>21</v>
      </c>
      <c r="L226" s="41"/>
      <c r="M226" s="188" t="s">
        <v>21</v>
      </c>
      <c r="N226" s="189" t="s">
        <v>45</v>
      </c>
      <c r="O226" s="66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2" t="s">
        <v>564</v>
      </c>
      <c r="AT226" s="192" t="s">
        <v>211</v>
      </c>
      <c r="AU226" s="192" t="s">
        <v>224</v>
      </c>
      <c r="AY226" s="19" t="s">
        <v>209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9" t="s">
        <v>81</v>
      </c>
      <c r="BK226" s="193">
        <f>ROUND(I226*H226,2)</f>
        <v>0</v>
      </c>
      <c r="BL226" s="19" t="s">
        <v>564</v>
      </c>
      <c r="BM226" s="192" t="s">
        <v>2759</v>
      </c>
    </row>
    <row r="227" spans="1:65" s="2" customFormat="1" ht="24.2" customHeight="1">
      <c r="A227" s="36"/>
      <c r="B227" s="37"/>
      <c r="C227" s="181" t="s">
        <v>906</v>
      </c>
      <c r="D227" s="181" t="s">
        <v>211</v>
      </c>
      <c r="E227" s="182" t="s">
        <v>2760</v>
      </c>
      <c r="F227" s="183" t="s">
        <v>2761</v>
      </c>
      <c r="G227" s="184" t="s">
        <v>1638</v>
      </c>
      <c r="H227" s="185">
        <v>1</v>
      </c>
      <c r="I227" s="186"/>
      <c r="J227" s="187">
        <f>ROUND(I227*H227,2)</f>
        <v>0</v>
      </c>
      <c r="K227" s="183" t="s">
        <v>21</v>
      </c>
      <c r="L227" s="41"/>
      <c r="M227" s="188" t="s">
        <v>21</v>
      </c>
      <c r="N227" s="189" t="s">
        <v>45</v>
      </c>
      <c r="O227" s="66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2" t="s">
        <v>564</v>
      </c>
      <c r="AT227" s="192" t="s">
        <v>211</v>
      </c>
      <c r="AU227" s="192" t="s">
        <v>224</v>
      </c>
      <c r="AY227" s="19" t="s">
        <v>209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9" t="s">
        <v>81</v>
      </c>
      <c r="BK227" s="193">
        <f>ROUND(I227*H227,2)</f>
        <v>0</v>
      </c>
      <c r="BL227" s="19" t="s">
        <v>564</v>
      </c>
      <c r="BM227" s="192" t="s">
        <v>2762</v>
      </c>
    </row>
    <row r="228" spans="2:63" s="12" customFormat="1" ht="22.9" customHeight="1">
      <c r="B228" s="165"/>
      <c r="C228" s="166"/>
      <c r="D228" s="167" t="s">
        <v>73</v>
      </c>
      <c r="E228" s="179" t="s">
        <v>2763</v>
      </c>
      <c r="F228" s="179" t="s">
        <v>2764</v>
      </c>
      <c r="G228" s="166"/>
      <c r="H228" s="166"/>
      <c r="I228" s="169"/>
      <c r="J228" s="180">
        <f>BK228</f>
        <v>0</v>
      </c>
      <c r="K228" s="166"/>
      <c r="L228" s="171"/>
      <c r="M228" s="172"/>
      <c r="N228" s="173"/>
      <c r="O228" s="173"/>
      <c r="P228" s="174">
        <f>P229</f>
        <v>0</v>
      </c>
      <c r="Q228" s="173"/>
      <c r="R228" s="174">
        <f>R229</f>
        <v>0</v>
      </c>
      <c r="S228" s="173"/>
      <c r="T228" s="175">
        <f>T229</f>
        <v>0</v>
      </c>
      <c r="AR228" s="176" t="s">
        <v>224</v>
      </c>
      <c r="AT228" s="177" t="s">
        <v>73</v>
      </c>
      <c r="AU228" s="177" t="s">
        <v>81</v>
      </c>
      <c r="AY228" s="176" t="s">
        <v>209</v>
      </c>
      <c r="BK228" s="178">
        <f>BK229</f>
        <v>0</v>
      </c>
    </row>
    <row r="229" spans="2:63" s="12" customFormat="1" ht="20.85" customHeight="1">
      <c r="B229" s="165"/>
      <c r="C229" s="166"/>
      <c r="D229" s="167" t="s">
        <v>73</v>
      </c>
      <c r="E229" s="179" t="s">
        <v>2765</v>
      </c>
      <c r="F229" s="179" t="s">
        <v>2766</v>
      </c>
      <c r="G229" s="166"/>
      <c r="H229" s="166"/>
      <c r="I229" s="169"/>
      <c r="J229" s="180">
        <f>BK229</f>
        <v>0</v>
      </c>
      <c r="K229" s="166"/>
      <c r="L229" s="171"/>
      <c r="M229" s="172"/>
      <c r="N229" s="173"/>
      <c r="O229" s="173"/>
      <c r="P229" s="174">
        <f>SUM(P230:P232)</f>
        <v>0</v>
      </c>
      <c r="Q229" s="173"/>
      <c r="R229" s="174">
        <f>SUM(R230:R232)</f>
        <v>0</v>
      </c>
      <c r="S229" s="173"/>
      <c r="T229" s="175">
        <f>SUM(T230:T232)</f>
        <v>0</v>
      </c>
      <c r="AR229" s="176" t="s">
        <v>224</v>
      </c>
      <c r="AT229" s="177" t="s">
        <v>73</v>
      </c>
      <c r="AU229" s="177" t="s">
        <v>83</v>
      </c>
      <c r="AY229" s="176" t="s">
        <v>209</v>
      </c>
      <c r="BK229" s="178">
        <f>SUM(BK230:BK232)</f>
        <v>0</v>
      </c>
    </row>
    <row r="230" spans="1:65" s="2" customFormat="1" ht="14.45" customHeight="1">
      <c r="A230" s="36"/>
      <c r="B230" s="37"/>
      <c r="C230" s="181" t="s">
        <v>911</v>
      </c>
      <c r="D230" s="181" t="s">
        <v>211</v>
      </c>
      <c r="E230" s="182" t="s">
        <v>2767</v>
      </c>
      <c r="F230" s="183" t="s">
        <v>2768</v>
      </c>
      <c r="G230" s="184" t="s">
        <v>322</v>
      </c>
      <c r="H230" s="185">
        <v>32</v>
      </c>
      <c r="I230" s="186"/>
      <c r="J230" s="187">
        <f>ROUND(I230*H230,2)</f>
        <v>0</v>
      </c>
      <c r="K230" s="183" t="s">
        <v>21</v>
      </c>
      <c r="L230" s="41"/>
      <c r="M230" s="188" t="s">
        <v>21</v>
      </c>
      <c r="N230" s="189" t="s">
        <v>45</v>
      </c>
      <c r="O230" s="66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2" t="s">
        <v>215</v>
      </c>
      <c r="AT230" s="192" t="s">
        <v>211</v>
      </c>
      <c r="AU230" s="192" t="s">
        <v>224</v>
      </c>
      <c r="AY230" s="19" t="s">
        <v>209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9" t="s">
        <v>81</v>
      </c>
      <c r="BK230" s="193">
        <f>ROUND(I230*H230,2)</f>
        <v>0</v>
      </c>
      <c r="BL230" s="19" t="s">
        <v>215</v>
      </c>
      <c r="BM230" s="192" t="s">
        <v>2769</v>
      </c>
    </row>
    <row r="231" spans="1:65" s="2" customFormat="1" ht="24.2" customHeight="1">
      <c r="A231" s="36"/>
      <c r="B231" s="37"/>
      <c r="C231" s="181" t="s">
        <v>916</v>
      </c>
      <c r="D231" s="181" t="s">
        <v>211</v>
      </c>
      <c r="E231" s="182" t="s">
        <v>2770</v>
      </c>
      <c r="F231" s="183" t="s">
        <v>2771</v>
      </c>
      <c r="G231" s="184" t="s">
        <v>322</v>
      </c>
      <c r="H231" s="185">
        <v>32</v>
      </c>
      <c r="I231" s="186"/>
      <c r="J231" s="187">
        <f>ROUND(I231*H231,2)</f>
        <v>0</v>
      </c>
      <c r="K231" s="183" t="s">
        <v>21</v>
      </c>
      <c r="L231" s="41"/>
      <c r="M231" s="188" t="s">
        <v>21</v>
      </c>
      <c r="N231" s="189" t="s">
        <v>45</v>
      </c>
      <c r="O231" s="66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2" t="s">
        <v>215</v>
      </c>
      <c r="AT231" s="192" t="s">
        <v>211</v>
      </c>
      <c r="AU231" s="192" t="s">
        <v>224</v>
      </c>
      <c r="AY231" s="19" t="s">
        <v>209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9" t="s">
        <v>81</v>
      </c>
      <c r="BK231" s="193">
        <f>ROUND(I231*H231,2)</f>
        <v>0</v>
      </c>
      <c r="BL231" s="19" t="s">
        <v>215</v>
      </c>
      <c r="BM231" s="192" t="s">
        <v>2772</v>
      </c>
    </row>
    <row r="232" spans="1:65" s="2" customFormat="1" ht="14.45" customHeight="1">
      <c r="A232" s="36"/>
      <c r="B232" s="37"/>
      <c r="C232" s="181" t="s">
        <v>921</v>
      </c>
      <c r="D232" s="181" t="s">
        <v>211</v>
      </c>
      <c r="E232" s="182" t="s">
        <v>2773</v>
      </c>
      <c r="F232" s="183" t="s">
        <v>2774</v>
      </c>
      <c r="G232" s="184" t="s">
        <v>331</v>
      </c>
      <c r="H232" s="185">
        <v>11.2</v>
      </c>
      <c r="I232" s="186"/>
      <c r="J232" s="187">
        <f>ROUND(I232*H232,2)</f>
        <v>0</v>
      </c>
      <c r="K232" s="183" t="s">
        <v>21</v>
      </c>
      <c r="L232" s="41"/>
      <c r="M232" s="188" t="s">
        <v>21</v>
      </c>
      <c r="N232" s="189" t="s">
        <v>45</v>
      </c>
      <c r="O232" s="66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2" t="s">
        <v>215</v>
      </c>
      <c r="AT232" s="192" t="s">
        <v>211</v>
      </c>
      <c r="AU232" s="192" t="s">
        <v>224</v>
      </c>
      <c r="AY232" s="19" t="s">
        <v>209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9" t="s">
        <v>81</v>
      </c>
      <c r="BK232" s="193">
        <f>ROUND(I232*H232,2)</f>
        <v>0</v>
      </c>
      <c r="BL232" s="19" t="s">
        <v>215</v>
      </c>
      <c r="BM232" s="192" t="s">
        <v>2775</v>
      </c>
    </row>
    <row r="233" spans="2:63" s="12" customFormat="1" ht="25.9" customHeight="1">
      <c r="B233" s="165"/>
      <c r="C233" s="166"/>
      <c r="D233" s="167" t="s">
        <v>73</v>
      </c>
      <c r="E233" s="168" t="s">
        <v>2320</v>
      </c>
      <c r="F233" s="168" t="s">
        <v>2321</v>
      </c>
      <c r="G233" s="166"/>
      <c r="H233" s="166"/>
      <c r="I233" s="169"/>
      <c r="J233" s="170">
        <f>BK233</f>
        <v>0</v>
      </c>
      <c r="K233" s="166"/>
      <c r="L233" s="171"/>
      <c r="M233" s="172"/>
      <c r="N233" s="173"/>
      <c r="O233" s="173"/>
      <c r="P233" s="174">
        <f>P234</f>
        <v>0</v>
      </c>
      <c r="Q233" s="173"/>
      <c r="R233" s="174">
        <f>R234</f>
        <v>0</v>
      </c>
      <c r="S233" s="173"/>
      <c r="T233" s="175">
        <f>T234</f>
        <v>0</v>
      </c>
      <c r="AR233" s="176" t="s">
        <v>237</v>
      </c>
      <c r="AT233" s="177" t="s">
        <v>73</v>
      </c>
      <c r="AU233" s="177" t="s">
        <v>74</v>
      </c>
      <c r="AY233" s="176" t="s">
        <v>209</v>
      </c>
      <c r="BK233" s="178">
        <f>BK234</f>
        <v>0</v>
      </c>
    </row>
    <row r="234" spans="2:63" s="12" customFormat="1" ht="22.9" customHeight="1">
      <c r="B234" s="165"/>
      <c r="C234" s="166"/>
      <c r="D234" s="167" t="s">
        <v>73</v>
      </c>
      <c r="E234" s="179" t="s">
        <v>2322</v>
      </c>
      <c r="F234" s="179" t="s">
        <v>2323</v>
      </c>
      <c r="G234" s="166"/>
      <c r="H234" s="166"/>
      <c r="I234" s="169"/>
      <c r="J234" s="180">
        <f>BK234</f>
        <v>0</v>
      </c>
      <c r="K234" s="166"/>
      <c r="L234" s="171"/>
      <c r="M234" s="172"/>
      <c r="N234" s="173"/>
      <c r="O234" s="173"/>
      <c r="P234" s="174">
        <f>P235</f>
        <v>0</v>
      </c>
      <c r="Q234" s="173"/>
      <c r="R234" s="174">
        <f>R235</f>
        <v>0</v>
      </c>
      <c r="S234" s="173"/>
      <c r="T234" s="175">
        <f>T235</f>
        <v>0</v>
      </c>
      <c r="AR234" s="176" t="s">
        <v>237</v>
      </c>
      <c r="AT234" s="177" t="s">
        <v>73</v>
      </c>
      <c r="AU234" s="177" t="s">
        <v>81</v>
      </c>
      <c r="AY234" s="176" t="s">
        <v>209</v>
      </c>
      <c r="BK234" s="178">
        <f>BK235</f>
        <v>0</v>
      </c>
    </row>
    <row r="235" spans="1:65" s="2" customFormat="1" ht="24.2" customHeight="1">
      <c r="A235" s="36"/>
      <c r="B235" s="37"/>
      <c r="C235" s="181" t="s">
        <v>929</v>
      </c>
      <c r="D235" s="181" t="s">
        <v>211</v>
      </c>
      <c r="E235" s="182" t="s">
        <v>2776</v>
      </c>
      <c r="F235" s="183" t="s">
        <v>2777</v>
      </c>
      <c r="G235" s="184" t="s">
        <v>1638</v>
      </c>
      <c r="H235" s="185">
        <v>1</v>
      </c>
      <c r="I235" s="186"/>
      <c r="J235" s="187">
        <f>ROUND(I235*H235,2)</f>
        <v>0</v>
      </c>
      <c r="K235" s="183" t="s">
        <v>21</v>
      </c>
      <c r="L235" s="41"/>
      <c r="M235" s="249" t="s">
        <v>21</v>
      </c>
      <c r="N235" s="250" t="s">
        <v>45</v>
      </c>
      <c r="O235" s="251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2" t="s">
        <v>2327</v>
      </c>
      <c r="AT235" s="192" t="s">
        <v>211</v>
      </c>
      <c r="AU235" s="192" t="s">
        <v>83</v>
      </c>
      <c r="AY235" s="19" t="s">
        <v>209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9" t="s">
        <v>81</v>
      </c>
      <c r="BK235" s="193">
        <f>ROUND(I235*H235,2)</f>
        <v>0</v>
      </c>
      <c r="BL235" s="19" t="s">
        <v>2327</v>
      </c>
      <c r="BM235" s="192" t="s">
        <v>2778</v>
      </c>
    </row>
    <row r="236" spans="1:31" s="2" customFormat="1" ht="6.95" customHeight="1">
      <c r="A236" s="36"/>
      <c r="B236" s="49"/>
      <c r="C236" s="50"/>
      <c r="D236" s="50"/>
      <c r="E236" s="50"/>
      <c r="F236" s="50"/>
      <c r="G236" s="50"/>
      <c r="H236" s="50"/>
      <c r="I236" s="50"/>
      <c r="J236" s="50"/>
      <c r="K236" s="50"/>
      <c r="L236" s="41"/>
      <c r="M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</row>
  </sheetData>
  <sheetProtection algorithmName="SHA-512" hashValue="1SrWA4ZBZh0OkdvqqCK7MEdslKeM0Mpu6RIFk0uKtlAnBoREHKK19UbUw/anFVdL97Jj4kVC1jqXXrgWpN9UDg==" saltValue="/ptiG1M0l5h6RX2GPMBN2C5Y1/loHv4sfunXRQc1UXe21bHeH8enJNLpYPiwNYl8yr725YHPDpVWMHLm0BPPVw==" spinCount="100000" sheet="1" objects="1" scenarios="1" formatColumns="0" formatRows="0" autoFilter="0"/>
  <autoFilter ref="C95:K235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92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</row>
    <row r="4" spans="2:46" s="1" customFormat="1" ht="24.95" customHeight="1">
      <c r="B4" s="22"/>
      <c r="D4" s="113" t="s">
        <v>106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23.25" customHeight="1">
      <c r="B7" s="22"/>
      <c r="E7" s="384" t="str">
        <f>'Rekapitulace stavby'!K6</f>
        <v>Technicko - přírodovědné centrum Améba Trutnov, ZŠ Trutnov,V Domcích 488</v>
      </c>
      <c r="F7" s="385"/>
      <c r="G7" s="385"/>
      <c r="H7" s="385"/>
      <c r="L7" s="22"/>
    </row>
    <row r="8" spans="2:12" s="1" customFormat="1" ht="12" customHeight="1">
      <c r="B8" s="22"/>
      <c r="D8" s="115" t="s">
        <v>115</v>
      </c>
      <c r="L8" s="22"/>
    </row>
    <row r="9" spans="1:31" s="2" customFormat="1" ht="16.5" customHeight="1">
      <c r="A9" s="36"/>
      <c r="B9" s="41"/>
      <c r="C9" s="36"/>
      <c r="D9" s="36"/>
      <c r="E9" s="384" t="s">
        <v>118</v>
      </c>
      <c r="F9" s="387"/>
      <c r="G9" s="387"/>
      <c r="H9" s="38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2375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2779</v>
      </c>
      <c r="F11" s="387"/>
      <c r="G11" s="387"/>
      <c r="H11" s="38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16. 10. 2020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5" t="s">
        <v>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5" t="s">
        <v>29</v>
      </c>
      <c r="J17" s="105" t="s">
        <v>21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30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5" t="s">
        <v>29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5" t="s">
        <v>21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34</v>
      </c>
      <c r="F23" s="36"/>
      <c r="G23" s="36"/>
      <c r="H23" s="36"/>
      <c r="I23" s="115" t="s">
        <v>29</v>
      </c>
      <c r="J23" s="105" t="s">
        <v>21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36</v>
      </c>
      <c r="E25" s="36"/>
      <c r="F25" s="36"/>
      <c r="G25" s="36"/>
      <c r="H25" s="36"/>
      <c r="I25" s="115" t="s">
        <v>27</v>
      </c>
      <c r="J25" s="105" t="s">
        <v>21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2780</v>
      </c>
      <c r="F26" s="36"/>
      <c r="G26" s="36"/>
      <c r="H26" s="36"/>
      <c r="I26" s="115" t="s">
        <v>29</v>
      </c>
      <c r="J26" s="105" t="s">
        <v>21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38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390" t="s">
        <v>21</v>
      </c>
      <c r="F29" s="390"/>
      <c r="G29" s="390"/>
      <c r="H29" s="39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40</v>
      </c>
      <c r="E32" s="36"/>
      <c r="F32" s="36"/>
      <c r="G32" s="36"/>
      <c r="H32" s="36"/>
      <c r="I32" s="36"/>
      <c r="J32" s="123">
        <f>ROUND(J90,2)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42</v>
      </c>
      <c r="G34" s="36"/>
      <c r="H34" s="36"/>
      <c r="I34" s="124" t="s">
        <v>41</v>
      </c>
      <c r="J34" s="124" t="s">
        <v>43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44</v>
      </c>
      <c r="E35" s="115" t="s">
        <v>45</v>
      </c>
      <c r="F35" s="126">
        <f>ROUND((SUM(BE90:BE174)),2)</f>
        <v>0</v>
      </c>
      <c r="G35" s="36"/>
      <c r="H35" s="36"/>
      <c r="I35" s="127">
        <v>0.21</v>
      </c>
      <c r="J35" s="126">
        <f>ROUND(((SUM(BE90:BE174))*I35),2)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46</v>
      </c>
      <c r="F36" s="126">
        <f>ROUND((SUM(BF90:BF174)),2)</f>
        <v>0</v>
      </c>
      <c r="G36" s="36"/>
      <c r="H36" s="36"/>
      <c r="I36" s="127">
        <v>0.15</v>
      </c>
      <c r="J36" s="126">
        <f>ROUND(((SUM(BF90:BF174))*I36),2)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47</v>
      </c>
      <c r="F37" s="126">
        <f>ROUND((SUM(BG90:BG174)),2)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48</v>
      </c>
      <c r="F38" s="126">
        <f>ROUND((SUM(BH90:BH174)),2)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49</v>
      </c>
      <c r="F39" s="126">
        <f>ROUND((SUM(BI90:BI174)),2)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50</v>
      </c>
      <c r="E41" s="130"/>
      <c r="F41" s="130"/>
      <c r="G41" s="131" t="s">
        <v>51</v>
      </c>
      <c r="H41" s="132" t="s">
        <v>52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153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3.25" customHeight="1">
      <c r="A50" s="36"/>
      <c r="B50" s="37"/>
      <c r="C50" s="38"/>
      <c r="D50" s="38"/>
      <c r="E50" s="382" t="str">
        <f>E7</f>
        <v>Technicko - přírodovědné centrum Améba Trutnov, ZŠ Trutnov,V Domcích 488</v>
      </c>
      <c r="F50" s="383"/>
      <c r="G50" s="383"/>
      <c r="H50" s="383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118</v>
      </c>
      <c r="F52" s="381"/>
      <c r="G52" s="381"/>
      <c r="H52" s="381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2375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0" t="str">
        <f>E11</f>
        <v>01212 - Slaboproudé rozvody</v>
      </c>
      <c r="F54" s="381"/>
      <c r="G54" s="381"/>
      <c r="H54" s="381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 xml:space="preserve"> </v>
      </c>
      <c r="G56" s="38"/>
      <c r="H56" s="38"/>
      <c r="I56" s="31" t="s">
        <v>24</v>
      </c>
      <c r="J56" s="61" t="str">
        <f>IF(J14="","",J14)</f>
        <v>16. 10. 2020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Základní škola, Trutnov, V Domcích 488</v>
      </c>
      <c r="G58" s="38"/>
      <c r="H58" s="38"/>
      <c r="I58" s="31" t="s">
        <v>33</v>
      </c>
      <c r="J58" s="34" t="str">
        <f>E23</f>
        <v>Ing. J.Chaloupský, Trutnov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7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36</v>
      </c>
      <c r="J59" s="34" t="str">
        <f>E26</f>
        <v>L.Jirásek, Sollertia s.r.o.,Trutnov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154</v>
      </c>
      <c r="D61" s="140"/>
      <c r="E61" s="140"/>
      <c r="F61" s="140"/>
      <c r="G61" s="140"/>
      <c r="H61" s="140"/>
      <c r="I61" s="140"/>
      <c r="J61" s="141" t="s">
        <v>155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72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156</v>
      </c>
    </row>
    <row r="64" spans="2:12" s="9" customFormat="1" ht="24.95" customHeight="1">
      <c r="B64" s="143"/>
      <c r="C64" s="144"/>
      <c r="D64" s="145" t="s">
        <v>167</v>
      </c>
      <c r="E64" s="146"/>
      <c r="F64" s="146"/>
      <c r="G64" s="146"/>
      <c r="H64" s="146"/>
      <c r="I64" s="146"/>
      <c r="J64" s="147">
        <f>J91</f>
        <v>0</v>
      </c>
      <c r="K64" s="144"/>
      <c r="L64" s="148"/>
    </row>
    <row r="65" spans="2:12" s="10" customFormat="1" ht="19.9" customHeight="1">
      <c r="B65" s="149"/>
      <c r="C65" s="99"/>
      <c r="D65" s="150" t="s">
        <v>2781</v>
      </c>
      <c r="E65" s="151"/>
      <c r="F65" s="151"/>
      <c r="G65" s="151"/>
      <c r="H65" s="151"/>
      <c r="I65" s="151"/>
      <c r="J65" s="152">
        <f>J92</f>
        <v>0</v>
      </c>
      <c r="K65" s="99"/>
      <c r="L65" s="153"/>
    </row>
    <row r="66" spans="2:12" s="10" customFormat="1" ht="19.9" customHeight="1">
      <c r="B66" s="149"/>
      <c r="C66" s="99"/>
      <c r="D66" s="150" t="s">
        <v>2782</v>
      </c>
      <c r="E66" s="151"/>
      <c r="F66" s="151"/>
      <c r="G66" s="151"/>
      <c r="H66" s="151"/>
      <c r="I66" s="151"/>
      <c r="J66" s="152">
        <f>J100</f>
        <v>0</v>
      </c>
      <c r="K66" s="99"/>
      <c r="L66" s="153"/>
    </row>
    <row r="67" spans="2:12" s="10" customFormat="1" ht="19.9" customHeight="1">
      <c r="B67" s="149"/>
      <c r="C67" s="99"/>
      <c r="D67" s="150" t="s">
        <v>2783</v>
      </c>
      <c r="E67" s="151"/>
      <c r="F67" s="151"/>
      <c r="G67" s="151"/>
      <c r="H67" s="151"/>
      <c r="I67" s="151"/>
      <c r="J67" s="152">
        <f>J118</f>
        <v>0</v>
      </c>
      <c r="K67" s="99"/>
      <c r="L67" s="153"/>
    </row>
    <row r="68" spans="2:12" s="10" customFormat="1" ht="19.9" customHeight="1">
      <c r="B68" s="149"/>
      <c r="C68" s="99"/>
      <c r="D68" s="150" t="s">
        <v>2784</v>
      </c>
      <c r="E68" s="151"/>
      <c r="F68" s="151"/>
      <c r="G68" s="151"/>
      <c r="H68" s="151"/>
      <c r="I68" s="151"/>
      <c r="J68" s="152">
        <f>J131</f>
        <v>0</v>
      </c>
      <c r="K68" s="99"/>
      <c r="L68" s="153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194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3.25" customHeight="1">
      <c r="A78" s="36"/>
      <c r="B78" s="37"/>
      <c r="C78" s="38"/>
      <c r="D78" s="38"/>
      <c r="E78" s="382" t="str">
        <f>E7</f>
        <v>Technicko - přírodovědné centrum Améba Trutnov, ZŠ Trutnov,V Domcích 488</v>
      </c>
      <c r="F78" s="383"/>
      <c r="G78" s="383"/>
      <c r="H78" s="383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115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382" t="s">
        <v>118</v>
      </c>
      <c r="F80" s="381"/>
      <c r="G80" s="381"/>
      <c r="H80" s="381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2375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70" t="str">
        <f>E11</f>
        <v>01212 - Slaboproudé rozvody</v>
      </c>
      <c r="F82" s="381"/>
      <c r="G82" s="381"/>
      <c r="H82" s="381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22</v>
      </c>
      <c r="D84" s="38"/>
      <c r="E84" s="38"/>
      <c r="F84" s="29" t="str">
        <f>F14</f>
        <v xml:space="preserve"> </v>
      </c>
      <c r="G84" s="38"/>
      <c r="H84" s="38"/>
      <c r="I84" s="31" t="s">
        <v>24</v>
      </c>
      <c r="J84" s="61" t="str">
        <f>IF(J14="","",J14)</f>
        <v>16. 10. 2020</v>
      </c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1" t="s">
        <v>26</v>
      </c>
      <c r="D86" s="38"/>
      <c r="E86" s="38"/>
      <c r="F86" s="29" t="str">
        <f>E17</f>
        <v>Základní škola, Trutnov, V Domcích 488</v>
      </c>
      <c r="G86" s="38"/>
      <c r="H86" s="38"/>
      <c r="I86" s="31" t="s">
        <v>33</v>
      </c>
      <c r="J86" s="34" t="str">
        <f>E23</f>
        <v>Ing. J.Chaloupský, Trutnov</v>
      </c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5.7" customHeight="1">
      <c r="A87" s="36"/>
      <c r="B87" s="37"/>
      <c r="C87" s="31" t="s">
        <v>30</v>
      </c>
      <c r="D87" s="38"/>
      <c r="E87" s="38"/>
      <c r="F87" s="29" t="str">
        <f>IF(E20="","",E20)</f>
        <v>Vyplň údaj</v>
      </c>
      <c r="G87" s="38"/>
      <c r="H87" s="38"/>
      <c r="I87" s="31" t="s">
        <v>36</v>
      </c>
      <c r="J87" s="34" t="str">
        <f>E26</f>
        <v>L.Jirásek, Sollertia s.r.o.,Trutnov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4"/>
      <c r="B89" s="155"/>
      <c r="C89" s="156" t="s">
        <v>195</v>
      </c>
      <c r="D89" s="157" t="s">
        <v>59</v>
      </c>
      <c r="E89" s="157" t="s">
        <v>55</v>
      </c>
      <c r="F89" s="157" t="s">
        <v>56</v>
      </c>
      <c r="G89" s="157" t="s">
        <v>196</v>
      </c>
      <c r="H89" s="157" t="s">
        <v>197</v>
      </c>
      <c r="I89" s="157" t="s">
        <v>198</v>
      </c>
      <c r="J89" s="157" t="s">
        <v>155</v>
      </c>
      <c r="K89" s="158" t="s">
        <v>199</v>
      </c>
      <c r="L89" s="159"/>
      <c r="M89" s="70" t="s">
        <v>21</v>
      </c>
      <c r="N89" s="71" t="s">
        <v>44</v>
      </c>
      <c r="O89" s="71" t="s">
        <v>200</v>
      </c>
      <c r="P89" s="71" t="s">
        <v>201</v>
      </c>
      <c r="Q89" s="71" t="s">
        <v>202</v>
      </c>
      <c r="R89" s="71" t="s">
        <v>203</v>
      </c>
      <c r="S89" s="71" t="s">
        <v>204</v>
      </c>
      <c r="T89" s="72" t="s">
        <v>205</v>
      </c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</row>
    <row r="90" spans="1:63" s="2" customFormat="1" ht="22.9" customHeight="1">
      <c r="A90" s="36"/>
      <c r="B90" s="37"/>
      <c r="C90" s="77" t="s">
        <v>206</v>
      </c>
      <c r="D90" s="38"/>
      <c r="E90" s="38"/>
      <c r="F90" s="38"/>
      <c r="G90" s="38"/>
      <c r="H90" s="38"/>
      <c r="I90" s="38"/>
      <c r="J90" s="160">
        <f>BK90</f>
        <v>0</v>
      </c>
      <c r="K90" s="38"/>
      <c r="L90" s="41"/>
      <c r="M90" s="73"/>
      <c r="N90" s="161"/>
      <c r="O90" s="74"/>
      <c r="P90" s="162">
        <f>P91</f>
        <v>0</v>
      </c>
      <c r="Q90" s="74"/>
      <c r="R90" s="162">
        <f>R91</f>
        <v>0</v>
      </c>
      <c r="S90" s="74"/>
      <c r="T90" s="163">
        <f>T91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73</v>
      </c>
      <c r="AU90" s="19" t="s">
        <v>156</v>
      </c>
      <c r="BK90" s="164">
        <f>BK91</f>
        <v>0</v>
      </c>
    </row>
    <row r="91" spans="2:63" s="12" customFormat="1" ht="25.9" customHeight="1">
      <c r="B91" s="165"/>
      <c r="C91" s="166"/>
      <c r="D91" s="167" t="s">
        <v>73</v>
      </c>
      <c r="E91" s="168" t="s">
        <v>1240</v>
      </c>
      <c r="F91" s="168" t="s">
        <v>1241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P92+P100+P118+P131</f>
        <v>0</v>
      </c>
      <c r="Q91" s="173"/>
      <c r="R91" s="174">
        <f>R92+R100+R118+R131</f>
        <v>0</v>
      </c>
      <c r="S91" s="173"/>
      <c r="T91" s="175">
        <f>T92+T100+T118+T131</f>
        <v>0</v>
      </c>
      <c r="AR91" s="176" t="s">
        <v>83</v>
      </c>
      <c r="AT91" s="177" t="s">
        <v>73</v>
      </c>
      <c r="AU91" s="177" t="s">
        <v>74</v>
      </c>
      <c r="AY91" s="176" t="s">
        <v>209</v>
      </c>
      <c r="BK91" s="178">
        <f>BK92+BK100+BK118+BK131</f>
        <v>0</v>
      </c>
    </row>
    <row r="92" spans="2:63" s="12" customFormat="1" ht="22.9" customHeight="1">
      <c r="B92" s="165"/>
      <c r="C92" s="166"/>
      <c r="D92" s="167" t="s">
        <v>73</v>
      </c>
      <c r="E92" s="179" t="s">
        <v>2785</v>
      </c>
      <c r="F92" s="179" t="s">
        <v>2786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SUM(P93:P99)</f>
        <v>0</v>
      </c>
      <c r="Q92" s="173"/>
      <c r="R92" s="174">
        <f>SUM(R93:R99)</f>
        <v>0</v>
      </c>
      <c r="S92" s="173"/>
      <c r="T92" s="175">
        <f>SUM(T93:T99)</f>
        <v>0</v>
      </c>
      <c r="AR92" s="176" t="s">
        <v>83</v>
      </c>
      <c r="AT92" s="177" t="s">
        <v>73</v>
      </c>
      <c r="AU92" s="177" t="s">
        <v>81</v>
      </c>
      <c r="AY92" s="176" t="s">
        <v>209</v>
      </c>
      <c r="BK92" s="178">
        <f>SUM(BK93:BK99)</f>
        <v>0</v>
      </c>
    </row>
    <row r="93" spans="1:65" s="2" customFormat="1" ht="24.2" customHeight="1">
      <c r="A93" s="36"/>
      <c r="B93" s="37"/>
      <c r="C93" s="181" t="s">
        <v>81</v>
      </c>
      <c r="D93" s="181" t="s">
        <v>211</v>
      </c>
      <c r="E93" s="182" t="s">
        <v>2787</v>
      </c>
      <c r="F93" s="183" t="s">
        <v>2788</v>
      </c>
      <c r="G93" s="184" t="s">
        <v>322</v>
      </c>
      <c r="H93" s="185">
        <v>100</v>
      </c>
      <c r="I93" s="186"/>
      <c r="J93" s="187">
        <f aca="true" t="shared" si="0" ref="J93:J99">ROUND(I93*H93,2)</f>
        <v>0</v>
      </c>
      <c r="K93" s="183" t="s">
        <v>21</v>
      </c>
      <c r="L93" s="41"/>
      <c r="M93" s="188" t="s">
        <v>21</v>
      </c>
      <c r="N93" s="189" t="s">
        <v>45</v>
      </c>
      <c r="O93" s="66"/>
      <c r="P93" s="190">
        <f aca="true" t="shared" si="1" ref="P93:P99">O93*H93</f>
        <v>0</v>
      </c>
      <c r="Q93" s="190">
        <v>0</v>
      </c>
      <c r="R93" s="190">
        <f aca="true" t="shared" si="2" ref="R93:R99">Q93*H93</f>
        <v>0</v>
      </c>
      <c r="S93" s="190">
        <v>0</v>
      </c>
      <c r="T93" s="191">
        <f aca="true" t="shared" si="3" ref="T93:T99"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2" t="s">
        <v>215</v>
      </c>
      <c r="AT93" s="192" t="s">
        <v>211</v>
      </c>
      <c r="AU93" s="192" t="s">
        <v>83</v>
      </c>
      <c r="AY93" s="19" t="s">
        <v>209</v>
      </c>
      <c r="BE93" s="193">
        <f aca="true" t="shared" si="4" ref="BE93:BE99">IF(N93="základní",J93,0)</f>
        <v>0</v>
      </c>
      <c r="BF93" s="193">
        <f aca="true" t="shared" si="5" ref="BF93:BF99">IF(N93="snížená",J93,0)</f>
        <v>0</v>
      </c>
      <c r="BG93" s="193">
        <f aca="true" t="shared" si="6" ref="BG93:BG99">IF(N93="zákl. přenesená",J93,0)</f>
        <v>0</v>
      </c>
      <c r="BH93" s="193">
        <f aca="true" t="shared" si="7" ref="BH93:BH99">IF(N93="sníž. přenesená",J93,0)</f>
        <v>0</v>
      </c>
      <c r="BI93" s="193">
        <f aca="true" t="shared" si="8" ref="BI93:BI99">IF(N93="nulová",J93,0)</f>
        <v>0</v>
      </c>
      <c r="BJ93" s="19" t="s">
        <v>81</v>
      </c>
      <c r="BK93" s="193">
        <f aca="true" t="shared" si="9" ref="BK93:BK99">ROUND(I93*H93,2)</f>
        <v>0</v>
      </c>
      <c r="BL93" s="19" t="s">
        <v>215</v>
      </c>
      <c r="BM93" s="192" t="s">
        <v>2789</v>
      </c>
    </row>
    <row r="94" spans="1:65" s="2" customFormat="1" ht="24.2" customHeight="1">
      <c r="A94" s="36"/>
      <c r="B94" s="37"/>
      <c r="C94" s="181" t="s">
        <v>83</v>
      </c>
      <c r="D94" s="181" t="s">
        <v>211</v>
      </c>
      <c r="E94" s="182" t="s">
        <v>2790</v>
      </c>
      <c r="F94" s="183" t="s">
        <v>2791</v>
      </c>
      <c r="G94" s="184" t="s">
        <v>322</v>
      </c>
      <c r="H94" s="185">
        <v>100</v>
      </c>
      <c r="I94" s="186"/>
      <c r="J94" s="187">
        <f t="shared" si="0"/>
        <v>0</v>
      </c>
      <c r="K94" s="183" t="s">
        <v>21</v>
      </c>
      <c r="L94" s="41"/>
      <c r="M94" s="188" t="s">
        <v>21</v>
      </c>
      <c r="N94" s="189" t="s">
        <v>45</v>
      </c>
      <c r="O94" s="66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2" t="s">
        <v>215</v>
      </c>
      <c r="AT94" s="192" t="s">
        <v>211</v>
      </c>
      <c r="AU94" s="192" t="s">
        <v>83</v>
      </c>
      <c r="AY94" s="19" t="s">
        <v>209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9" t="s">
        <v>81</v>
      </c>
      <c r="BK94" s="193">
        <f t="shared" si="9"/>
        <v>0</v>
      </c>
      <c r="BL94" s="19" t="s">
        <v>215</v>
      </c>
      <c r="BM94" s="192" t="s">
        <v>2792</v>
      </c>
    </row>
    <row r="95" spans="1:65" s="2" customFormat="1" ht="14.45" customHeight="1">
      <c r="A95" s="36"/>
      <c r="B95" s="37"/>
      <c r="C95" s="181" t="s">
        <v>224</v>
      </c>
      <c r="D95" s="181" t="s">
        <v>211</v>
      </c>
      <c r="E95" s="182" t="s">
        <v>2793</v>
      </c>
      <c r="F95" s="183" t="s">
        <v>2794</v>
      </c>
      <c r="G95" s="184" t="s">
        <v>322</v>
      </c>
      <c r="H95" s="185">
        <v>190</v>
      </c>
      <c r="I95" s="186"/>
      <c r="J95" s="187">
        <f t="shared" si="0"/>
        <v>0</v>
      </c>
      <c r="K95" s="183" t="s">
        <v>21</v>
      </c>
      <c r="L95" s="41"/>
      <c r="M95" s="188" t="s">
        <v>21</v>
      </c>
      <c r="N95" s="189" t="s">
        <v>45</v>
      </c>
      <c r="O95" s="66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2" t="s">
        <v>215</v>
      </c>
      <c r="AT95" s="192" t="s">
        <v>211</v>
      </c>
      <c r="AU95" s="192" t="s">
        <v>83</v>
      </c>
      <c r="AY95" s="19" t="s">
        <v>209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9" t="s">
        <v>81</v>
      </c>
      <c r="BK95" s="193">
        <f t="shared" si="9"/>
        <v>0</v>
      </c>
      <c r="BL95" s="19" t="s">
        <v>215</v>
      </c>
      <c r="BM95" s="192" t="s">
        <v>2795</v>
      </c>
    </row>
    <row r="96" spans="1:65" s="2" customFormat="1" ht="24.2" customHeight="1">
      <c r="A96" s="36"/>
      <c r="B96" s="37"/>
      <c r="C96" s="181" t="s">
        <v>215</v>
      </c>
      <c r="D96" s="181" t="s">
        <v>211</v>
      </c>
      <c r="E96" s="182" t="s">
        <v>2796</v>
      </c>
      <c r="F96" s="183" t="s">
        <v>2797</v>
      </c>
      <c r="G96" s="184" t="s">
        <v>322</v>
      </c>
      <c r="H96" s="185">
        <v>30</v>
      </c>
      <c r="I96" s="186"/>
      <c r="J96" s="187">
        <f t="shared" si="0"/>
        <v>0</v>
      </c>
      <c r="K96" s="183" t="s">
        <v>21</v>
      </c>
      <c r="L96" s="41"/>
      <c r="M96" s="188" t="s">
        <v>21</v>
      </c>
      <c r="N96" s="189" t="s">
        <v>45</v>
      </c>
      <c r="O96" s="66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215</v>
      </c>
      <c r="AT96" s="192" t="s">
        <v>211</v>
      </c>
      <c r="AU96" s="192" t="s">
        <v>83</v>
      </c>
      <c r="AY96" s="19" t="s">
        <v>209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9" t="s">
        <v>81</v>
      </c>
      <c r="BK96" s="193">
        <f t="shared" si="9"/>
        <v>0</v>
      </c>
      <c r="BL96" s="19" t="s">
        <v>215</v>
      </c>
      <c r="BM96" s="192" t="s">
        <v>2798</v>
      </c>
    </row>
    <row r="97" spans="1:65" s="2" customFormat="1" ht="14.45" customHeight="1">
      <c r="A97" s="36"/>
      <c r="B97" s="37"/>
      <c r="C97" s="181" t="s">
        <v>237</v>
      </c>
      <c r="D97" s="181" t="s">
        <v>211</v>
      </c>
      <c r="E97" s="182" t="s">
        <v>2799</v>
      </c>
      <c r="F97" s="183" t="s">
        <v>2800</v>
      </c>
      <c r="G97" s="184" t="s">
        <v>2403</v>
      </c>
      <c r="H97" s="185">
        <v>5</v>
      </c>
      <c r="I97" s="186"/>
      <c r="J97" s="187">
        <f t="shared" si="0"/>
        <v>0</v>
      </c>
      <c r="K97" s="183" t="s">
        <v>21</v>
      </c>
      <c r="L97" s="41"/>
      <c r="M97" s="188" t="s">
        <v>21</v>
      </c>
      <c r="N97" s="189" t="s">
        <v>45</v>
      </c>
      <c r="O97" s="66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2" t="s">
        <v>215</v>
      </c>
      <c r="AT97" s="192" t="s">
        <v>211</v>
      </c>
      <c r="AU97" s="192" t="s">
        <v>83</v>
      </c>
      <c r="AY97" s="19" t="s">
        <v>209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9" t="s">
        <v>81</v>
      </c>
      <c r="BK97" s="193">
        <f t="shared" si="9"/>
        <v>0</v>
      </c>
      <c r="BL97" s="19" t="s">
        <v>215</v>
      </c>
      <c r="BM97" s="192" t="s">
        <v>2801</v>
      </c>
    </row>
    <row r="98" spans="1:65" s="2" customFormat="1" ht="14.45" customHeight="1">
      <c r="A98" s="36"/>
      <c r="B98" s="37"/>
      <c r="C98" s="181" t="s">
        <v>243</v>
      </c>
      <c r="D98" s="181" t="s">
        <v>211</v>
      </c>
      <c r="E98" s="182" t="s">
        <v>2802</v>
      </c>
      <c r="F98" s="183" t="s">
        <v>2803</v>
      </c>
      <c r="G98" s="184" t="s">
        <v>2403</v>
      </c>
      <c r="H98" s="185">
        <v>8</v>
      </c>
      <c r="I98" s="186"/>
      <c r="J98" s="187">
        <f t="shared" si="0"/>
        <v>0</v>
      </c>
      <c r="K98" s="183" t="s">
        <v>21</v>
      </c>
      <c r="L98" s="41"/>
      <c r="M98" s="188" t="s">
        <v>21</v>
      </c>
      <c r="N98" s="189" t="s">
        <v>45</v>
      </c>
      <c r="O98" s="66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215</v>
      </c>
      <c r="AT98" s="192" t="s">
        <v>211</v>
      </c>
      <c r="AU98" s="192" t="s">
        <v>83</v>
      </c>
      <c r="AY98" s="19" t="s">
        <v>209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9" t="s">
        <v>81</v>
      </c>
      <c r="BK98" s="193">
        <f t="shared" si="9"/>
        <v>0</v>
      </c>
      <c r="BL98" s="19" t="s">
        <v>215</v>
      </c>
      <c r="BM98" s="192" t="s">
        <v>2804</v>
      </c>
    </row>
    <row r="99" spans="1:65" s="2" customFormat="1" ht="14.45" customHeight="1">
      <c r="A99" s="36"/>
      <c r="B99" s="37"/>
      <c r="C99" s="181" t="s">
        <v>258</v>
      </c>
      <c r="D99" s="181" t="s">
        <v>211</v>
      </c>
      <c r="E99" s="182" t="s">
        <v>2805</v>
      </c>
      <c r="F99" s="183" t="s">
        <v>2806</v>
      </c>
      <c r="G99" s="184" t="s">
        <v>2403</v>
      </c>
      <c r="H99" s="185">
        <v>6</v>
      </c>
      <c r="I99" s="186"/>
      <c r="J99" s="187">
        <f t="shared" si="0"/>
        <v>0</v>
      </c>
      <c r="K99" s="183" t="s">
        <v>21</v>
      </c>
      <c r="L99" s="41"/>
      <c r="M99" s="188" t="s">
        <v>21</v>
      </c>
      <c r="N99" s="189" t="s">
        <v>45</v>
      </c>
      <c r="O99" s="66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215</v>
      </c>
      <c r="AT99" s="192" t="s">
        <v>211</v>
      </c>
      <c r="AU99" s="192" t="s">
        <v>83</v>
      </c>
      <c r="AY99" s="19" t="s">
        <v>209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9" t="s">
        <v>81</v>
      </c>
      <c r="BK99" s="193">
        <f t="shared" si="9"/>
        <v>0</v>
      </c>
      <c r="BL99" s="19" t="s">
        <v>215</v>
      </c>
      <c r="BM99" s="192" t="s">
        <v>2807</v>
      </c>
    </row>
    <row r="100" spans="2:63" s="12" customFormat="1" ht="22.9" customHeight="1">
      <c r="B100" s="165"/>
      <c r="C100" s="166"/>
      <c r="D100" s="167" t="s">
        <v>73</v>
      </c>
      <c r="E100" s="179" t="s">
        <v>2808</v>
      </c>
      <c r="F100" s="179" t="s">
        <v>2809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SUM(P101:P117)</f>
        <v>0</v>
      </c>
      <c r="Q100" s="173"/>
      <c r="R100" s="174">
        <f>SUM(R101:R117)</f>
        <v>0</v>
      </c>
      <c r="S100" s="173"/>
      <c r="T100" s="175">
        <f>SUM(T101:T117)</f>
        <v>0</v>
      </c>
      <c r="AR100" s="176" t="s">
        <v>83</v>
      </c>
      <c r="AT100" s="177" t="s">
        <v>73</v>
      </c>
      <c r="AU100" s="177" t="s">
        <v>81</v>
      </c>
      <c r="AY100" s="176" t="s">
        <v>209</v>
      </c>
      <c r="BK100" s="178">
        <f>SUM(BK101:BK117)</f>
        <v>0</v>
      </c>
    </row>
    <row r="101" spans="1:65" s="2" customFormat="1" ht="14.45" customHeight="1">
      <c r="A101" s="36"/>
      <c r="B101" s="37"/>
      <c r="C101" s="181" t="s">
        <v>262</v>
      </c>
      <c r="D101" s="181" t="s">
        <v>211</v>
      </c>
      <c r="E101" s="182" t="s">
        <v>2810</v>
      </c>
      <c r="F101" s="183" t="s">
        <v>2811</v>
      </c>
      <c r="G101" s="184" t="s">
        <v>322</v>
      </c>
      <c r="H101" s="185">
        <v>2170</v>
      </c>
      <c r="I101" s="186"/>
      <c r="J101" s="187">
        <f aca="true" t="shared" si="10" ref="J101:J117">ROUND(I101*H101,2)</f>
        <v>0</v>
      </c>
      <c r="K101" s="183" t="s">
        <v>21</v>
      </c>
      <c r="L101" s="41"/>
      <c r="M101" s="188" t="s">
        <v>21</v>
      </c>
      <c r="N101" s="189" t="s">
        <v>45</v>
      </c>
      <c r="O101" s="66"/>
      <c r="P101" s="190">
        <f aca="true" t="shared" si="11" ref="P101:P117">O101*H101</f>
        <v>0</v>
      </c>
      <c r="Q101" s="190">
        <v>0</v>
      </c>
      <c r="R101" s="190">
        <f aca="true" t="shared" si="12" ref="R101:R117">Q101*H101</f>
        <v>0</v>
      </c>
      <c r="S101" s="190">
        <v>0</v>
      </c>
      <c r="T101" s="191">
        <f aca="true" t="shared" si="13" ref="T101:T117"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215</v>
      </c>
      <c r="AT101" s="192" t="s">
        <v>211</v>
      </c>
      <c r="AU101" s="192" t="s">
        <v>83</v>
      </c>
      <c r="AY101" s="19" t="s">
        <v>209</v>
      </c>
      <c r="BE101" s="193">
        <f aca="true" t="shared" si="14" ref="BE101:BE117">IF(N101="základní",J101,0)</f>
        <v>0</v>
      </c>
      <c r="BF101" s="193">
        <f aca="true" t="shared" si="15" ref="BF101:BF117">IF(N101="snížená",J101,0)</f>
        <v>0</v>
      </c>
      <c r="BG101" s="193">
        <f aca="true" t="shared" si="16" ref="BG101:BG117">IF(N101="zákl. přenesená",J101,0)</f>
        <v>0</v>
      </c>
      <c r="BH101" s="193">
        <f aca="true" t="shared" si="17" ref="BH101:BH117">IF(N101="sníž. přenesená",J101,0)</f>
        <v>0</v>
      </c>
      <c r="BI101" s="193">
        <f aca="true" t="shared" si="18" ref="BI101:BI117">IF(N101="nulová",J101,0)</f>
        <v>0</v>
      </c>
      <c r="BJ101" s="19" t="s">
        <v>81</v>
      </c>
      <c r="BK101" s="193">
        <f aca="true" t="shared" si="19" ref="BK101:BK117">ROUND(I101*H101,2)</f>
        <v>0</v>
      </c>
      <c r="BL101" s="19" t="s">
        <v>215</v>
      </c>
      <c r="BM101" s="192" t="s">
        <v>2812</v>
      </c>
    </row>
    <row r="102" spans="1:65" s="2" customFormat="1" ht="14.45" customHeight="1">
      <c r="A102" s="36"/>
      <c r="B102" s="37"/>
      <c r="C102" s="181" t="s">
        <v>268</v>
      </c>
      <c r="D102" s="181" t="s">
        <v>211</v>
      </c>
      <c r="E102" s="182" t="s">
        <v>2813</v>
      </c>
      <c r="F102" s="183" t="s">
        <v>2814</v>
      </c>
      <c r="G102" s="184" t="s">
        <v>322</v>
      </c>
      <c r="H102" s="185">
        <v>4</v>
      </c>
      <c r="I102" s="186"/>
      <c r="J102" s="187">
        <f t="shared" si="10"/>
        <v>0</v>
      </c>
      <c r="K102" s="183" t="s">
        <v>21</v>
      </c>
      <c r="L102" s="41"/>
      <c r="M102" s="188" t="s">
        <v>21</v>
      </c>
      <c r="N102" s="189" t="s">
        <v>45</v>
      </c>
      <c r="O102" s="66"/>
      <c r="P102" s="190">
        <f t="shared" si="11"/>
        <v>0</v>
      </c>
      <c r="Q102" s="190">
        <v>0</v>
      </c>
      <c r="R102" s="190">
        <f t="shared" si="12"/>
        <v>0</v>
      </c>
      <c r="S102" s="190">
        <v>0</v>
      </c>
      <c r="T102" s="191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215</v>
      </c>
      <c r="AT102" s="192" t="s">
        <v>211</v>
      </c>
      <c r="AU102" s="192" t="s">
        <v>83</v>
      </c>
      <c r="AY102" s="19" t="s">
        <v>209</v>
      </c>
      <c r="BE102" s="193">
        <f t="shared" si="14"/>
        <v>0</v>
      </c>
      <c r="BF102" s="193">
        <f t="shared" si="15"/>
        <v>0</v>
      </c>
      <c r="BG102" s="193">
        <f t="shared" si="16"/>
        <v>0</v>
      </c>
      <c r="BH102" s="193">
        <f t="shared" si="17"/>
        <v>0</v>
      </c>
      <c r="BI102" s="193">
        <f t="shared" si="18"/>
        <v>0</v>
      </c>
      <c r="BJ102" s="19" t="s">
        <v>81</v>
      </c>
      <c r="BK102" s="193">
        <f t="shared" si="19"/>
        <v>0</v>
      </c>
      <c r="BL102" s="19" t="s">
        <v>215</v>
      </c>
      <c r="BM102" s="192" t="s">
        <v>2815</v>
      </c>
    </row>
    <row r="103" spans="1:65" s="2" customFormat="1" ht="14.45" customHeight="1">
      <c r="A103" s="36"/>
      <c r="B103" s="37"/>
      <c r="C103" s="181" t="s">
        <v>272</v>
      </c>
      <c r="D103" s="181" t="s">
        <v>211</v>
      </c>
      <c r="E103" s="182" t="s">
        <v>2816</v>
      </c>
      <c r="F103" s="183" t="s">
        <v>2817</v>
      </c>
      <c r="G103" s="184" t="s">
        <v>2403</v>
      </c>
      <c r="H103" s="185">
        <v>1</v>
      </c>
      <c r="I103" s="186"/>
      <c r="J103" s="187">
        <f t="shared" si="10"/>
        <v>0</v>
      </c>
      <c r="K103" s="183" t="s">
        <v>21</v>
      </c>
      <c r="L103" s="41"/>
      <c r="M103" s="188" t="s">
        <v>21</v>
      </c>
      <c r="N103" s="189" t="s">
        <v>45</v>
      </c>
      <c r="O103" s="66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215</v>
      </c>
      <c r="AT103" s="192" t="s">
        <v>211</v>
      </c>
      <c r="AU103" s="192" t="s">
        <v>83</v>
      </c>
      <c r="AY103" s="19" t="s">
        <v>209</v>
      </c>
      <c r="BE103" s="193">
        <f t="shared" si="14"/>
        <v>0</v>
      </c>
      <c r="BF103" s="193">
        <f t="shared" si="15"/>
        <v>0</v>
      </c>
      <c r="BG103" s="193">
        <f t="shared" si="16"/>
        <v>0</v>
      </c>
      <c r="BH103" s="193">
        <f t="shared" si="17"/>
        <v>0</v>
      </c>
      <c r="BI103" s="193">
        <f t="shared" si="18"/>
        <v>0</v>
      </c>
      <c r="BJ103" s="19" t="s">
        <v>81</v>
      </c>
      <c r="BK103" s="193">
        <f t="shared" si="19"/>
        <v>0</v>
      </c>
      <c r="BL103" s="19" t="s">
        <v>215</v>
      </c>
      <c r="BM103" s="192" t="s">
        <v>2818</v>
      </c>
    </row>
    <row r="104" spans="1:65" s="2" customFormat="1" ht="14.45" customHeight="1">
      <c r="A104" s="36"/>
      <c r="B104" s="37"/>
      <c r="C104" s="181" t="s">
        <v>277</v>
      </c>
      <c r="D104" s="181" t="s">
        <v>211</v>
      </c>
      <c r="E104" s="182" t="s">
        <v>2819</v>
      </c>
      <c r="F104" s="183" t="s">
        <v>2820</v>
      </c>
      <c r="G104" s="184" t="s">
        <v>2403</v>
      </c>
      <c r="H104" s="185">
        <v>1</v>
      </c>
      <c r="I104" s="186"/>
      <c r="J104" s="187">
        <f t="shared" si="10"/>
        <v>0</v>
      </c>
      <c r="K104" s="183" t="s">
        <v>21</v>
      </c>
      <c r="L104" s="41"/>
      <c r="M104" s="188" t="s">
        <v>21</v>
      </c>
      <c r="N104" s="189" t="s">
        <v>45</v>
      </c>
      <c r="O104" s="66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215</v>
      </c>
      <c r="AT104" s="192" t="s">
        <v>211</v>
      </c>
      <c r="AU104" s="192" t="s">
        <v>83</v>
      </c>
      <c r="AY104" s="19" t="s">
        <v>209</v>
      </c>
      <c r="BE104" s="193">
        <f t="shared" si="14"/>
        <v>0</v>
      </c>
      <c r="BF104" s="193">
        <f t="shared" si="15"/>
        <v>0</v>
      </c>
      <c r="BG104" s="193">
        <f t="shared" si="16"/>
        <v>0</v>
      </c>
      <c r="BH104" s="193">
        <f t="shared" si="17"/>
        <v>0</v>
      </c>
      <c r="BI104" s="193">
        <f t="shared" si="18"/>
        <v>0</v>
      </c>
      <c r="BJ104" s="19" t="s">
        <v>81</v>
      </c>
      <c r="BK104" s="193">
        <f t="shared" si="19"/>
        <v>0</v>
      </c>
      <c r="BL104" s="19" t="s">
        <v>215</v>
      </c>
      <c r="BM104" s="192" t="s">
        <v>2821</v>
      </c>
    </row>
    <row r="105" spans="1:65" s="2" customFormat="1" ht="14.45" customHeight="1">
      <c r="A105" s="36"/>
      <c r="B105" s="37"/>
      <c r="C105" s="181" t="s">
        <v>282</v>
      </c>
      <c r="D105" s="181" t="s">
        <v>211</v>
      </c>
      <c r="E105" s="182" t="s">
        <v>2822</v>
      </c>
      <c r="F105" s="183" t="s">
        <v>2823</v>
      </c>
      <c r="G105" s="184" t="s">
        <v>2403</v>
      </c>
      <c r="H105" s="185">
        <v>3</v>
      </c>
      <c r="I105" s="186"/>
      <c r="J105" s="187">
        <f t="shared" si="10"/>
        <v>0</v>
      </c>
      <c r="K105" s="183" t="s">
        <v>21</v>
      </c>
      <c r="L105" s="41"/>
      <c r="M105" s="188" t="s">
        <v>21</v>
      </c>
      <c r="N105" s="189" t="s">
        <v>45</v>
      </c>
      <c r="O105" s="66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215</v>
      </c>
      <c r="AT105" s="192" t="s">
        <v>211</v>
      </c>
      <c r="AU105" s="192" t="s">
        <v>83</v>
      </c>
      <c r="AY105" s="19" t="s">
        <v>209</v>
      </c>
      <c r="BE105" s="193">
        <f t="shared" si="14"/>
        <v>0</v>
      </c>
      <c r="BF105" s="193">
        <f t="shared" si="15"/>
        <v>0</v>
      </c>
      <c r="BG105" s="193">
        <f t="shared" si="16"/>
        <v>0</v>
      </c>
      <c r="BH105" s="193">
        <f t="shared" si="17"/>
        <v>0</v>
      </c>
      <c r="BI105" s="193">
        <f t="shared" si="18"/>
        <v>0</v>
      </c>
      <c r="BJ105" s="19" t="s">
        <v>81</v>
      </c>
      <c r="BK105" s="193">
        <f t="shared" si="19"/>
        <v>0</v>
      </c>
      <c r="BL105" s="19" t="s">
        <v>215</v>
      </c>
      <c r="BM105" s="192" t="s">
        <v>2824</v>
      </c>
    </row>
    <row r="106" spans="1:65" s="2" customFormat="1" ht="14.45" customHeight="1">
      <c r="A106" s="36"/>
      <c r="B106" s="37"/>
      <c r="C106" s="181" t="s">
        <v>286</v>
      </c>
      <c r="D106" s="181" t="s">
        <v>211</v>
      </c>
      <c r="E106" s="182" t="s">
        <v>2825</v>
      </c>
      <c r="F106" s="183" t="s">
        <v>2826</v>
      </c>
      <c r="G106" s="184" t="s">
        <v>322</v>
      </c>
      <c r="H106" s="185">
        <v>2</v>
      </c>
      <c r="I106" s="186"/>
      <c r="J106" s="187">
        <f t="shared" si="10"/>
        <v>0</v>
      </c>
      <c r="K106" s="183" t="s">
        <v>21</v>
      </c>
      <c r="L106" s="41"/>
      <c r="M106" s="188" t="s">
        <v>21</v>
      </c>
      <c r="N106" s="189" t="s">
        <v>45</v>
      </c>
      <c r="O106" s="66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215</v>
      </c>
      <c r="AT106" s="192" t="s">
        <v>211</v>
      </c>
      <c r="AU106" s="192" t="s">
        <v>83</v>
      </c>
      <c r="AY106" s="19" t="s">
        <v>209</v>
      </c>
      <c r="BE106" s="193">
        <f t="shared" si="14"/>
        <v>0</v>
      </c>
      <c r="BF106" s="193">
        <f t="shared" si="15"/>
        <v>0</v>
      </c>
      <c r="BG106" s="193">
        <f t="shared" si="16"/>
        <v>0</v>
      </c>
      <c r="BH106" s="193">
        <f t="shared" si="17"/>
        <v>0</v>
      </c>
      <c r="BI106" s="193">
        <f t="shared" si="18"/>
        <v>0</v>
      </c>
      <c r="BJ106" s="19" t="s">
        <v>81</v>
      </c>
      <c r="BK106" s="193">
        <f t="shared" si="19"/>
        <v>0</v>
      </c>
      <c r="BL106" s="19" t="s">
        <v>215</v>
      </c>
      <c r="BM106" s="192" t="s">
        <v>2827</v>
      </c>
    </row>
    <row r="107" spans="1:65" s="2" customFormat="1" ht="14.45" customHeight="1">
      <c r="A107" s="36"/>
      <c r="B107" s="37"/>
      <c r="C107" s="181" t="s">
        <v>290</v>
      </c>
      <c r="D107" s="181" t="s">
        <v>211</v>
      </c>
      <c r="E107" s="182" t="s">
        <v>2828</v>
      </c>
      <c r="F107" s="183" t="s">
        <v>2829</v>
      </c>
      <c r="G107" s="184" t="s">
        <v>322</v>
      </c>
      <c r="H107" s="185">
        <v>1</v>
      </c>
      <c r="I107" s="186"/>
      <c r="J107" s="187">
        <f t="shared" si="10"/>
        <v>0</v>
      </c>
      <c r="K107" s="183" t="s">
        <v>21</v>
      </c>
      <c r="L107" s="41"/>
      <c r="M107" s="188" t="s">
        <v>21</v>
      </c>
      <c r="N107" s="189" t="s">
        <v>45</v>
      </c>
      <c r="O107" s="66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215</v>
      </c>
      <c r="AT107" s="192" t="s">
        <v>211</v>
      </c>
      <c r="AU107" s="192" t="s">
        <v>83</v>
      </c>
      <c r="AY107" s="19" t="s">
        <v>209</v>
      </c>
      <c r="BE107" s="193">
        <f t="shared" si="14"/>
        <v>0</v>
      </c>
      <c r="BF107" s="193">
        <f t="shared" si="15"/>
        <v>0</v>
      </c>
      <c r="BG107" s="193">
        <f t="shared" si="16"/>
        <v>0</v>
      </c>
      <c r="BH107" s="193">
        <f t="shared" si="17"/>
        <v>0</v>
      </c>
      <c r="BI107" s="193">
        <f t="shared" si="18"/>
        <v>0</v>
      </c>
      <c r="BJ107" s="19" t="s">
        <v>81</v>
      </c>
      <c r="BK107" s="193">
        <f t="shared" si="19"/>
        <v>0</v>
      </c>
      <c r="BL107" s="19" t="s">
        <v>215</v>
      </c>
      <c r="BM107" s="192" t="s">
        <v>2830</v>
      </c>
    </row>
    <row r="108" spans="1:65" s="2" customFormat="1" ht="24.2" customHeight="1">
      <c r="A108" s="36"/>
      <c r="B108" s="37"/>
      <c r="C108" s="181" t="s">
        <v>8</v>
      </c>
      <c r="D108" s="181" t="s">
        <v>211</v>
      </c>
      <c r="E108" s="182" t="s">
        <v>2831</v>
      </c>
      <c r="F108" s="183" t="s">
        <v>2832</v>
      </c>
      <c r="G108" s="184" t="s">
        <v>322</v>
      </c>
      <c r="H108" s="185">
        <v>1</v>
      </c>
      <c r="I108" s="186"/>
      <c r="J108" s="187">
        <f t="shared" si="10"/>
        <v>0</v>
      </c>
      <c r="K108" s="183" t="s">
        <v>21</v>
      </c>
      <c r="L108" s="41"/>
      <c r="M108" s="188" t="s">
        <v>21</v>
      </c>
      <c r="N108" s="189" t="s">
        <v>45</v>
      </c>
      <c r="O108" s="66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215</v>
      </c>
      <c r="AT108" s="192" t="s">
        <v>211</v>
      </c>
      <c r="AU108" s="192" t="s">
        <v>83</v>
      </c>
      <c r="AY108" s="19" t="s">
        <v>209</v>
      </c>
      <c r="BE108" s="193">
        <f t="shared" si="14"/>
        <v>0</v>
      </c>
      <c r="BF108" s="193">
        <f t="shared" si="15"/>
        <v>0</v>
      </c>
      <c r="BG108" s="193">
        <f t="shared" si="16"/>
        <v>0</v>
      </c>
      <c r="BH108" s="193">
        <f t="shared" si="17"/>
        <v>0</v>
      </c>
      <c r="BI108" s="193">
        <f t="shared" si="18"/>
        <v>0</v>
      </c>
      <c r="BJ108" s="19" t="s">
        <v>81</v>
      </c>
      <c r="BK108" s="193">
        <f t="shared" si="19"/>
        <v>0</v>
      </c>
      <c r="BL108" s="19" t="s">
        <v>215</v>
      </c>
      <c r="BM108" s="192" t="s">
        <v>2833</v>
      </c>
    </row>
    <row r="109" spans="1:65" s="2" customFormat="1" ht="14.45" customHeight="1">
      <c r="A109" s="36"/>
      <c r="B109" s="37"/>
      <c r="C109" s="181" t="s">
        <v>298</v>
      </c>
      <c r="D109" s="181" t="s">
        <v>211</v>
      </c>
      <c r="E109" s="182" t="s">
        <v>2834</v>
      </c>
      <c r="F109" s="183" t="s">
        <v>2835</v>
      </c>
      <c r="G109" s="184" t="s">
        <v>322</v>
      </c>
      <c r="H109" s="185">
        <v>3</v>
      </c>
      <c r="I109" s="186"/>
      <c r="J109" s="187">
        <f t="shared" si="10"/>
        <v>0</v>
      </c>
      <c r="K109" s="183" t="s">
        <v>21</v>
      </c>
      <c r="L109" s="41"/>
      <c r="M109" s="188" t="s">
        <v>21</v>
      </c>
      <c r="N109" s="189" t="s">
        <v>45</v>
      </c>
      <c r="O109" s="66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215</v>
      </c>
      <c r="AT109" s="192" t="s">
        <v>211</v>
      </c>
      <c r="AU109" s="192" t="s">
        <v>83</v>
      </c>
      <c r="AY109" s="19" t="s">
        <v>209</v>
      </c>
      <c r="BE109" s="193">
        <f t="shared" si="14"/>
        <v>0</v>
      </c>
      <c r="BF109" s="193">
        <f t="shared" si="15"/>
        <v>0</v>
      </c>
      <c r="BG109" s="193">
        <f t="shared" si="16"/>
        <v>0</v>
      </c>
      <c r="BH109" s="193">
        <f t="shared" si="17"/>
        <v>0</v>
      </c>
      <c r="BI109" s="193">
        <f t="shared" si="18"/>
        <v>0</v>
      </c>
      <c r="BJ109" s="19" t="s">
        <v>81</v>
      </c>
      <c r="BK109" s="193">
        <f t="shared" si="19"/>
        <v>0</v>
      </c>
      <c r="BL109" s="19" t="s">
        <v>215</v>
      </c>
      <c r="BM109" s="192" t="s">
        <v>2836</v>
      </c>
    </row>
    <row r="110" spans="1:65" s="2" customFormat="1" ht="14.45" customHeight="1">
      <c r="A110" s="36"/>
      <c r="B110" s="37"/>
      <c r="C110" s="181" t="s">
        <v>305</v>
      </c>
      <c r="D110" s="181" t="s">
        <v>211</v>
      </c>
      <c r="E110" s="182" t="s">
        <v>2837</v>
      </c>
      <c r="F110" s="183" t="s">
        <v>2838</v>
      </c>
      <c r="G110" s="184" t="s">
        <v>322</v>
      </c>
      <c r="H110" s="185">
        <v>3</v>
      </c>
      <c r="I110" s="186"/>
      <c r="J110" s="187">
        <f t="shared" si="10"/>
        <v>0</v>
      </c>
      <c r="K110" s="183" t="s">
        <v>21</v>
      </c>
      <c r="L110" s="41"/>
      <c r="M110" s="188" t="s">
        <v>21</v>
      </c>
      <c r="N110" s="189" t="s">
        <v>45</v>
      </c>
      <c r="O110" s="66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215</v>
      </c>
      <c r="AT110" s="192" t="s">
        <v>211</v>
      </c>
      <c r="AU110" s="192" t="s">
        <v>83</v>
      </c>
      <c r="AY110" s="19" t="s">
        <v>209</v>
      </c>
      <c r="BE110" s="193">
        <f t="shared" si="14"/>
        <v>0</v>
      </c>
      <c r="BF110" s="193">
        <f t="shared" si="15"/>
        <v>0</v>
      </c>
      <c r="BG110" s="193">
        <f t="shared" si="16"/>
        <v>0</v>
      </c>
      <c r="BH110" s="193">
        <f t="shared" si="17"/>
        <v>0</v>
      </c>
      <c r="BI110" s="193">
        <f t="shared" si="18"/>
        <v>0</v>
      </c>
      <c r="BJ110" s="19" t="s">
        <v>81</v>
      </c>
      <c r="BK110" s="193">
        <f t="shared" si="19"/>
        <v>0</v>
      </c>
      <c r="BL110" s="19" t="s">
        <v>215</v>
      </c>
      <c r="BM110" s="192" t="s">
        <v>2839</v>
      </c>
    </row>
    <row r="111" spans="1:65" s="2" customFormat="1" ht="14.45" customHeight="1">
      <c r="A111" s="36"/>
      <c r="B111" s="37"/>
      <c r="C111" s="181" t="s">
        <v>310</v>
      </c>
      <c r="D111" s="181" t="s">
        <v>211</v>
      </c>
      <c r="E111" s="182" t="s">
        <v>2840</v>
      </c>
      <c r="F111" s="183" t="s">
        <v>2841</v>
      </c>
      <c r="G111" s="184" t="s">
        <v>322</v>
      </c>
      <c r="H111" s="185">
        <v>2</v>
      </c>
      <c r="I111" s="186"/>
      <c r="J111" s="187">
        <f t="shared" si="10"/>
        <v>0</v>
      </c>
      <c r="K111" s="183" t="s">
        <v>21</v>
      </c>
      <c r="L111" s="41"/>
      <c r="M111" s="188" t="s">
        <v>21</v>
      </c>
      <c r="N111" s="189" t="s">
        <v>45</v>
      </c>
      <c r="O111" s="66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215</v>
      </c>
      <c r="AT111" s="192" t="s">
        <v>211</v>
      </c>
      <c r="AU111" s="192" t="s">
        <v>83</v>
      </c>
      <c r="AY111" s="19" t="s">
        <v>209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19" t="s">
        <v>81</v>
      </c>
      <c r="BK111" s="193">
        <f t="shared" si="19"/>
        <v>0</v>
      </c>
      <c r="BL111" s="19" t="s">
        <v>215</v>
      </c>
      <c r="BM111" s="192" t="s">
        <v>2842</v>
      </c>
    </row>
    <row r="112" spans="1:65" s="2" customFormat="1" ht="14.45" customHeight="1">
      <c r="A112" s="36"/>
      <c r="B112" s="37"/>
      <c r="C112" s="181" t="s">
        <v>315</v>
      </c>
      <c r="D112" s="181" t="s">
        <v>211</v>
      </c>
      <c r="E112" s="182" t="s">
        <v>2843</v>
      </c>
      <c r="F112" s="183" t="s">
        <v>2844</v>
      </c>
      <c r="G112" s="184" t="s">
        <v>322</v>
      </c>
      <c r="H112" s="185">
        <v>2</v>
      </c>
      <c r="I112" s="186"/>
      <c r="J112" s="187">
        <f t="shared" si="10"/>
        <v>0</v>
      </c>
      <c r="K112" s="183" t="s">
        <v>21</v>
      </c>
      <c r="L112" s="41"/>
      <c r="M112" s="188" t="s">
        <v>21</v>
      </c>
      <c r="N112" s="189" t="s">
        <v>45</v>
      </c>
      <c r="O112" s="66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215</v>
      </c>
      <c r="AT112" s="192" t="s">
        <v>211</v>
      </c>
      <c r="AU112" s="192" t="s">
        <v>83</v>
      </c>
      <c r="AY112" s="19" t="s">
        <v>209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9" t="s">
        <v>81</v>
      </c>
      <c r="BK112" s="193">
        <f t="shared" si="19"/>
        <v>0</v>
      </c>
      <c r="BL112" s="19" t="s">
        <v>215</v>
      </c>
      <c r="BM112" s="192" t="s">
        <v>2845</v>
      </c>
    </row>
    <row r="113" spans="1:65" s="2" customFormat="1" ht="14.45" customHeight="1">
      <c r="A113" s="36"/>
      <c r="B113" s="37"/>
      <c r="C113" s="181" t="s">
        <v>319</v>
      </c>
      <c r="D113" s="181" t="s">
        <v>211</v>
      </c>
      <c r="E113" s="182" t="s">
        <v>2846</v>
      </c>
      <c r="F113" s="183" t="s">
        <v>2847</v>
      </c>
      <c r="G113" s="184" t="s">
        <v>322</v>
      </c>
      <c r="H113" s="185">
        <v>2</v>
      </c>
      <c r="I113" s="186"/>
      <c r="J113" s="187">
        <f t="shared" si="10"/>
        <v>0</v>
      </c>
      <c r="K113" s="183" t="s">
        <v>21</v>
      </c>
      <c r="L113" s="41"/>
      <c r="M113" s="188" t="s">
        <v>21</v>
      </c>
      <c r="N113" s="189" t="s">
        <v>45</v>
      </c>
      <c r="O113" s="66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215</v>
      </c>
      <c r="AT113" s="192" t="s">
        <v>211</v>
      </c>
      <c r="AU113" s="192" t="s">
        <v>83</v>
      </c>
      <c r="AY113" s="19" t="s">
        <v>209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9" t="s">
        <v>81</v>
      </c>
      <c r="BK113" s="193">
        <f t="shared" si="19"/>
        <v>0</v>
      </c>
      <c r="BL113" s="19" t="s">
        <v>215</v>
      </c>
      <c r="BM113" s="192" t="s">
        <v>2848</v>
      </c>
    </row>
    <row r="114" spans="1:65" s="2" customFormat="1" ht="14.45" customHeight="1">
      <c r="A114" s="36"/>
      <c r="B114" s="37"/>
      <c r="C114" s="181" t="s">
        <v>7</v>
      </c>
      <c r="D114" s="181" t="s">
        <v>211</v>
      </c>
      <c r="E114" s="182" t="s">
        <v>2849</v>
      </c>
      <c r="F114" s="183" t="s">
        <v>2850</v>
      </c>
      <c r="G114" s="184" t="s">
        <v>322</v>
      </c>
      <c r="H114" s="185">
        <v>2</v>
      </c>
      <c r="I114" s="186"/>
      <c r="J114" s="187">
        <f t="shared" si="10"/>
        <v>0</v>
      </c>
      <c r="K114" s="183" t="s">
        <v>21</v>
      </c>
      <c r="L114" s="41"/>
      <c r="M114" s="188" t="s">
        <v>21</v>
      </c>
      <c r="N114" s="189" t="s">
        <v>45</v>
      </c>
      <c r="O114" s="66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215</v>
      </c>
      <c r="AT114" s="192" t="s">
        <v>211</v>
      </c>
      <c r="AU114" s="192" t="s">
        <v>83</v>
      </c>
      <c r="AY114" s="19" t="s">
        <v>209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9" t="s">
        <v>81</v>
      </c>
      <c r="BK114" s="193">
        <f t="shared" si="19"/>
        <v>0</v>
      </c>
      <c r="BL114" s="19" t="s">
        <v>215</v>
      </c>
      <c r="BM114" s="192" t="s">
        <v>2851</v>
      </c>
    </row>
    <row r="115" spans="1:65" s="2" customFormat="1" ht="14.45" customHeight="1">
      <c r="A115" s="36"/>
      <c r="B115" s="37"/>
      <c r="C115" s="181" t="s">
        <v>328</v>
      </c>
      <c r="D115" s="181" t="s">
        <v>211</v>
      </c>
      <c r="E115" s="182" t="s">
        <v>2852</v>
      </c>
      <c r="F115" s="183" t="s">
        <v>2853</v>
      </c>
      <c r="G115" s="184" t="s">
        <v>2403</v>
      </c>
      <c r="H115" s="185">
        <v>10</v>
      </c>
      <c r="I115" s="186"/>
      <c r="J115" s="187">
        <f t="shared" si="10"/>
        <v>0</v>
      </c>
      <c r="K115" s="183" t="s">
        <v>21</v>
      </c>
      <c r="L115" s="41"/>
      <c r="M115" s="188" t="s">
        <v>21</v>
      </c>
      <c r="N115" s="189" t="s">
        <v>45</v>
      </c>
      <c r="O115" s="66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215</v>
      </c>
      <c r="AT115" s="192" t="s">
        <v>211</v>
      </c>
      <c r="AU115" s="192" t="s">
        <v>83</v>
      </c>
      <c r="AY115" s="19" t="s">
        <v>209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9" t="s">
        <v>81</v>
      </c>
      <c r="BK115" s="193">
        <f t="shared" si="19"/>
        <v>0</v>
      </c>
      <c r="BL115" s="19" t="s">
        <v>215</v>
      </c>
      <c r="BM115" s="192" t="s">
        <v>2854</v>
      </c>
    </row>
    <row r="116" spans="1:65" s="2" customFormat="1" ht="14.45" customHeight="1">
      <c r="A116" s="36"/>
      <c r="B116" s="37"/>
      <c r="C116" s="181" t="s">
        <v>335</v>
      </c>
      <c r="D116" s="181" t="s">
        <v>211</v>
      </c>
      <c r="E116" s="182" t="s">
        <v>2855</v>
      </c>
      <c r="F116" s="183" t="s">
        <v>2856</v>
      </c>
      <c r="G116" s="184" t="s">
        <v>2403</v>
      </c>
      <c r="H116" s="185">
        <v>2</v>
      </c>
      <c r="I116" s="186"/>
      <c r="J116" s="187">
        <f t="shared" si="10"/>
        <v>0</v>
      </c>
      <c r="K116" s="183" t="s">
        <v>21</v>
      </c>
      <c r="L116" s="41"/>
      <c r="M116" s="188" t="s">
        <v>21</v>
      </c>
      <c r="N116" s="189" t="s">
        <v>45</v>
      </c>
      <c r="O116" s="66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215</v>
      </c>
      <c r="AT116" s="192" t="s">
        <v>211</v>
      </c>
      <c r="AU116" s="192" t="s">
        <v>83</v>
      </c>
      <c r="AY116" s="19" t="s">
        <v>209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9" t="s">
        <v>81</v>
      </c>
      <c r="BK116" s="193">
        <f t="shared" si="19"/>
        <v>0</v>
      </c>
      <c r="BL116" s="19" t="s">
        <v>215</v>
      </c>
      <c r="BM116" s="192" t="s">
        <v>2857</v>
      </c>
    </row>
    <row r="117" spans="1:65" s="2" customFormat="1" ht="14.45" customHeight="1">
      <c r="A117" s="36"/>
      <c r="B117" s="37"/>
      <c r="C117" s="181" t="s">
        <v>140</v>
      </c>
      <c r="D117" s="181" t="s">
        <v>211</v>
      </c>
      <c r="E117" s="182" t="s">
        <v>2858</v>
      </c>
      <c r="F117" s="183" t="s">
        <v>2859</v>
      </c>
      <c r="G117" s="184" t="s">
        <v>2403</v>
      </c>
      <c r="H117" s="185">
        <v>2</v>
      </c>
      <c r="I117" s="186"/>
      <c r="J117" s="187">
        <f t="shared" si="10"/>
        <v>0</v>
      </c>
      <c r="K117" s="183" t="s">
        <v>21</v>
      </c>
      <c r="L117" s="41"/>
      <c r="M117" s="188" t="s">
        <v>21</v>
      </c>
      <c r="N117" s="189" t="s">
        <v>45</v>
      </c>
      <c r="O117" s="66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215</v>
      </c>
      <c r="AT117" s="192" t="s">
        <v>211</v>
      </c>
      <c r="AU117" s="192" t="s">
        <v>83</v>
      </c>
      <c r="AY117" s="19" t="s">
        <v>209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9" t="s">
        <v>81</v>
      </c>
      <c r="BK117" s="193">
        <f t="shared" si="19"/>
        <v>0</v>
      </c>
      <c r="BL117" s="19" t="s">
        <v>215</v>
      </c>
      <c r="BM117" s="192" t="s">
        <v>2860</v>
      </c>
    </row>
    <row r="118" spans="2:63" s="12" customFormat="1" ht="22.9" customHeight="1">
      <c r="B118" s="165"/>
      <c r="C118" s="166"/>
      <c r="D118" s="167" t="s">
        <v>73</v>
      </c>
      <c r="E118" s="179" t="s">
        <v>2861</v>
      </c>
      <c r="F118" s="179" t="s">
        <v>2862</v>
      </c>
      <c r="G118" s="166"/>
      <c r="H118" s="166"/>
      <c r="I118" s="169"/>
      <c r="J118" s="180">
        <f>BK118</f>
        <v>0</v>
      </c>
      <c r="K118" s="166"/>
      <c r="L118" s="171"/>
      <c r="M118" s="172"/>
      <c r="N118" s="173"/>
      <c r="O118" s="173"/>
      <c r="P118" s="174">
        <f>SUM(P119:P130)</f>
        <v>0</v>
      </c>
      <c r="Q118" s="173"/>
      <c r="R118" s="174">
        <f>SUM(R119:R130)</f>
        <v>0</v>
      </c>
      <c r="S118" s="173"/>
      <c r="T118" s="175">
        <f>SUM(T119:T130)</f>
        <v>0</v>
      </c>
      <c r="AR118" s="176" t="s">
        <v>83</v>
      </c>
      <c r="AT118" s="177" t="s">
        <v>73</v>
      </c>
      <c r="AU118" s="177" t="s">
        <v>81</v>
      </c>
      <c r="AY118" s="176" t="s">
        <v>209</v>
      </c>
      <c r="BK118" s="178">
        <f>SUM(BK119:BK130)</f>
        <v>0</v>
      </c>
    </row>
    <row r="119" spans="1:65" s="2" customFormat="1" ht="14.45" customHeight="1">
      <c r="A119" s="36"/>
      <c r="B119" s="37"/>
      <c r="C119" s="181" t="s">
        <v>344</v>
      </c>
      <c r="D119" s="181" t="s">
        <v>211</v>
      </c>
      <c r="E119" s="182" t="s">
        <v>2741</v>
      </c>
      <c r="F119" s="183" t="s">
        <v>2863</v>
      </c>
      <c r="G119" s="184" t="s">
        <v>2403</v>
      </c>
      <c r="H119" s="185">
        <v>1</v>
      </c>
      <c r="I119" s="186"/>
      <c r="J119" s="187">
        <f aca="true" t="shared" si="20" ref="J119:J130">ROUND(I119*H119,2)</f>
        <v>0</v>
      </c>
      <c r="K119" s="183" t="s">
        <v>21</v>
      </c>
      <c r="L119" s="41"/>
      <c r="M119" s="188" t="s">
        <v>21</v>
      </c>
      <c r="N119" s="189" t="s">
        <v>45</v>
      </c>
      <c r="O119" s="66"/>
      <c r="P119" s="190">
        <f aca="true" t="shared" si="21" ref="P119:P130">O119*H119</f>
        <v>0</v>
      </c>
      <c r="Q119" s="190">
        <v>0</v>
      </c>
      <c r="R119" s="190">
        <f aca="true" t="shared" si="22" ref="R119:R130">Q119*H119</f>
        <v>0</v>
      </c>
      <c r="S119" s="190">
        <v>0</v>
      </c>
      <c r="T119" s="191">
        <f aca="true" t="shared" si="23" ref="T119:T130"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215</v>
      </c>
      <c r="AT119" s="192" t="s">
        <v>211</v>
      </c>
      <c r="AU119" s="192" t="s">
        <v>83</v>
      </c>
      <c r="AY119" s="19" t="s">
        <v>209</v>
      </c>
      <c r="BE119" s="193">
        <f aca="true" t="shared" si="24" ref="BE119:BE130">IF(N119="základní",J119,0)</f>
        <v>0</v>
      </c>
      <c r="BF119" s="193">
        <f aca="true" t="shared" si="25" ref="BF119:BF130">IF(N119="snížená",J119,0)</f>
        <v>0</v>
      </c>
      <c r="BG119" s="193">
        <f aca="true" t="shared" si="26" ref="BG119:BG130">IF(N119="zákl. přenesená",J119,0)</f>
        <v>0</v>
      </c>
      <c r="BH119" s="193">
        <f aca="true" t="shared" si="27" ref="BH119:BH130">IF(N119="sníž. přenesená",J119,0)</f>
        <v>0</v>
      </c>
      <c r="BI119" s="193">
        <f aca="true" t="shared" si="28" ref="BI119:BI130">IF(N119="nulová",J119,0)</f>
        <v>0</v>
      </c>
      <c r="BJ119" s="19" t="s">
        <v>81</v>
      </c>
      <c r="BK119" s="193">
        <f aca="true" t="shared" si="29" ref="BK119:BK130">ROUND(I119*H119,2)</f>
        <v>0</v>
      </c>
      <c r="BL119" s="19" t="s">
        <v>215</v>
      </c>
      <c r="BM119" s="192" t="s">
        <v>2864</v>
      </c>
    </row>
    <row r="120" spans="1:65" s="2" customFormat="1" ht="14.45" customHeight="1">
      <c r="A120" s="36"/>
      <c r="B120" s="37"/>
      <c r="C120" s="181" t="s">
        <v>351</v>
      </c>
      <c r="D120" s="181" t="s">
        <v>211</v>
      </c>
      <c r="E120" s="182" t="s">
        <v>2744</v>
      </c>
      <c r="F120" s="183" t="s">
        <v>2865</v>
      </c>
      <c r="G120" s="184" t="s">
        <v>2403</v>
      </c>
      <c r="H120" s="185">
        <v>10</v>
      </c>
      <c r="I120" s="186"/>
      <c r="J120" s="187">
        <f t="shared" si="20"/>
        <v>0</v>
      </c>
      <c r="K120" s="183" t="s">
        <v>21</v>
      </c>
      <c r="L120" s="41"/>
      <c r="M120" s="188" t="s">
        <v>21</v>
      </c>
      <c r="N120" s="189" t="s">
        <v>45</v>
      </c>
      <c r="O120" s="66"/>
      <c r="P120" s="190">
        <f t="shared" si="21"/>
        <v>0</v>
      </c>
      <c r="Q120" s="190">
        <v>0</v>
      </c>
      <c r="R120" s="190">
        <f t="shared" si="22"/>
        <v>0</v>
      </c>
      <c r="S120" s="190">
        <v>0</v>
      </c>
      <c r="T120" s="191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215</v>
      </c>
      <c r="AT120" s="192" t="s">
        <v>211</v>
      </c>
      <c r="AU120" s="192" t="s">
        <v>83</v>
      </c>
      <c r="AY120" s="19" t="s">
        <v>209</v>
      </c>
      <c r="BE120" s="193">
        <f t="shared" si="24"/>
        <v>0</v>
      </c>
      <c r="BF120" s="193">
        <f t="shared" si="25"/>
        <v>0</v>
      </c>
      <c r="BG120" s="193">
        <f t="shared" si="26"/>
        <v>0</v>
      </c>
      <c r="BH120" s="193">
        <f t="shared" si="27"/>
        <v>0</v>
      </c>
      <c r="BI120" s="193">
        <f t="shared" si="28"/>
        <v>0</v>
      </c>
      <c r="BJ120" s="19" t="s">
        <v>81</v>
      </c>
      <c r="BK120" s="193">
        <f t="shared" si="29"/>
        <v>0</v>
      </c>
      <c r="BL120" s="19" t="s">
        <v>215</v>
      </c>
      <c r="BM120" s="192" t="s">
        <v>2866</v>
      </c>
    </row>
    <row r="121" spans="1:65" s="2" customFormat="1" ht="14.45" customHeight="1">
      <c r="A121" s="36"/>
      <c r="B121" s="37"/>
      <c r="C121" s="181" t="s">
        <v>361</v>
      </c>
      <c r="D121" s="181" t="s">
        <v>211</v>
      </c>
      <c r="E121" s="182" t="s">
        <v>2747</v>
      </c>
      <c r="F121" s="183" t="s">
        <v>2867</v>
      </c>
      <c r="G121" s="184" t="s">
        <v>2403</v>
      </c>
      <c r="H121" s="185">
        <v>1</v>
      </c>
      <c r="I121" s="186"/>
      <c r="J121" s="187">
        <f t="shared" si="20"/>
        <v>0</v>
      </c>
      <c r="K121" s="183" t="s">
        <v>21</v>
      </c>
      <c r="L121" s="41"/>
      <c r="M121" s="188" t="s">
        <v>21</v>
      </c>
      <c r="N121" s="189" t="s">
        <v>45</v>
      </c>
      <c r="O121" s="66"/>
      <c r="P121" s="190">
        <f t="shared" si="21"/>
        <v>0</v>
      </c>
      <c r="Q121" s="190">
        <v>0</v>
      </c>
      <c r="R121" s="190">
        <f t="shared" si="22"/>
        <v>0</v>
      </c>
      <c r="S121" s="190">
        <v>0</v>
      </c>
      <c r="T121" s="191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215</v>
      </c>
      <c r="AT121" s="192" t="s">
        <v>211</v>
      </c>
      <c r="AU121" s="192" t="s">
        <v>83</v>
      </c>
      <c r="AY121" s="19" t="s">
        <v>209</v>
      </c>
      <c r="BE121" s="193">
        <f t="shared" si="24"/>
        <v>0</v>
      </c>
      <c r="BF121" s="193">
        <f t="shared" si="25"/>
        <v>0</v>
      </c>
      <c r="BG121" s="193">
        <f t="shared" si="26"/>
        <v>0</v>
      </c>
      <c r="BH121" s="193">
        <f t="shared" si="27"/>
        <v>0</v>
      </c>
      <c r="BI121" s="193">
        <f t="shared" si="28"/>
        <v>0</v>
      </c>
      <c r="BJ121" s="19" t="s">
        <v>81</v>
      </c>
      <c r="BK121" s="193">
        <f t="shared" si="29"/>
        <v>0</v>
      </c>
      <c r="BL121" s="19" t="s">
        <v>215</v>
      </c>
      <c r="BM121" s="192" t="s">
        <v>2868</v>
      </c>
    </row>
    <row r="122" spans="1:65" s="2" customFormat="1" ht="14.45" customHeight="1">
      <c r="A122" s="36"/>
      <c r="B122" s="37"/>
      <c r="C122" s="181" t="s">
        <v>366</v>
      </c>
      <c r="D122" s="181" t="s">
        <v>211</v>
      </c>
      <c r="E122" s="182" t="s">
        <v>2750</v>
      </c>
      <c r="F122" s="183" t="s">
        <v>2869</v>
      </c>
      <c r="G122" s="184" t="s">
        <v>2403</v>
      </c>
      <c r="H122" s="185">
        <v>1</v>
      </c>
      <c r="I122" s="186"/>
      <c r="J122" s="187">
        <f t="shared" si="20"/>
        <v>0</v>
      </c>
      <c r="K122" s="183" t="s">
        <v>21</v>
      </c>
      <c r="L122" s="41"/>
      <c r="M122" s="188" t="s">
        <v>21</v>
      </c>
      <c r="N122" s="189" t="s">
        <v>45</v>
      </c>
      <c r="O122" s="66"/>
      <c r="P122" s="190">
        <f t="shared" si="21"/>
        <v>0</v>
      </c>
      <c r="Q122" s="190">
        <v>0</v>
      </c>
      <c r="R122" s="190">
        <f t="shared" si="22"/>
        <v>0</v>
      </c>
      <c r="S122" s="190">
        <v>0</v>
      </c>
      <c r="T122" s="191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215</v>
      </c>
      <c r="AT122" s="192" t="s">
        <v>211</v>
      </c>
      <c r="AU122" s="192" t="s">
        <v>83</v>
      </c>
      <c r="AY122" s="19" t="s">
        <v>209</v>
      </c>
      <c r="BE122" s="193">
        <f t="shared" si="24"/>
        <v>0</v>
      </c>
      <c r="BF122" s="193">
        <f t="shared" si="25"/>
        <v>0</v>
      </c>
      <c r="BG122" s="193">
        <f t="shared" si="26"/>
        <v>0</v>
      </c>
      <c r="BH122" s="193">
        <f t="shared" si="27"/>
        <v>0</v>
      </c>
      <c r="BI122" s="193">
        <f t="shared" si="28"/>
        <v>0</v>
      </c>
      <c r="BJ122" s="19" t="s">
        <v>81</v>
      </c>
      <c r="BK122" s="193">
        <f t="shared" si="29"/>
        <v>0</v>
      </c>
      <c r="BL122" s="19" t="s">
        <v>215</v>
      </c>
      <c r="BM122" s="192" t="s">
        <v>2870</v>
      </c>
    </row>
    <row r="123" spans="1:65" s="2" customFormat="1" ht="14.45" customHeight="1">
      <c r="A123" s="36"/>
      <c r="B123" s="37"/>
      <c r="C123" s="181" t="s">
        <v>374</v>
      </c>
      <c r="D123" s="181" t="s">
        <v>211</v>
      </c>
      <c r="E123" s="182" t="s">
        <v>2753</v>
      </c>
      <c r="F123" s="183" t="s">
        <v>2871</v>
      </c>
      <c r="G123" s="184" t="s">
        <v>2403</v>
      </c>
      <c r="H123" s="185">
        <v>1</v>
      </c>
      <c r="I123" s="186"/>
      <c r="J123" s="187">
        <f t="shared" si="20"/>
        <v>0</v>
      </c>
      <c r="K123" s="183" t="s">
        <v>21</v>
      </c>
      <c r="L123" s="41"/>
      <c r="M123" s="188" t="s">
        <v>21</v>
      </c>
      <c r="N123" s="189" t="s">
        <v>45</v>
      </c>
      <c r="O123" s="66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215</v>
      </c>
      <c r="AT123" s="192" t="s">
        <v>211</v>
      </c>
      <c r="AU123" s="192" t="s">
        <v>83</v>
      </c>
      <c r="AY123" s="19" t="s">
        <v>209</v>
      </c>
      <c r="BE123" s="193">
        <f t="shared" si="24"/>
        <v>0</v>
      </c>
      <c r="BF123" s="193">
        <f t="shared" si="25"/>
        <v>0</v>
      </c>
      <c r="BG123" s="193">
        <f t="shared" si="26"/>
        <v>0</v>
      </c>
      <c r="BH123" s="193">
        <f t="shared" si="27"/>
        <v>0</v>
      </c>
      <c r="BI123" s="193">
        <f t="shared" si="28"/>
        <v>0</v>
      </c>
      <c r="BJ123" s="19" t="s">
        <v>81</v>
      </c>
      <c r="BK123" s="193">
        <f t="shared" si="29"/>
        <v>0</v>
      </c>
      <c r="BL123" s="19" t="s">
        <v>215</v>
      </c>
      <c r="BM123" s="192" t="s">
        <v>2872</v>
      </c>
    </row>
    <row r="124" spans="1:65" s="2" customFormat="1" ht="14.45" customHeight="1">
      <c r="A124" s="36"/>
      <c r="B124" s="37"/>
      <c r="C124" s="181" t="s">
        <v>378</v>
      </c>
      <c r="D124" s="181" t="s">
        <v>211</v>
      </c>
      <c r="E124" s="182" t="s">
        <v>2873</v>
      </c>
      <c r="F124" s="183" t="s">
        <v>2874</v>
      </c>
      <c r="G124" s="184" t="s">
        <v>2403</v>
      </c>
      <c r="H124" s="185">
        <v>1</v>
      </c>
      <c r="I124" s="186"/>
      <c r="J124" s="187">
        <f t="shared" si="20"/>
        <v>0</v>
      </c>
      <c r="K124" s="183" t="s">
        <v>21</v>
      </c>
      <c r="L124" s="41"/>
      <c r="M124" s="188" t="s">
        <v>21</v>
      </c>
      <c r="N124" s="189" t="s">
        <v>45</v>
      </c>
      <c r="O124" s="66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215</v>
      </c>
      <c r="AT124" s="192" t="s">
        <v>211</v>
      </c>
      <c r="AU124" s="192" t="s">
        <v>83</v>
      </c>
      <c r="AY124" s="19" t="s">
        <v>209</v>
      </c>
      <c r="BE124" s="193">
        <f t="shared" si="24"/>
        <v>0</v>
      </c>
      <c r="BF124" s="193">
        <f t="shared" si="25"/>
        <v>0</v>
      </c>
      <c r="BG124" s="193">
        <f t="shared" si="26"/>
        <v>0</v>
      </c>
      <c r="BH124" s="193">
        <f t="shared" si="27"/>
        <v>0</v>
      </c>
      <c r="BI124" s="193">
        <f t="shared" si="28"/>
        <v>0</v>
      </c>
      <c r="BJ124" s="19" t="s">
        <v>81</v>
      </c>
      <c r="BK124" s="193">
        <f t="shared" si="29"/>
        <v>0</v>
      </c>
      <c r="BL124" s="19" t="s">
        <v>215</v>
      </c>
      <c r="BM124" s="192" t="s">
        <v>2875</v>
      </c>
    </row>
    <row r="125" spans="1:65" s="2" customFormat="1" ht="14.45" customHeight="1">
      <c r="A125" s="36"/>
      <c r="B125" s="37"/>
      <c r="C125" s="181" t="s">
        <v>384</v>
      </c>
      <c r="D125" s="181" t="s">
        <v>211</v>
      </c>
      <c r="E125" s="182" t="s">
        <v>2876</v>
      </c>
      <c r="F125" s="183" t="s">
        <v>2751</v>
      </c>
      <c r="G125" s="184" t="s">
        <v>2403</v>
      </c>
      <c r="H125" s="185">
        <v>1</v>
      </c>
      <c r="I125" s="186"/>
      <c r="J125" s="187">
        <f t="shared" si="20"/>
        <v>0</v>
      </c>
      <c r="K125" s="183" t="s">
        <v>21</v>
      </c>
      <c r="L125" s="41"/>
      <c r="M125" s="188" t="s">
        <v>21</v>
      </c>
      <c r="N125" s="189" t="s">
        <v>45</v>
      </c>
      <c r="O125" s="66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215</v>
      </c>
      <c r="AT125" s="192" t="s">
        <v>211</v>
      </c>
      <c r="AU125" s="192" t="s">
        <v>83</v>
      </c>
      <c r="AY125" s="19" t="s">
        <v>209</v>
      </c>
      <c r="BE125" s="193">
        <f t="shared" si="24"/>
        <v>0</v>
      </c>
      <c r="BF125" s="193">
        <f t="shared" si="25"/>
        <v>0</v>
      </c>
      <c r="BG125" s="193">
        <f t="shared" si="26"/>
        <v>0</v>
      </c>
      <c r="BH125" s="193">
        <f t="shared" si="27"/>
        <v>0</v>
      </c>
      <c r="BI125" s="193">
        <f t="shared" si="28"/>
        <v>0</v>
      </c>
      <c r="BJ125" s="19" t="s">
        <v>81</v>
      </c>
      <c r="BK125" s="193">
        <f t="shared" si="29"/>
        <v>0</v>
      </c>
      <c r="BL125" s="19" t="s">
        <v>215</v>
      </c>
      <c r="BM125" s="192" t="s">
        <v>2877</v>
      </c>
    </row>
    <row r="126" spans="1:65" s="2" customFormat="1" ht="14.45" customHeight="1">
      <c r="A126" s="36"/>
      <c r="B126" s="37"/>
      <c r="C126" s="181" t="s">
        <v>395</v>
      </c>
      <c r="D126" s="181" t="s">
        <v>211</v>
      </c>
      <c r="E126" s="182" t="s">
        <v>2878</v>
      </c>
      <c r="F126" s="183" t="s">
        <v>2879</v>
      </c>
      <c r="G126" s="184" t="s">
        <v>2403</v>
      </c>
      <c r="H126" s="185">
        <v>1</v>
      </c>
      <c r="I126" s="186"/>
      <c r="J126" s="187">
        <f t="shared" si="20"/>
        <v>0</v>
      </c>
      <c r="K126" s="183" t="s">
        <v>21</v>
      </c>
      <c r="L126" s="41"/>
      <c r="M126" s="188" t="s">
        <v>21</v>
      </c>
      <c r="N126" s="189" t="s">
        <v>45</v>
      </c>
      <c r="O126" s="66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215</v>
      </c>
      <c r="AT126" s="192" t="s">
        <v>211</v>
      </c>
      <c r="AU126" s="192" t="s">
        <v>83</v>
      </c>
      <c r="AY126" s="19" t="s">
        <v>209</v>
      </c>
      <c r="BE126" s="193">
        <f t="shared" si="24"/>
        <v>0</v>
      </c>
      <c r="BF126" s="193">
        <f t="shared" si="25"/>
        <v>0</v>
      </c>
      <c r="BG126" s="193">
        <f t="shared" si="26"/>
        <v>0</v>
      </c>
      <c r="BH126" s="193">
        <f t="shared" si="27"/>
        <v>0</v>
      </c>
      <c r="BI126" s="193">
        <f t="shared" si="28"/>
        <v>0</v>
      </c>
      <c r="BJ126" s="19" t="s">
        <v>81</v>
      </c>
      <c r="BK126" s="193">
        <f t="shared" si="29"/>
        <v>0</v>
      </c>
      <c r="BL126" s="19" t="s">
        <v>215</v>
      </c>
      <c r="BM126" s="192" t="s">
        <v>2880</v>
      </c>
    </row>
    <row r="127" spans="1:65" s="2" customFormat="1" ht="24.2" customHeight="1">
      <c r="A127" s="36"/>
      <c r="B127" s="37"/>
      <c r="C127" s="181" t="s">
        <v>120</v>
      </c>
      <c r="D127" s="181" t="s">
        <v>211</v>
      </c>
      <c r="E127" s="182" t="s">
        <v>2881</v>
      </c>
      <c r="F127" s="183" t="s">
        <v>2882</v>
      </c>
      <c r="G127" s="184" t="s">
        <v>2403</v>
      </c>
      <c r="H127" s="185">
        <v>1</v>
      </c>
      <c r="I127" s="186"/>
      <c r="J127" s="187">
        <f t="shared" si="20"/>
        <v>0</v>
      </c>
      <c r="K127" s="183" t="s">
        <v>21</v>
      </c>
      <c r="L127" s="41"/>
      <c r="M127" s="188" t="s">
        <v>21</v>
      </c>
      <c r="N127" s="189" t="s">
        <v>45</v>
      </c>
      <c r="O127" s="66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215</v>
      </c>
      <c r="AT127" s="192" t="s">
        <v>211</v>
      </c>
      <c r="AU127" s="192" t="s">
        <v>83</v>
      </c>
      <c r="AY127" s="19" t="s">
        <v>209</v>
      </c>
      <c r="BE127" s="193">
        <f t="shared" si="24"/>
        <v>0</v>
      </c>
      <c r="BF127" s="193">
        <f t="shared" si="25"/>
        <v>0</v>
      </c>
      <c r="BG127" s="193">
        <f t="shared" si="26"/>
        <v>0</v>
      </c>
      <c r="BH127" s="193">
        <f t="shared" si="27"/>
        <v>0</v>
      </c>
      <c r="BI127" s="193">
        <f t="shared" si="28"/>
        <v>0</v>
      </c>
      <c r="BJ127" s="19" t="s">
        <v>81</v>
      </c>
      <c r="BK127" s="193">
        <f t="shared" si="29"/>
        <v>0</v>
      </c>
      <c r="BL127" s="19" t="s">
        <v>215</v>
      </c>
      <c r="BM127" s="192" t="s">
        <v>2883</v>
      </c>
    </row>
    <row r="128" spans="1:65" s="2" customFormat="1" ht="14.45" customHeight="1">
      <c r="A128" s="36"/>
      <c r="B128" s="37"/>
      <c r="C128" s="181" t="s">
        <v>404</v>
      </c>
      <c r="D128" s="181" t="s">
        <v>211</v>
      </c>
      <c r="E128" s="182" t="s">
        <v>2884</v>
      </c>
      <c r="F128" s="183" t="s">
        <v>2338</v>
      </c>
      <c r="G128" s="184" t="s">
        <v>2403</v>
      </c>
      <c r="H128" s="185">
        <v>1</v>
      </c>
      <c r="I128" s="186"/>
      <c r="J128" s="187">
        <f t="shared" si="20"/>
        <v>0</v>
      </c>
      <c r="K128" s="183" t="s">
        <v>21</v>
      </c>
      <c r="L128" s="41"/>
      <c r="M128" s="188" t="s">
        <v>21</v>
      </c>
      <c r="N128" s="189" t="s">
        <v>45</v>
      </c>
      <c r="O128" s="66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215</v>
      </c>
      <c r="AT128" s="192" t="s">
        <v>211</v>
      </c>
      <c r="AU128" s="192" t="s">
        <v>83</v>
      </c>
      <c r="AY128" s="19" t="s">
        <v>209</v>
      </c>
      <c r="BE128" s="193">
        <f t="shared" si="24"/>
        <v>0</v>
      </c>
      <c r="BF128" s="193">
        <f t="shared" si="25"/>
        <v>0</v>
      </c>
      <c r="BG128" s="193">
        <f t="shared" si="26"/>
        <v>0</v>
      </c>
      <c r="BH128" s="193">
        <f t="shared" si="27"/>
        <v>0</v>
      </c>
      <c r="BI128" s="193">
        <f t="shared" si="28"/>
        <v>0</v>
      </c>
      <c r="BJ128" s="19" t="s">
        <v>81</v>
      </c>
      <c r="BK128" s="193">
        <f t="shared" si="29"/>
        <v>0</v>
      </c>
      <c r="BL128" s="19" t="s">
        <v>215</v>
      </c>
      <c r="BM128" s="192" t="s">
        <v>2885</v>
      </c>
    </row>
    <row r="129" spans="1:65" s="2" customFormat="1" ht="14.45" customHeight="1">
      <c r="A129" s="36"/>
      <c r="B129" s="37"/>
      <c r="C129" s="181" t="s">
        <v>408</v>
      </c>
      <c r="D129" s="181" t="s">
        <v>211</v>
      </c>
      <c r="E129" s="182" t="s">
        <v>2886</v>
      </c>
      <c r="F129" s="183" t="s">
        <v>2887</v>
      </c>
      <c r="G129" s="184" t="s">
        <v>2403</v>
      </c>
      <c r="H129" s="185">
        <v>1</v>
      </c>
      <c r="I129" s="186"/>
      <c r="J129" s="187">
        <f t="shared" si="20"/>
        <v>0</v>
      </c>
      <c r="K129" s="183" t="s">
        <v>21</v>
      </c>
      <c r="L129" s="41"/>
      <c r="M129" s="188" t="s">
        <v>21</v>
      </c>
      <c r="N129" s="189" t="s">
        <v>45</v>
      </c>
      <c r="O129" s="66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215</v>
      </c>
      <c r="AT129" s="192" t="s">
        <v>211</v>
      </c>
      <c r="AU129" s="192" t="s">
        <v>83</v>
      </c>
      <c r="AY129" s="19" t="s">
        <v>209</v>
      </c>
      <c r="BE129" s="193">
        <f t="shared" si="24"/>
        <v>0</v>
      </c>
      <c r="BF129" s="193">
        <f t="shared" si="25"/>
        <v>0</v>
      </c>
      <c r="BG129" s="193">
        <f t="shared" si="26"/>
        <v>0</v>
      </c>
      <c r="BH129" s="193">
        <f t="shared" si="27"/>
        <v>0</v>
      </c>
      <c r="BI129" s="193">
        <f t="shared" si="28"/>
        <v>0</v>
      </c>
      <c r="BJ129" s="19" t="s">
        <v>81</v>
      </c>
      <c r="BK129" s="193">
        <f t="shared" si="29"/>
        <v>0</v>
      </c>
      <c r="BL129" s="19" t="s">
        <v>215</v>
      </c>
      <c r="BM129" s="192" t="s">
        <v>2888</v>
      </c>
    </row>
    <row r="130" spans="1:65" s="2" customFormat="1" ht="14.45" customHeight="1">
      <c r="A130" s="36"/>
      <c r="B130" s="37"/>
      <c r="C130" s="181" t="s">
        <v>419</v>
      </c>
      <c r="D130" s="181" t="s">
        <v>211</v>
      </c>
      <c r="E130" s="182" t="s">
        <v>2889</v>
      </c>
      <c r="F130" s="183" t="s">
        <v>2748</v>
      </c>
      <c r="G130" s="184" t="s">
        <v>2403</v>
      </c>
      <c r="H130" s="185">
        <v>1</v>
      </c>
      <c r="I130" s="186"/>
      <c r="J130" s="187">
        <f t="shared" si="20"/>
        <v>0</v>
      </c>
      <c r="K130" s="183" t="s">
        <v>21</v>
      </c>
      <c r="L130" s="41"/>
      <c r="M130" s="188" t="s">
        <v>21</v>
      </c>
      <c r="N130" s="189" t="s">
        <v>45</v>
      </c>
      <c r="O130" s="66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215</v>
      </c>
      <c r="AT130" s="192" t="s">
        <v>211</v>
      </c>
      <c r="AU130" s="192" t="s">
        <v>83</v>
      </c>
      <c r="AY130" s="19" t="s">
        <v>209</v>
      </c>
      <c r="BE130" s="193">
        <f t="shared" si="24"/>
        <v>0</v>
      </c>
      <c r="BF130" s="193">
        <f t="shared" si="25"/>
        <v>0</v>
      </c>
      <c r="BG130" s="193">
        <f t="shared" si="26"/>
        <v>0</v>
      </c>
      <c r="BH130" s="193">
        <f t="shared" si="27"/>
        <v>0</v>
      </c>
      <c r="BI130" s="193">
        <f t="shared" si="28"/>
        <v>0</v>
      </c>
      <c r="BJ130" s="19" t="s">
        <v>81</v>
      </c>
      <c r="BK130" s="193">
        <f t="shared" si="29"/>
        <v>0</v>
      </c>
      <c r="BL130" s="19" t="s">
        <v>215</v>
      </c>
      <c r="BM130" s="192" t="s">
        <v>2890</v>
      </c>
    </row>
    <row r="131" spans="2:63" s="12" customFormat="1" ht="22.9" customHeight="1">
      <c r="B131" s="165"/>
      <c r="C131" s="166"/>
      <c r="D131" s="167" t="s">
        <v>73</v>
      </c>
      <c r="E131" s="179" t="s">
        <v>2891</v>
      </c>
      <c r="F131" s="179" t="s">
        <v>2892</v>
      </c>
      <c r="G131" s="166"/>
      <c r="H131" s="166"/>
      <c r="I131" s="169"/>
      <c r="J131" s="180">
        <f>BK131</f>
        <v>0</v>
      </c>
      <c r="K131" s="166"/>
      <c r="L131" s="171"/>
      <c r="M131" s="172"/>
      <c r="N131" s="173"/>
      <c r="O131" s="173"/>
      <c r="P131" s="174">
        <f>SUM(P132:P174)</f>
        <v>0</v>
      </c>
      <c r="Q131" s="173"/>
      <c r="R131" s="174">
        <f>SUM(R132:R174)</f>
        <v>0</v>
      </c>
      <c r="S131" s="173"/>
      <c r="T131" s="175">
        <f>SUM(T132:T174)</f>
        <v>0</v>
      </c>
      <c r="AR131" s="176" t="s">
        <v>83</v>
      </c>
      <c r="AT131" s="177" t="s">
        <v>73</v>
      </c>
      <c r="AU131" s="177" t="s">
        <v>81</v>
      </c>
      <c r="AY131" s="176" t="s">
        <v>209</v>
      </c>
      <c r="BK131" s="178">
        <f>SUM(BK132:BK174)</f>
        <v>0</v>
      </c>
    </row>
    <row r="132" spans="1:65" s="2" customFormat="1" ht="14.45" customHeight="1">
      <c r="A132" s="36"/>
      <c r="B132" s="37"/>
      <c r="C132" s="238" t="s">
        <v>424</v>
      </c>
      <c r="D132" s="238" t="s">
        <v>299</v>
      </c>
      <c r="E132" s="239" t="s">
        <v>2554</v>
      </c>
      <c r="F132" s="240" t="s">
        <v>2893</v>
      </c>
      <c r="G132" s="241" t="s">
        <v>322</v>
      </c>
      <c r="H132" s="242">
        <v>105</v>
      </c>
      <c r="I132" s="243"/>
      <c r="J132" s="244">
        <f>ROUND(I132*H132,2)</f>
        <v>0</v>
      </c>
      <c r="K132" s="240" t="s">
        <v>21</v>
      </c>
      <c r="L132" s="245"/>
      <c r="M132" s="246" t="s">
        <v>21</v>
      </c>
      <c r="N132" s="247" t="s">
        <v>45</v>
      </c>
      <c r="O132" s="66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262</v>
      </c>
      <c r="AT132" s="192" t="s">
        <v>299</v>
      </c>
      <c r="AU132" s="192" t="s">
        <v>83</v>
      </c>
      <c r="AY132" s="19" t="s">
        <v>209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9" t="s">
        <v>81</v>
      </c>
      <c r="BK132" s="193">
        <f>ROUND(I132*H132,2)</f>
        <v>0</v>
      </c>
      <c r="BL132" s="19" t="s">
        <v>215</v>
      </c>
      <c r="BM132" s="192" t="s">
        <v>2894</v>
      </c>
    </row>
    <row r="133" spans="2:51" s="13" customFormat="1" ht="12">
      <c r="B133" s="194"/>
      <c r="C133" s="195"/>
      <c r="D133" s="196" t="s">
        <v>217</v>
      </c>
      <c r="E133" s="195"/>
      <c r="F133" s="198" t="s">
        <v>2895</v>
      </c>
      <c r="G133" s="195"/>
      <c r="H133" s="199">
        <v>105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217</v>
      </c>
      <c r="AU133" s="205" t="s">
        <v>83</v>
      </c>
      <c r="AV133" s="13" t="s">
        <v>83</v>
      </c>
      <c r="AW133" s="13" t="s">
        <v>4</v>
      </c>
      <c r="AX133" s="13" t="s">
        <v>81</v>
      </c>
      <c r="AY133" s="205" t="s">
        <v>209</v>
      </c>
    </row>
    <row r="134" spans="1:65" s="2" customFormat="1" ht="14.45" customHeight="1">
      <c r="A134" s="36"/>
      <c r="B134" s="37"/>
      <c r="C134" s="238" t="s">
        <v>430</v>
      </c>
      <c r="D134" s="238" t="s">
        <v>299</v>
      </c>
      <c r="E134" s="239" t="s">
        <v>2896</v>
      </c>
      <c r="F134" s="240" t="s">
        <v>2897</v>
      </c>
      <c r="G134" s="241" t="s">
        <v>322</v>
      </c>
      <c r="H134" s="242">
        <v>105</v>
      </c>
      <c r="I134" s="243"/>
      <c r="J134" s="244">
        <f>ROUND(I134*H134,2)</f>
        <v>0</v>
      </c>
      <c r="K134" s="240" t="s">
        <v>21</v>
      </c>
      <c r="L134" s="245"/>
      <c r="M134" s="246" t="s">
        <v>21</v>
      </c>
      <c r="N134" s="247" t="s">
        <v>45</v>
      </c>
      <c r="O134" s="66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262</v>
      </c>
      <c r="AT134" s="192" t="s">
        <v>299</v>
      </c>
      <c r="AU134" s="192" t="s">
        <v>83</v>
      </c>
      <c r="AY134" s="19" t="s">
        <v>209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9" t="s">
        <v>81</v>
      </c>
      <c r="BK134" s="193">
        <f>ROUND(I134*H134,2)</f>
        <v>0</v>
      </c>
      <c r="BL134" s="19" t="s">
        <v>215</v>
      </c>
      <c r="BM134" s="192" t="s">
        <v>2898</v>
      </c>
    </row>
    <row r="135" spans="2:51" s="13" customFormat="1" ht="12">
      <c r="B135" s="194"/>
      <c r="C135" s="195"/>
      <c r="D135" s="196" t="s">
        <v>217</v>
      </c>
      <c r="E135" s="195"/>
      <c r="F135" s="198" t="s">
        <v>2895</v>
      </c>
      <c r="G135" s="195"/>
      <c r="H135" s="199">
        <v>105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217</v>
      </c>
      <c r="AU135" s="205" t="s">
        <v>83</v>
      </c>
      <c r="AV135" s="13" t="s">
        <v>83</v>
      </c>
      <c r="AW135" s="13" t="s">
        <v>4</v>
      </c>
      <c r="AX135" s="13" t="s">
        <v>81</v>
      </c>
      <c r="AY135" s="205" t="s">
        <v>209</v>
      </c>
    </row>
    <row r="136" spans="1:65" s="2" customFormat="1" ht="14.45" customHeight="1">
      <c r="A136" s="36"/>
      <c r="B136" s="37"/>
      <c r="C136" s="238" t="s">
        <v>434</v>
      </c>
      <c r="D136" s="238" t="s">
        <v>299</v>
      </c>
      <c r="E136" s="239" t="s">
        <v>2899</v>
      </c>
      <c r="F136" s="240" t="s">
        <v>2900</v>
      </c>
      <c r="G136" s="241" t="s">
        <v>322</v>
      </c>
      <c r="H136" s="242">
        <v>126</v>
      </c>
      <c r="I136" s="243"/>
      <c r="J136" s="244">
        <f>ROUND(I136*H136,2)</f>
        <v>0</v>
      </c>
      <c r="K136" s="240" t="s">
        <v>21</v>
      </c>
      <c r="L136" s="245"/>
      <c r="M136" s="246" t="s">
        <v>21</v>
      </c>
      <c r="N136" s="247" t="s">
        <v>45</v>
      </c>
      <c r="O136" s="66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262</v>
      </c>
      <c r="AT136" s="192" t="s">
        <v>299</v>
      </c>
      <c r="AU136" s="192" t="s">
        <v>83</v>
      </c>
      <c r="AY136" s="19" t="s">
        <v>209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9" t="s">
        <v>81</v>
      </c>
      <c r="BK136" s="193">
        <f>ROUND(I136*H136,2)</f>
        <v>0</v>
      </c>
      <c r="BL136" s="19" t="s">
        <v>215</v>
      </c>
      <c r="BM136" s="192" t="s">
        <v>2901</v>
      </c>
    </row>
    <row r="137" spans="2:51" s="13" customFormat="1" ht="12">
      <c r="B137" s="194"/>
      <c r="C137" s="195"/>
      <c r="D137" s="196" t="s">
        <v>217</v>
      </c>
      <c r="E137" s="195"/>
      <c r="F137" s="198" t="s">
        <v>2902</v>
      </c>
      <c r="G137" s="195"/>
      <c r="H137" s="199">
        <v>126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217</v>
      </c>
      <c r="AU137" s="205" t="s">
        <v>83</v>
      </c>
      <c r="AV137" s="13" t="s">
        <v>83</v>
      </c>
      <c r="AW137" s="13" t="s">
        <v>4</v>
      </c>
      <c r="AX137" s="13" t="s">
        <v>81</v>
      </c>
      <c r="AY137" s="205" t="s">
        <v>209</v>
      </c>
    </row>
    <row r="138" spans="1:65" s="2" customFormat="1" ht="14.45" customHeight="1">
      <c r="A138" s="36"/>
      <c r="B138" s="37"/>
      <c r="C138" s="238" t="s">
        <v>438</v>
      </c>
      <c r="D138" s="238" t="s">
        <v>299</v>
      </c>
      <c r="E138" s="239" t="s">
        <v>2903</v>
      </c>
      <c r="F138" s="240" t="s">
        <v>2904</v>
      </c>
      <c r="G138" s="241" t="s">
        <v>322</v>
      </c>
      <c r="H138" s="242">
        <v>73.5</v>
      </c>
      <c r="I138" s="243"/>
      <c r="J138" s="244">
        <f>ROUND(I138*H138,2)</f>
        <v>0</v>
      </c>
      <c r="K138" s="240" t="s">
        <v>21</v>
      </c>
      <c r="L138" s="245"/>
      <c r="M138" s="246" t="s">
        <v>21</v>
      </c>
      <c r="N138" s="247" t="s">
        <v>45</v>
      </c>
      <c r="O138" s="66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262</v>
      </c>
      <c r="AT138" s="192" t="s">
        <v>299</v>
      </c>
      <c r="AU138" s="192" t="s">
        <v>83</v>
      </c>
      <c r="AY138" s="19" t="s">
        <v>209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9" t="s">
        <v>81</v>
      </c>
      <c r="BK138" s="193">
        <f>ROUND(I138*H138,2)</f>
        <v>0</v>
      </c>
      <c r="BL138" s="19" t="s">
        <v>215</v>
      </c>
      <c r="BM138" s="192" t="s">
        <v>2905</v>
      </c>
    </row>
    <row r="139" spans="2:51" s="13" customFormat="1" ht="12">
      <c r="B139" s="194"/>
      <c r="C139" s="195"/>
      <c r="D139" s="196" t="s">
        <v>217</v>
      </c>
      <c r="E139" s="195"/>
      <c r="F139" s="198" t="s">
        <v>2906</v>
      </c>
      <c r="G139" s="195"/>
      <c r="H139" s="199">
        <v>73.5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217</v>
      </c>
      <c r="AU139" s="205" t="s">
        <v>83</v>
      </c>
      <c r="AV139" s="13" t="s">
        <v>83</v>
      </c>
      <c r="AW139" s="13" t="s">
        <v>4</v>
      </c>
      <c r="AX139" s="13" t="s">
        <v>81</v>
      </c>
      <c r="AY139" s="205" t="s">
        <v>209</v>
      </c>
    </row>
    <row r="140" spans="1:65" s="2" customFormat="1" ht="14.45" customHeight="1">
      <c r="A140" s="36"/>
      <c r="B140" s="37"/>
      <c r="C140" s="238" t="s">
        <v>442</v>
      </c>
      <c r="D140" s="238" t="s">
        <v>299</v>
      </c>
      <c r="E140" s="239" t="s">
        <v>2907</v>
      </c>
      <c r="F140" s="240" t="s">
        <v>2908</v>
      </c>
      <c r="G140" s="241" t="s">
        <v>322</v>
      </c>
      <c r="H140" s="242">
        <v>31.5</v>
      </c>
      <c r="I140" s="243"/>
      <c r="J140" s="244">
        <f>ROUND(I140*H140,2)</f>
        <v>0</v>
      </c>
      <c r="K140" s="240" t="s">
        <v>21</v>
      </c>
      <c r="L140" s="245"/>
      <c r="M140" s="246" t="s">
        <v>21</v>
      </c>
      <c r="N140" s="247" t="s">
        <v>45</v>
      </c>
      <c r="O140" s="66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262</v>
      </c>
      <c r="AT140" s="192" t="s">
        <v>299</v>
      </c>
      <c r="AU140" s="192" t="s">
        <v>83</v>
      </c>
      <c r="AY140" s="19" t="s">
        <v>209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81</v>
      </c>
      <c r="BK140" s="193">
        <f>ROUND(I140*H140,2)</f>
        <v>0</v>
      </c>
      <c r="BL140" s="19" t="s">
        <v>215</v>
      </c>
      <c r="BM140" s="192" t="s">
        <v>2909</v>
      </c>
    </row>
    <row r="141" spans="2:51" s="13" customFormat="1" ht="12">
      <c r="B141" s="194"/>
      <c r="C141" s="195"/>
      <c r="D141" s="196" t="s">
        <v>217</v>
      </c>
      <c r="E141" s="195"/>
      <c r="F141" s="198" t="s">
        <v>2910</v>
      </c>
      <c r="G141" s="195"/>
      <c r="H141" s="199">
        <v>31.5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217</v>
      </c>
      <c r="AU141" s="205" t="s">
        <v>83</v>
      </c>
      <c r="AV141" s="13" t="s">
        <v>83</v>
      </c>
      <c r="AW141" s="13" t="s">
        <v>4</v>
      </c>
      <c r="AX141" s="13" t="s">
        <v>81</v>
      </c>
      <c r="AY141" s="205" t="s">
        <v>209</v>
      </c>
    </row>
    <row r="142" spans="1:65" s="2" customFormat="1" ht="14.45" customHeight="1">
      <c r="A142" s="36"/>
      <c r="B142" s="37"/>
      <c r="C142" s="238" t="s">
        <v>446</v>
      </c>
      <c r="D142" s="238" t="s">
        <v>299</v>
      </c>
      <c r="E142" s="239" t="s">
        <v>2911</v>
      </c>
      <c r="F142" s="240" t="s">
        <v>2912</v>
      </c>
      <c r="G142" s="241" t="s">
        <v>2403</v>
      </c>
      <c r="H142" s="242">
        <v>8.4</v>
      </c>
      <c r="I142" s="243"/>
      <c r="J142" s="244">
        <f>ROUND(I142*H142,2)</f>
        <v>0</v>
      </c>
      <c r="K142" s="240" t="s">
        <v>21</v>
      </c>
      <c r="L142" s="245"/>
      <c r="M142" s="246" t="s">
        <v>21</v>
      </c>
      <c r="N142" s="247" t="s">
        <v>45</v>
      </c>
      <c r="O142" s="66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262</v>
      </c>
      <c r="AT142" s="192" t="s">
        <v>299</v>
      </c>
      <c r="AU142" s="192" t="s">
        <v>83</v>
      </c>
      <c r="AY142" s="19" t="s">
        <v>209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9" t="s">
        <v>81</v>
      </c>
      <c r="BK142" s="193">
        <f>ROUND(I142*H142,2)</f>
        <v>0</v>
      </c>
      <c r="BL142" s="19" t="s">
        <v>215</v>
      </c>
      <c r="BM142" s="192" t="s">
        <v>2913</v>
      </c>
    </row>
    <row r="143" spans="2:51" s="13" customFormat="1" ht="12">
      <c r="B143" s="194"/>
      <c r="C143" s="195"/>
      <c r="D143" s="196" t="s">
        <v>217</v>
      </c>
      <c r="E143" s="195"/>
      <c r="F143" s="198" t="s">
        <v>2914</v>
      </c>
      <c r="G143" s="195"/>
      <c r="H143" s="199">
        <v>8.4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217</v>
      </c>
      <c r="AU143" s="205" t="s">
        <v>83</v>
      </c>
      <c r="AV143" s="13" t="s">
        <v>83</v>
      </c>
      <c r="AW143" s="13" t="s">
        <v>4</v>
      </c>
      <c r="AX143" s="13" t="s">
        <v>81</v>
      </c>
      <c r="AY143" s="205" t="s">
        <v>209</v>
      </c>
    </row>
    <row r="144" spans="1:65" s="2" customFormat="1" ht="14.45" customHeight="1">
      <c r="A144" s="36"/>
      <c r="B144" s="37"/>
      <c r="C144" s="238" t="s">
        <v>452</v>
      </c>
      <c r="D144" s="238" t="s">
        <v>299</v>
      </c>
      <c r="E144" s="239" t="s">
        <v>2915</v>
      </c>
      <c r="F144" s="240" t="s">
        <v>2916</v>
      </c>
      <c r="G144" s="241" t="s">
        <v>2403</v>
      </c>
      <c r="H144" s="242">
        <v>3.15</v>
      </c>
      <c r="I144" s="243"/>
      <c r="J144" s="244">
        <f>ROUND(I144*H144,2)</f>
        <v>0</v>
      </c>
      <c r="K144" s="240" t="s">
        <v>21</v>
      </c>
      <c r="L144" s="245"/>
      <c r="M144" s="246" t="s">
        <v>21</v>
      </c>
      <c r="N144" s="247" t="s">
        <v>45</v>
      </c>
      <c r="O144" s="66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262</v>
      </c>
      <c r="AT144" s="192" t="s">
        <v>299</v>
      </c>
      <c r="AU144" s="192" t="s">
        <v>83</v>
      </c>
      <c r="AY144" s="19" t="s">
        <v>209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9" t="s">
        <v>81</v>
      </c>
      <c r="BK144" s="193">
        <f>ROUND(I144*H144,2)</f>
        <v>0</v>
      </c>
      <c r="BL144" s="19" t="s">
        <v>215</v>
      </c>
      <c r="BM144" s="192" t="s">
        <v>2917</v>
      </c>
    </row>
    <row r="145" spans="2:51" s="13" customFormat="1" ht="12">
      <c r="B145" s="194"/>
      <c r="C145" s="195"/>
      <c r="D145" s="196" t="s">
        <v>217</v>
      </c>
      <c r="E145" s="195"/>
      <c r="F145" s="198" t="s">
        <v>2918</v>
      </c>
      <c r="G145" s="195"/>
      <c r="H145" s="199">
        <v>3.15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217</v>
      </c>
      <c r="AU145" s="205" t="s">
        <v>83</v>
      </c>
      <c r="AV145" s="13" t="s">
        <v>83</v>
      </c>
      <c r="AW145" s="13" t="s">
        <v>4</v>
      </c>
      <c r="AX145" s="13" t="s">
        <v>81</v>
      </c>
      <c r="AY145" s="205" t="s">
        <v>209</v>
      </c>
    </row>
    <row r="146" spans="1:65" s="2" customFormat="1" ht="14.45" customHeight="1">
      <c r="A146" s="36"/>
      <c r="B146" s="37"/>
      <c r="C146" s="238" t="s">
        <v>457</v>
      </c>
      <c r="D146" s="238" t="s">
        <v>299</v>
      </c>
      <c r="E146" s="239" t="s">
        <v>2919</v>
      </c>
      <c r="F146" s="240" t="s">
        <v>2920</v>
      </c>
      <c r="G146" s="241" t="s">
        <v>2403</v>
      </c>
      <c r="H146" s="242">
        <v>4.2</v>
      </c>
      <c r="I146" s="243"/>
      <c r="J146" s="244">
        <f>ROUND(I146*H146,2)</f>
        <v>0</v>
      </c>
      <c r="K146" s="240" t="s">
        <v>21</v>
      </c>
      <c r="L146" s="245"/>
      <c r="M146" s="246" t="s">
        <v>21</v>
      </c>
      <c r="N146" s="247" t="s">
        <v>45</v>
      </c>
      <c r="O146" s="66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262</v>
      </c>
      <c r="AT146" s="192" t="s">
        <v>299</v>
      </c>
      <c r="AU146" s="192" t="s">
        <v>83</v>
      </c>
      <c r="AY146" s="19" t="s">
        <v>209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9" t="s">
        <v>81</v>
      </c>
      <c r="BK146" s="193">
        <f>ROUND(I146*H146,2)</f>
        <v>0</v>
      </c>
      <c r="BL146" s="19" t="s">
        <v>215</v>
      </c>
      <c r="BM146" s="192" t="s">
        <v>2921</v>
      </c>
    </row>
    <row r="147" spans="2:51" s="13" customFormat="1" ht="12">
      <c r="B147" s="194"/>
      <c r="C147" s="195"/>
      <c r="D147" s="196" t="s">
        <v>217</v>
      </c>
      <c r="E147" s="195"/>
      <c r="F147" s="198" t="s">
        <v>2922</v>
      </c>
      <c r="G147" s="195"/>
      <c r="H147" s="199">
        <v>4.2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217</v>
      </c>
      <c r="AU147" s="205" t="s">
        <v>83</v>
      </c>
      <c r="AV147" s="13" t="s">
        <v>83</v>
      </c>
      <c r="AW147" s="13" t="s">
        <v>4</v>
      </c>
      <c r="AX147" s="13" t="s">
        <v>81</v>
      </c>
      <c r="AY147" s="205" t="s">
        <v>209</v>
      </c>
    </row>
    <row r="148" spans="1:65" s="2" customFormat="1" ht="14.45" customHeight="1">
      <c r="A148" s="36"/>
      <c r="B148" s="37"/>
      <c r="C148" s="238" t="s">
        <v>461</v>
      </c>
      <c r="D148" s="238" t="s">
        <v>299</v>
      </c>
      <c r="E148" s="239" t="s">
        <v>2923</v>
      </c>
      <c r="F148" s="240" t="s">
        <v>2924</v>
      </c>
      <c r="G148" s="241" t="s">
        <v>2403</v>
      </c>
      <c r="H148" s="242">
        <v>1.05</v>
      </c>
      <c r="I148" s="243"/>
      <c r="J148" s="244">
        <f>ROUND(I148*H148,2)</f>
        <v>0</v>
      </c>
      <c r="K148" s="240" t="s">
        <v>21</v>
      </c>
      <c r="L148" s="245"/>
      <c r="M148" s="246" t="s">
        <v>21</v>
      </c>
      <c r="N148" s="247" t="s">
        <v>45</v>
      </c>
      <c r="O148" s="66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262</v>
      </c>
      <c r="AT148" s="192" t="s">
        <v>299</v>
      </c>
      <c r="AU148" s="192" t="s">
        <v>83</v>
      </c>
      <c r="AY148" s="19" t="s">
        <v>209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9" t="s">
        <v>81</v>
      </c>
      <c r="BK148" s="193">
        <f>ROUND(I148*H148,2)</f>
        <v>0</v>
      </c>
      <c r="BL148" s="19" t="s">
        <v>215</v>
      </c>
      <c r="BM148" s="192" t="s">
        <v>2925</v>
      </c>
    </row>
    <row r="149" spans="2:51" s="13" customFormat="1" ht="12">
      <c r="B149" s="194"/>
      <c r="C149" s="195"/>
      <c r="D149" s="196" t="s">
        <v>217</v>
      </c>
      <c r="E149" s="195"/>
      <c r="F149" s="198" t="s">
        <v>2926</v>
      </c>
      <c r="G149" s="195"/>
      <c r="H149" s="199">
        <v>1.05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217</v>
      </c>
      <c r="AU149" s="205" t="s">
        <v>83</v>
      </c>
      <c r="AV149" s="13" t="s">
        <v>83</v>
      </c>
      <c r="AW149" s="13" t="s">
        <v>4</v>
      </c>
      <c r="AX149" s="13" t="s">
        <v>81</v>
      </c>
      <c r="AY149" s="205" t="s">
        <v>209</v>
      </c>
    </row>
    <row r="150" spans="1:65" s="2" customFormat="1" ht="14.45" customHeight="1">
      <c r="A150" s="36"/>
      <c r="B150" s="37"/>
      <c r="C150" s="238" t="s">
        <v>467</v>
      </c>
      <c r="D150" s="238" t="s">
        <v>299</v>
      </c>
      <c r="E150" s="239" t="s">
        <v>2927</v>
      </c>
      <c r="F150" s="240" t="s">
        <v>2928</v>
      </c>
      <c r="G150" s="241" t="s">
        <v>2403</v>
      </c>
      <c r="H150" s="242">
        <v>6.3</v>
      </c>
      <c r="I150" s="243"/>
      <c r="J150" s="244">
        <f>ROUND(I150*H150,2)</f>
        <v>0</v>
      </c>
      <c r="K150" s="240" t="s">
        <v>21</v>
      </c>
      <c r="L150" s="245"/>
      <c r="M150" s="246" t="s">
        <v>21</v>
      </c>
      <c r="N150" s="247" t="s">
        <v>45</v>
      </c>
      <c r="O150" s="66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262</v>
      </c>
      <c r="AT150" s="192" t="s">
        <v>299</v>
      </c>
      <c r="AU150" s="192" t="s">
        <v>83</v>
      </c>
      <c r="AY150" s="19" t="s">
        <v>209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9" t="s">
        <v>81</v>
      </c>
      <c r="BK150" s="193">
        <f>ROUND(I150*H150,2)</f>
        <v>0</v>
      </c>
      <c r="BL150" s="19" t="s">
        <v>215</v>
      </c>
      <c r="BM150" s="192" t="s">
        <v>2929</v>
      </c>
    </row>
    <row r="151" spans="2:51" s="13" customFormat="1" ht="12">
      <c r="B151" s="194"/>
      <c r="C151" s="195"/>
      <c r="D151" s="196" t="s">
        <v>217</v>
      </c>
      <c r="E151" s="195"/>
      <c r="F151" s="198" t="s">
        <v>2930</v>
      </c>
      <c r="G151" s="195"/>
      <c r="H151" s="199">
        <v>6.3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217</v>
      </c>
      <c r="AU151" s="205" t="s">
        <v>83</v>
      </c>
      <c r="AV151" s="13" t="s">
        <v>83</v>
      </c>
      <c r="AW151" s="13" t="s">
        <v>4</v>
      </c>
      <c r="AX151" s="13" t="s">
        <v>81</v>
      </c>
      <c r="AY151" s="205" t="s">
        <v>209</v>
      </c>
    </row>
    <row r="152" spans="1:65" s="2" customFormat="1" ht="24.2" customHeight="1">
      <c r="A152" s="36"/>
      <c r="B152" s="37"/>
      <c r="C152" s="238" t="s">
        <v>473</v>
      </c>
      <c r="D152" s="238" t="s">
        <v>299</v>
      </c>
      <c r="E152" s="239" t="s">
        <v>2931</v>
      </c>
      <c r="F152" s="240" t="s">
        <v>2932</v>
      </c>
      <c r="G152" s="241" t="s">
        <v>2403</v>
      </c>
      <c r="H152" s="242">
        <v>10</v>
      </c>
      <c r="I152" s="243"/>
      <c r="J152" s="244">
        <f>ROUND(I152*H152,2)</f>
        <v>0</v>
      </c>
      <c r="K152" s="240" t="s">
        <v>21</v>
      </c>
      <c r="L152" s="245"/>
      <c r="M152" s="246" t="s">
        <v>21</v>
      </c>
      <c r="N152" s="247" t="s">
        <v>45</v>
      </c>
      <c r="O152" s="66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262</v>
      </c>
      <c r="AT152" s="192" t="s">
        <v>299</v>
      </c>
      <c r="AU152" s="192" t="s">
        <v>83</v>
      </c>
      <c r="AY152" s="19" t="s">
        <v>209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9" t="s">
        <v>81</v>
      </c>
      <c r="BK152" s="193">
        <f>ROUND(I152*H152,2)</f>
        <v>0</v>
      </c>
      <c r="BL152" s="19" t="s">
        <v>215</v>
      </c>
      <c r="BM152" s="192" t="s">
        <v>2933</v>
      </c>
    </row>
    <row r="153" spans="1:65" s="2" customFormat="1" ht="24.2" customHeight="1">
      <c r="A153" s="36"/>
      <c r="B153" s="37"/>
      <c r="C153" s="238" t="s">
        <v>480</v>
      </c>
      <c r="D153" s="238" t="s">
        <v>299</v>
      </c>
      <c r="E153" s="239" t="s">
        <v>2934</v>
      </c>
      <c r="F153" s="240" t="s">
        <v>2935</v>
      </c>
      <c r="G153" s="241" t="s">
        <v>2403</v>
      </c>
      <c r="H153" s="242">
        <v>2</v>
      </c>
      <c r="I153" s="243"/>
      <c r="J153" s="244">
        <f>ROUND(I153*H153,2)</f>
        <v>0</v>
      </c>
      <c r="K153" s="240" t="s">
        <v>21</v>
      </c>
      <c r="L153" s="245"/>
      <c r="M153" s="246" t="s">
        <v>21</v>
      </c>
      <c r="N153" s="247" t="s">
        <v>45</v>
      </c>
      <c r="O153" s="66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262</v>
      </c>
      <c r="AT153" s="192" t="s">
        <v>299</v>
      </c>
      <c r="AU153" s="192" t="s">
        <v>83</v>
      </c>
      <c r="AY153" s="19" t="s">
        <v>209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9" t="s">
        <v>81</v>
      </c>
      <c r="BK153" s="193">
        <f>ROUND(I153*H153,2)</f>
        <v>0</v>
      </c>
      <c r="BL153" s="19" t="s">
        <v>215</v>
      </c>
      <c r="BM153" s="192" t="s">
        <v>2936</v>
      </c>
    </row>
    <row r="154" spans="1:65" s="2" customFormat="1" ht="24.2" customHeight="1">
      <c r="A154" s="36"/>
      <c r="B154" s="37"/>
      <c r="C154" s="238" t="s">
        <v>490</v>
      </c>
      <c r="D154" s="238" t="s">
        <v>299</v>
      </c>
      <c r="E154" s="239" t="s">
        <v>2937</v>
      </c>
      <c r="F154" s="240" t="s">
        <v>2938</v>
      </c>
      <c r="G154" s="241" t="s">
        <v>2403</v>
      </c>
      <c r="H154" s="242">
        <v>2</v>
      </c>
      <c r="I154" s="243"/>
      <c r="J154" s="244">
        <f>ROUND(I154*H154,2)</f>
        <v>0</v>
      </c>
      <c r="K154" s="240" t="s">
        <v>21</v>
      </c>
      <c r="L154" s="245"/>
      <c r="M154" s="246" t="s">
        <v>21</v>
      </c>
      <c r="N154" s="247" t="s">
        <v>45</v>
      </c>
      <c r="O154" s="66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262</v>
      </c>
      <c r="AT154" s="192" t="s">
        <v>299</v>
      </c>
      <c r="AU154" s="192" t="s">
        <v>83</v>
      </c>
      <c r="AY154" s="19" t="s">
        <v>209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9" t="s">
        <v>81</v>
      </c>
      <c r="BK154" s="193">
        <f>ROUND(I154*H154,2)</f>
        <v>0</v>
      </c>
      <c r="BL154" s="19" t="s">
        <v>215</v>
      </c>
      <c r="BM154" s="192" t="s">
        <v>2939</v>
      </c>
    </row>
    <row r="155" spans="1:65" s="2" customFormat="1" ht="14.45" customHeight="1">
      <c r="A155" s="36"/>
      <c r="B155" s="37"/>
      <c r="C155" s="238" t="s">
        <v>496</v>
      </c>
      <c r="D155" s="238" t="s">
        <v>299</v>
      </c>
      <c r="E155" s="239" t="s">
        <v>2940</v>
      </c>
      <c r="F155" s="240" t="s">
        <v>2941</v>
      </c>
      <c r="G155" s="241" t="s">
        <v>322</v>
      </c>
      <c r="H155" s="242">
        <v>1785</v>
      </c>
      <c r="I155" s="243"/>
      <c r="J155" s="244">
        <f>ROUND(I155*H155,2)</f>
        <v>0</v>
      </c>
      <c r="K155" s="240" t="s">
        <v>21</v>
      </c>
      <c r="L155" s="245"/>
      <c r="M155" s="246" t="s">
        <v>21</v>
      </c>
      <c r="N155" s="247" t="s">
        <v>45</v>
      </c>
      <c r="O155" s="66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262</v>
      </c>
      <c r="AT155" s="192" t="s">
        <v>299</v>
      </c>
      <c r="AU155" s="192" t="s">
        <v>83</v>
      </c>
      <c r="AY155" s="19" t="s">
        <v>209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81</v>
      </c>
      <c r="BK155" s="193">
        <f>ROUND(I155*H155,2)</f>
        <v>0</v>
      </c>
      <c r="BL155" s="19" t="s">
        <v>215</v>
      </c>
      <c r="BM155" s="192" t="s">
        <v>2942</v>
      </c>
    </row>
    <row r="156" spans="2:51" s="13" customFormat="1" ht="12">
      <c r="B156" s="194"/>
      <c r="C156" s="195"/>
      <c r="D156" s="196" t="s">
        <v>217</v>
      </c>
      <c r="E156" s="195"/>
      <c r="F156" s="198" t="s">
        <v>2943</v>
      </c>
      <c r="G156" s="195"/>
      <c r="H156" s="199">
        <v>1785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217</v>
      </c>
      <c r="AU156" s="205" t="s">
        <v>83</v>
      </c>
      <c r="AV156" s="13" t="s">
        <v>83</v>
      </c>
      <c r="AW156" s="13" t="s">
        <v>4</v>
      </c>
      <c r="AX156" s="13" t="s">
        <v>81</v>
      </c>
      <c r="AY156" s="205" t="s">
        <v>209</v>
      </c>
    </row>
    <row r="157" spans="1:65" s="2" customFormat="1" ht="14.45" customHeight="1">
      <c r="A157" s="36"/>
      <c r="B157" s="37"/>
      <c r="C157" s="238" t="s">
        <v>500</v>
      </c>
      <c r="D157" s="238" t="s">
        <v>299</v>
      </c>
      <c r="E157" s="239" t="s">
        <v>2944</v>
      </c>
      <c r="F157" s="240" t="s">
        <v>2945</v>
      </c>
      <c r="G157" s="241" t="s">
        <v>322</v>
      </c>
      <c r="H157" s="242">
        <v>210</v>
      </c>
      <c r="I157" s="243"/>
      <c r="J157" s="244">
        <f>ROUND(I157*H157,2)</f>
        <v>0</v>
      </c>
      <c r="K157" s="240" t="s">
        <v>21</v>
      </c>
      <c r="L157" s="245"/>
      <c r="M157" s="246" t="s">
        <v>21</v>
      </c>
      <c r="N157" s="247" t="s">
        <v>45</v>
      </c>
      <c r="O157" s="66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262</v>
      </c>
      <c r="AT157" s="192" t="s">
        <v>299</v>
      </c>
      <c r="AU157" s="192" t="s">
        <v>83</v>
      </c>
      <c r="AY157" s="19" t="s">
        <v>209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9" t="s">
        <v>81</v>
      </c>
      <c r="BK157" s="193">
        <f>ROUND(I157*H157,2)</f>
        <v>0</v>
      </c>
      <c r="BL157" s="19" t="s">
        <v>215</v>
      </c>
      <c r="BM157" s="192" t="s">
        <v>2946</v>
      </c>
    </row>
    <row r="158" spans="2:51" s="13" customFormat="1" ht="12">
      <c r="B158" s="194"/>
      <c r="C158" s="195"/>
      <c r="D158" s="196" t="s">
        <v>217</v>
      </c>
      <c r="E158" s="195"/>
      <c r="F158" s="198" t="s">
        <v>2947</v>
      </c>
      <c r="G158" s="195"/>
      <c r="H158" s="199">
        <v>210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217</v>
      </c>
      <c r="AU158" s="205" t="s">
        <v>83</v>
      </c>
      <c r="AV158" s="13" t="s">
        <v>83</v>
      </c>
      <c r="AW158" s="13" t="s">
        <v>4</v>
      </c>
      <c r="AX158" s="13" t="s">
        <v>81</v>
      </c>
      <c r="AY158" s="205" t="s">
        <v>209</v>
      </c>
    </row>
    <row r="159" spans="1:65" s="2" customFormat="1" ht="14.45" customHeight="1">
      <c r="A159" s="36"/>
      <c r="B159" s="37"/>
      <c r="C159" s="238" t="s">
        <v>505</v>
      </c>
      <c r="D159" s="238" t="s">
        <v>299</v>
      </c>
      <c r="E159" s="239" t="s">
        <v>2948</v>
      </c>
      <c r="F159" s="240" t="s">
        <v>2949</v>
      </c>
      <c r="G159" s="241" t="s">
        <v>322</v>
      </c>
      <c r="H159" s="242">
        <v>262.5</v>
      </c>
      <c r="I159" s="243"/>
      <c r="J159" s="244">
        <f>ROUND(I159*H159,2)</f>
        <v>0</v>
      </c>
      <c r="K159" s="240" t="s">
        <v>21</v>
      </c>
      <c r="L159" s="245"/>
      <c r="M159" s="246" t="s">
        <v>21</v>
      </c>
      <c r="N159" s="247" t="s">
        <v>45</v>
      </c>
      <c r="O159" s="66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262</v>
      </c>
      <c r="AT159" s="192" t="s">
        <v>299</v>
      </c>
      <c r="AU159" s="192" t="s">
        <v>83</v>
      </c>
      <c r="AY159" s="19" t="s">
        <v>209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9" t="s">
        <v>81</v>
      </c>
      <c r="BK159" s="193">
        <f>ROUND(I159*H159,2)</f>
        <v>0</v>
      </c>
      <c r="BL159" s="19" t="s">
        <v>215</v>
      </c>
      <c r="BM159" s="192" t="s">
        <v>2950</v>
      </c>
    </row>
    <row r="160" spans="2:51" s="13" customFormat="1" ht="12">
      <c r="B160" s="194"/>
      <c r="C160" s="195"/>
      <c r="D160" s="196" t="s">
        <v>217</v>
      </c>
      <c r="E160" s="195"/>
      <c r="F160" s="198" t="s">
        <v>2951</v>
      </c>
      <c r="G160" s="195"/>
      <c r="H160" s="199">
        <v>262.5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217</v>
      </c>
      <c r="AU160" s="205" t="s">
        <v>83</v>
      </c>
      <c r="AV160" s="13" t="s">
        <v>83</v>
      </c>
      <c r="AW160" s="13" t="s">
        <v>4</v>
      </c>
      <c r="AX160" s="13" t="s">
        <v>81</v>
      </c>
      <c r="AY160" s="205" t="s">
        <v>209</v>
      </c>
    </row>
    <row r="161" spans="1:65" s="2" customFormat="1" ht="14.45" customHeight="1">
      <c r="A161" s="36"/>
      <c r="B161" s="37"/>
      <c r="C161" s="238" t="s">
        <v>509</v>
      </c>
      <c r="D161" s="238" t="s">
        <v>299</v>
      </c>
      <c r="E161" s="239" t="s">
        <v>2952</v>
      </c>
      <c r="F161" s="240" t="s">
        <v>2953</v>
      </c>
      <c r="G161" s="241" t="s">
        <v>322</v>
      </c>
      <c r="H161" s="242">
        <v>21</v>
      </c>
      <c r="I161" s="243"/>
      <c r="J161" s="244">
        <f>ROUND(I161*H161,2)</f>
        <v>0</v>
      </c>
      <c r="K161" s="240" t="s">
        <v>21</v>
      </c>
      <c r="L161" s="245"/>
      <c r="M161" s="246" t="s">
        <v>21</v>
      </c>
      <c r="N161" s="247" t="s">
        <v>45</v>
      </c>
      <c r="O161" s="66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262</v>
      </c>
      <c r="AT161" s="192" t="s">
        <v>299</v>
      </c>
      <c r="AU161" s="192" t="s">
        <v>83</v>
      </c>
      <c r="AY161" s="19" t="s">
        <v>209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9" t="s">
        <v>81</v>
      </c>
      <c r="BK161" s="193">
        <f>ROUND(I161*H161,2)</f>
        <v>0</v>
      </c>
      <c r="BL161" s="19" t="s">
        <v>215</v>
      </c>
      <c r="BM161" s="192" t="s">
        <v>2954</v>
      </c>
    </row>
    <row r="162" spans="2:51" s="13" customFormat="1" ht="12">
      <c r="B162" s="194"/>
      <c r="C162" s="195"/>
      <c r="D162" s="196" t="s">
        <v>217</v>
      </c>
      <c r="E162" s="195"/>
      <c r="F162" s="198" t="s">
        <v>2955</v>
      </c>
      <c r="G162" s="195"/>
      <c r="H162" s="199">
        <v>21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217</v>
      </c>
      <c r="AU162" s="205" t="s">
        <v>83</v>
      </c>
      <c r="AV162" s="13" t="s">
        <v>83</v>
      </c>
      <c r="AW162" s="13" t="s">
        <v>4</v>
      </c>
      <c r="AX162" s="13" t="s">
        <v>81</v>
      </c>
      <c r="AY162" s="205" t="s">
        <v>209</v>
      </c>
    </row>
    <row r="163" spans="1:65" s="2" customFormat="1" ht="14.45" customHeight="1">
      <c r="A163" s="36"/>
      <c r="B163" s="37"/>
      <c r="C163" s="238" t="s">
        <v>513</v>
      </c>
      <c r="D163" s="238" t="s">
        <v>299</v>
      </c>
      <c r="E163" s="239" t="s">
        <v>2956</v>
      </c>
      <c r="F163" s="240" t="s">
        <v>2957</v>
      </c>
      <c r="G163" s="241" t="s">
        <v>2403</v>
      </c>
      <c r="H163" s="242">
        <v>4</v>
      </c>
      <c r="I163" s="243"/>
      <c r="J163" s="244">
        <f aca="true" t="shared" si="30" ref="J163:J174">ROUND(I163*H163,2)</f>
        <v>0</v>
      </c>
      <c r="K163" s="240" t="s">
        <v>21</v>
      </c>
      <c r="L163" s="245"/>
      <c r="M163" s="246" t="s">
        <v>21</v>
      </c>
      <c r="N163" s="247" t="s">
        <v>45</v>
      </c>
      <c r="O163" s="66"/>
      <c r="P163" s="190">
        <f aca="true" t="shared" si="31" ref="P163:P174">O163*H163</f>
        <v>0</v>
      </c>
      <c r="Q163" s="190">
        <v>0</v>
      </c>
      <c r="R163" s="190">
        <f aca="true" t="shared" si="32" ref="R163:R174">Q163*H163</f>
        <v>0</v>
      </c>
      <c r="S163" s="190">
        <v>0</v>
      </c>
      <c r="T163" s="191">
        <f aca="true" t="shared" si="33" ref="T163:T174"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262</v>
      </c>
      <c r="AT163" s="192" t="s">
        <v>299</v>
      </c>
      <c r="AU163" s="192" t="s">
        <v>83</v>
      </c>
      <c r="AY163" s="19" t="s">
        <v>209</v>
      </c>
      <c r="BE163" s="193">
        <f aca="true" t="shared" si="34" ref="BE163:BE174">IF(N163="základní",J163,0)</f>
        <v>0</v>
      </c>
      <c r="BF163" s="193">
        <f aca="true" t="shared" si="35" ref="BF163:BF174">IF(N163="snížená",J163,0)</f>
        <v>0</v>
      </c>
      <c r="BG163" s="193">
        <f aca="true" t="shared" si="36" ref="BG163:BG174">IF(N163="zákl. přenesená",J163,0)</f>
        <v>0</v>
      </c>
      <c r="BH163" s="193">
        <f aca="true" t="shared" si="37" ref="BH163:BH174">IF(N163="sníž. přenesená",J163,0)</f>
        <v>0</v>
      </c>
      <c r="BI163" s="193">
        <f aca="true" t="shared" si="38" ref="BI163:BI174">IF(N163="nulová",J163,0)</f>
        <v>0</v>
      </c>
      <c r="BJ163" s="19" t="s">
        <v>81</v>
      </c>
      <c r="BK163" s="193">
        <f aca="true" t="shared" si="39" ref="BK163:BK174">ROUND(I163*H163,2)</f>
        <v>0</v>
      </c>
      <c r="BL163" s="19" t="s">
        <v>215</v>
      </c>
      <c r="BM163" s="192" t="s">
        <v>2958</v>
      </c>
    </row>
    <row r="164" spans="1:65" s="2" customFormat="1" ht="14.45" customHeight="1">
      <c r="A164" s="36"/>
      <c r="B164" s="37"/>
      <c r="C164" s="238" t="s">
        <v>520</v>
      </c>
      <c r="D164" s="238" t="s">
        <v>299</v>
      </c>
      <c r="E164" s="239" t="s">
        <v>2959</v>
      </c>
      <c r="F164" s="240" t="s">
        <v>2960</v>
      </c>
      <c r="G164" s="241" t="s">
        <v>2403</v>
      </c>
      <c r="H164" s="242">
        <v>1</v>
      </c>
      <c r="I164" s="243"/>
      <c r="J164" s="244">
        <f t="shared" si="30"/>
        <v>0</v>
      </c>
      <c r="K164" s="240" t="s">
        <v>21</v>
      </c>
      <c r="L164" s="245"/>
      <c r="M164" s="246" t="s">
        <v>21</v>
      </c>
      <c r="N164" s="247" t="s">
        <v>45</v>
      </c>
      <c r="O164" s="66"/>
      <c r="P164" s="190">
        <f t="shared" si="31"/>
        <v>0</v>
      </c>
      <c r="Q164" s="190">
        <v>0</v>
      </c>
      <c r="R164" s="190">
        <f t="shared" si="32"/>
        <v>0</v>
      </c>
      <c r="S164" s="190">
        <v>0</v>
      </c>
      <c r="T164" s="191">
        <f t="shared" si="3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262</v>
      </c>
      <c r="AT164" s="192" t="s">
        <v>299</v>
      </c>
      <c r="AU164" s="192" t="s">
        <v>83</v>
      </c>
      <c r="AY164" s="19" t="s">
        <v>209</v>
      </c>
      <c r="BE164" s="193">
        <f t="shared" si="34"/>
        <v>0</v>
      </c>
      <c r="BF164" s="193">
        <f t="shared" si="35"/>
        <v>0</v>
      </c>
      <c r="BG164" s="193">
        <f t="shared" si="36"/>
        <v>0</v>
      </c>
      <c r="BH164" s="193">
        <f t="shared" si="37"/>
        <v>0</v>
      </c>
      <c r="BI164" s="193">
        <f t="shared" si="38"/>
        <v>0</v>
      </c>
      <c r="BJ164" s="19" t="s">
        <v>81</v>
      </c>
      <c r="BK164" s="193">
        <f t="shared" si="39"/>
        <v>0</v>
      </c>
      <c r="BL164" s="19" t="s">
        <v>215</v>
      </c>
      <c r="BM164" s="192" t="s">
        <v>2961</v>
      </c>
    </row>
    <row r="165" spans="1:65" s="2" customFormat="1" ht="24.2" customHeight="1">
      <c r="A165" s="36"/>
      <c r="B165" s="37"/>
      <c r="C165" s="238" t="s">
        <v>525</v>
      </c>
      <c r="D165" s="238" t="s">
        <v>299</v>
      </c>
      <c r="E165" s="239" t="s">
        <v>2962</v>
      </c>
      <c r="F165" s="240" t="s">
        <v>2963</v>
      </c>
      <c r="G165" s="241" t="s">
        <v>2403</v>
      </c>
      <c r="H165" s="242">
        <v>1</v>
      </c>
      <c r="I165" s="243"/>
      <c r="J165" s="244">
        <f t="shared" si="30"/>
        <v>0</v>
      </c>
      <c r="K165" s="240" t="s">
        <v>21</v>
      </c>
      <c r="L165" s="245"/>
      <c r="M165" s="246" t="s">
        <v>21</v>
      </c>
      <c r="N165" s="247" t="s">
        <v>45</v>
      </c>
      <c r="O165" s="66"/>
      <c r="P165" s="190">
        <f t="shared" si="31"/>
        <v>0</v>
      </c>
      <c r="Q165" s="190">
        <v>0</v>
      </c>
      <c r="R165" s="190">
        <f t="shared" si="32"/>
        <v>0</v>
      </c>
      <c r="S165" s="190">
        <v>0</v>
      </c>
      <c r="T165" s="191">
        <f t="shared" si="3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262</v>
      </c>
      <c r="AT165" s="192" t="s">
        <v>299</v>
      </c>
      <c r="AU165" s="192" t="s">
        <v>83</v>
      </c>
      <c r="AY165" s="19" t="s">
        <v>209</v>
      </c>
      <c r="BE165" s="193">
        <f t="shared" si="34"/>
        <v>0</v>
      </c>
      <c r="BF165" s="193">
        <f t="shared" si="35"/>
        <v>0</v>
      </c>
      <c r="BG165" s="193">
        <f t="shared" si="36"/>
        <v>0</v>
      </c>
      <c r="BH165" s="193">
        <f t="shared" si="37"/>
        <v>0</v>
      </c>
      <c r="BI165" s="193">
        <f t="shared" si="38"/>
        <v>0</v>
      </c>
      <c r="BJ165" s="19" t="s">
        <v>81</v>
      </c>
      <c r="BK165" s="193">
        <f t="shared" si="39"/>
        <v>0</v>
      </c>
      <c r="BL165" s="19" t="s">
        <v>215</v>
      </c>
      <c r="BM165" s="192" t="s">
        <v>2964</v>
      </c>
    </row>
    <row r="166" spans="1:65" s="2" customFormat="1" ht="14.45" customHeight="1">
      <c r="A166" s="36"/>
      <c r="B166" s="37"/>
      <c r="C166" s="238" t="s">
        <v>530</v>
      </c>
      <c r="D166" s="238" t="s">
        <v>299</v>
      </c>
      <c r="E166" s="239" t="s">
        <v>2965</v>
      </c>
      <c r="F166" s="240" t="s">
        <v>2966</v>
      </c>
      <c r="G166" s="241" t="s">
        <v>2403</v>
      </c>
      <c r="H166" s="242">
        <v>1</v>
      </c>
      <c r="I166" s="243"/>
      <c r="J166" s="244">
        <f t="shared" si="30"/>
        <v>0</v>
      </c>
      <c r="K166" s="240" t="s">
        <v>21</v>
      </c>
      <c r="L166" s="245"/>
      <c r="M166" s="246" t="s">
        <v>21</v>
      </c>
      <c r="N166" s="247" t="s">
        <v>45</v>
      </c>
      <c r="O166" s="66"/>
      <c r="P166" s="190">
        <f t="shared" si="31"/>
        <v>0</v>
      </c>
      <c r="Q166" s="190">
        <v>0</v>
      </c>
      <c r="R166" s="190">
        <f t="shared" si="32"/>
        <v>0</v>
      </c>
      <c r="S166" s="190">
        <v>0</v>
      </c>
      <c r="T166" s="191">
        <f t="shared" si="3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262</v>
      </c>
      <c r="AT166" s="192" t="s">
        <v>299</v>
      </c>
      <c r="AU166" s="192" t="s">
        <v>83</v>
      </c>
      <c r="AY166" s="19" t="s">
        <v>209</v>
      </c>
      <c r="BE166" s="193">
        <f t="shared" si="34"/>
        <v>0</v>
      </c>
      <c r="BF166" s="193">
        <f t="shared" si="35"/>
        <v>0</v>
      </c>
      <c r="BG166" s="193">
        <f t="shared" si="36"/>
        <v>0</v>
      </c>
      <c r="BH166" s="193">
        <f t="shared" si="37"/>
        <v>0</v>
      </c>
      <c r="BI166" s="193">
        <f t="shared" si="38"/>
        <v>0</v>
      </c>
      <c r="BJ166" s="19" t="s">
        <v>81</v>
      </c>
      <c r="BK166" s="193">
        <f t="shared" si="39"/>
        <v>0</v>
      </c>
      <c r="BL166" s="19" t="s">
        <v>215</v>
      </c>
      <c r="BM166" s="192" t="s">
        <v>2967</v>
      </c>
    </row>
    <row r="167" spans="1:65" s="2" customFormat="1" ht="14.45" customHeight="1">
      <c r="A167" s="36"/>
      <c r="B167" s="37"/>
      <c r="C167" s="238" t="s">
        <v>535</v>
      </c>
      <c r="D167" s="238" t="s">
        <v>299</v>
      </c>
      <c r="E167" s="239" t="s">
        <v>2968</v>
      </c>
      <c r="F167" s="240" t="s">
        <v>2969</v>
      </c>
      <c r="G167" s="241" t="s">
        <v>2403</v>
      </c>
      <c r="H167" s="242">
        <v>1</v>
      </c>
      <c r="I167" s="243"/>
      <c r="J167" s="244">
        <f t="shared" si="30"/>
        <v>0</v>
      </c>
      <c r="K167" s="240" t="s">
        <v>21</v>
      </c>
      <c r="L167" s="245"/>
      <c r="M167" s="246" t="s">
        <v>21</v>
      </c>
      <c r="N167" s="247" t="s">
        <v>45</v>
      </c>
      <c r="O167" s="66"/>
      <c r="P167" s="190">
        <f t="shared" si="31"/>
        <v>0</v>
      </c>
      <c r="Q167" s="190">
        <v>0</v>
      </c>
      <c r="R167" s="190">
        <f t="shared" si="32"/>
        <v>0</v>
      </c>
      <c r="S167" s="190">
        <v>0</v>
      </c>
      <c r="T167" s="191">
        <f t="shared" si="3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262</v>
      </c>
      <c r="AT167" s="192" t="s">
        <v>299</v>
      </c>
      <c r="AU167" s="192" t="s">
        <v>83</v>
      </c>
      <c r="AY167" s="19" t="s">
        <v>209</v>
      </c>
      <c r="BE167" s="193">
        <f t="shared" si="34"/>
        <v>0</v>
      </c>
      <c r="BF167" s="193">
        <f t="shared" si="35"/>
        <v>0</v>
      </c>
      <c r="BG167" s="193">
        <f t="shared" si="36"/>
        <v>0</v>
      </c>
      <c r="BH167" s="193">
        <f t="shared" si="37"/>
        <v>0</v>
      </c>
      <c r="BI167" s="193">
        <f t="shared" si="38"/>
        <v>0</v>
      </c>
      <c r="BJ167" s="19" t="s">
        <v>81</v>
      </c>
      <c r="BK167" s="193">
        <f t="shared" si="39"/>
        <v>0</v>
      </c>
      <c r="BL167" s="19" t="s">
        <v>215</v>
      </c>
      <c r="BM167" s="192" t="s">
        <v>2970</v>
      </c>
    </row>
    <row r="168" spans="1:65" s="2" customFormat="1" ht="14.45" customHeight="1">
      <c r="A168" s="36"/>
      <c r="B168" s="37"/>
      <c r="C168" s="238" t="s">
        <v>540</v>
      </c>
      <c r="D168" s="238" t="s">
        <v>299</v>
      </c>
      <c r="E168" s="239" t="s">
        <v>2971</v>
      </c>
      <c r="F168" s="240" t="s">
        <v>2972</v>
      </c>
      <c r="G168" s="241" t="s">
        <v>2403</v>
      </c>
      <c r="H168" s="242">
        <v>2</v>
      </c>
      <c r="I168" s="243"/>
      <c r="J168" s="244">
        <f t="shared" si="30"/>
        <v>0</v>
      </c>
      <c r="K168" s="240" t="s">
        <v>21</v>
      </c>
      <c r="L168" s="245"/>
      <c r="M168" s="246" t="s">
        <v>21</v>
      </c>
      <c r="N168" s="247" t="s">
        <v>45</v>
      </c>
      <c r="O168" s="66"/>
      <c r="P168" s="190">
        <f t="shared" si="31"/>
        <v>0</v>
      </c>
      <c r="Q168" s="190">
        <v>0</v>
      </c>
      <c r="R168" s="190">
        <f t="shared" si="32"/>
        <v>0</v>
      </c>
      <c r="S168" s="190">
        <v>0</v>
      </c>
      <c r="T168" s="191">
        <f t="shared" si="3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262</v>
      </c>
      <c r="AT168" s="192" t="s">
        <v>299</v>
      </c>
      <c r="AU168" s="192" t="s">
        <v>83</v>
      </c>
      <c r="AY168" s="19" t="s">
        <v>209</v>
      </c>
      <c r="BE168" s="193">
        <f t="shared" si="34"/>
        <v>0</v>
      </c>
      <c r="BF168" s="193">
        <f t="shared" si="35"/>
        <v>0</v>
      </c>
      <c r="BG168" s="193">
        <f t="shared" si="36"/>
        <v>0</v>
      </c>
      <c r="BH168" s="193">
        <f t="shared" si="37"/>
        <v>0</v>
      </c>
      <c r="BI168" s="193">
        <f t="shared" si="38"/>
        <v>0</v>
      </c>
      <c r="BJ168" s="19" t="s">
        <v>81</v>
      </c>
      <c r="BK168" s="193">
        <f t="shared" si="39"/>
        <v>0</v>
      </c>
      <c r="BL168" s="19" t="s">
        <v>215</v>
      </c>
      <c r="BM168" s="192" t="s">
        <v>2973</v>
      </c>
    </row>
    <row r="169" spans="1:65" s="2" customFormat="1" ht="14.45" customHeight="1">
      <c r="A169" s="36"/>
      <c r="B169" s="37"/>
      <c r="C169" s="238" t="s">
        <v>546</v>
      </c>
      <c r="D169" s="238" t="s">
        <v>299</v>
      </c>
      <c r="E169" s="239" t="s">
        <v>2974</v>
      </c>
      <c r="F169" s="240" t="s">
        <v>2975</v>
      </c>
      <c r="G169" s="241" t="s">
        <v>2403</v>
      </c>
      <c r="H169" s="242">
        <v>3</v>
      </c>
      <c r="I169" s="243"/>
      <c r="J169" s="244">
        <f t="shared" si="30"/>
        <v>0</v>
      </c>
      <c r="K169" s="240" t="s">
        <v>21</v>
      </c>
      <c r="L169" s="245"/>
      <c r="M169" s="246" t="s">
        <v>21</v>
      </c>
      <c r="N169" s="247" t="s">
        <v>45</v>
      </c>
      <c r="O169" s="66"/>
      <c r="P169" s="190">
        <f t="shared" si="31"/>
        <v>0</v>
      </c>
      <c r="Q169" s="190">
        <v>0</v>
      </c>
      <c r="R169" s="190">
        <f t="shared" si="32"/>
        <v>0</v>
      </c>
      <c r="S169" s="190">
        <v>0</v>
      </c>
      <c r="T169" s="191">
        <f t="shared" si="3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262</v>
      </c>
      <c r="AT169" s="192" t="s">
        <v>299</v>
      </c>
      <c r="AU169" s="192" t="s">
        <v>83</v>
      </c>
      <c r="AY169" s="19" t="s">
        <v>209</v>
      </c>
      <c r="BE169" s="193">
        <f t="shared" si="34"/>
        <v>0</v>
      </c>
      <c r="BF169" s="193">
        <f t="shared" si="35"/>
        <v>0</v>
      </c>
      <c r="BG169" s="193">
        <f t="shared" si="36"/>
        <v>0</v>
      </c>
      <c r="BH169" s="193">
        <f t="shared" si="37"/>
        <v>0</v>
      </c>
      <c r="BI169" s="193">
        <f t="shared" si="38"/>
        <v>0</v>
      </c>
      <c r="BJ169" s="19" t="s">
        <v>81</v>
      </c>
      <c r="BK169" s="193">
        <f t="shared" si="39"/>
        <v>0</v>
      </c>
      <c r="BL169" s="19" t="s">
        <v>215</v>
      </c>
      <c r="BM169" s="192" t="s">
        <v>2976</v>
      </c>
    </row>
    <row r="170" spans="1:65" s="2" customFormat="1" ht="49.15" customHeight="1">
      <c r="A170" s="36"/>
      <c r="B170" s="37"/>
      <c r="C170" s="238" t="s">
        <v>550</v>
      </c>
      <c r="D170" s="238" t="s">
        <v>299</v>
      </c>
      <c r="E170" s="239" t="s">
        <v>2977</v>
      </c>
      <c r="F170" s="240" t="s">
        <v>2978</v>
      </c>
      <c r="G170" s="241" t="s">
        <v>2403</v>
      </c>
      <c r="H170" s="242">
        <v>3</v>
      </c>
      <c r="I170" s="243"/>
      <c r="J170" s="244">
        <f t="shared" si="30"/>
        <v>0</v>
      </c>
      <c r="K170" s="240" t="s">
        <v>21</v>
      </c>
      <c r="L170" s="245"/>
      <c r="M170" s="246" t="s">
        <v>21</v>
      </c>
      <c r="N170" s="247" t="s">
        <v>45</v>
      </c>
      <c r="O170" s="66"/>
      <c r="P170" s="190">
        <f t="shared" si="31"/>
        <v>0</v>
      </c>
      <c r="Q170" s="190">
        <v>0</v>
      </c>
      <c r="R170" s="190">
        <f t="shared" si="32"/>
        <v>0</v>
      </c>
      <c r="S170" s="190">
        <v>0</v>
      </c>
      <c r="T170" s="191">
        <f t="shared" si="3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262</v>
      </c>
      <c r="AT170" s="192" t="s">
        <v>299</v>
      </c>
      <c r="AU170" s="192" t="s">
        <v>83</v>
      </c>
      <c r="AY170" s="19" t="s">
        <v>209</v>
      </c>
      <c r="BE170" s="193">
        <f t="shared" si="34"/>
        <v>0</v>
      </c>
      <c r="BF170" s="193">
        <f t="shared" si="35"/>
        <v>0</v>
      </c>
      <c r="BG170" s="193">
        <f t="shared" si="36"/>
        <v>0</v>
      </c>
      <c r="BH170" s="193">
        <f t="shared" si="37"/>
        <v>0</v>
      </c>
      <c r="BI170" s="193">
        <f t="shared" si="38"/>
        <v>0</v>
      </c>
      <c r="BJ170" s="19" t="s">
        <v>81</v>
      </c>
      <c r="BK170" s="193">
        <f t="shared" si="39"/>
        <v>0</v>
      </c>
      <c r="BL170" s="19" t="s">
        <v>215</v>
      </c>
      <c r="BM170" s="192" t="s">
        <v>2979</v>
      </c>
    </row>
    <row r="171" spans="1:65" s="2" customFormat="1" ht="24.2" customHeight="1">
      <c r="A171" s="36"/>
      <c r="B171" s="37"/>
      <c r="C171" s="238" t="s">
        <v>555</v>
      </c>
      <c r="D171" s="238" t="s">
        <v>299</v>
      </c>
      <c r="E171" s="239" t="s">
        <v>2980</v>
      </c>
      <c r="F171" s="240" t="s">
        <v>2981</v>
      </c>
      <c r="G171" s="241" t="s">
        <v>2403</v>
      </c>
      <c r="H171" s="242">
        <v>2</v>
      </c>
      <c r="I171" s="243"/>
      <c r="J171" s="244">
        <f t="shared" si="30"/>
        <v>0</v>
      </c>
      <c r="K171" s="240" t="s">
        <v>21</v>
      </c>
      <c r="L171" s="245"/>
      <c r="M171" s="246" t="s">
        <v>21</v>
      </c>
      <c r="N171" s="247" t="s">
        <v>45</v>
      </c>
      <c r="O171" s="66"/>
      <c r="P171" s="190">
        <f t="shared" si="31"/>
        <v>0</v>
      </c>
      <c r="Q171" s="190">
        <v>0</v>
      </c>
      <c r="R171" s="190">
        <f t="shared" si="32"/>
        <v>0</v>
      </c>
      <c r="S171" s="190">
        <v>0</v>
      </c>
      <c r="T171" s="191">
        <f t="shared" si="3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262</v>
      </c>
      <c r="AT171" s="192" t="s">
        <v>299</v>
      </c>
      <c r="AU171" s="192" t="s">
        <v>83</v>
      </c>
      <c r="AY171" s="19" t="s">
        <v>209</v>
      </c>
      <c r="BE171" s="193">
        <f t="shared" si="34"/>
        <v>0</v>
      </c>
      <c r="BF171" s="193">
        <f t="shared" si="35"/>
        <v>0</v>
      </c>
      <c r="BG171" s="193">
        <f t="shared" si="36"/>
        <v>0</v>
      </c>
      <c r="BH171" s="193">
        <f t="shared" si="37"/>
        <v>0</v>
      </c>
      <c r="BI171" s="193">
        <f t="shared" si="38"/>
        <v>0</v>
      </c>
      <c r="BJ171" s="19" t="s">
        <v>81</v>
      </c>
      <c r="BK171" s="193">
        <f t="shared" si="39"/>
        <v>0</v>
      </c>
      <c r="BL171" s="19" t="s">
        <v>215</v>
      </c>
      <c r="BM171" s="192" t="s">
        <v>2982</v>
      </c>
    </row>
    <row r="172" spans="1:65" s="2" customFormat="1" ht="14.45" customHeight="1">
      <c r="A172" s="36"/>
      <c r="B172" s="37"/>
      <c r="C172" s="238" t="s">
        <v>559</v>
      </c>
      <c r="D172" s="238" t="s">
        <v>299</v>
      </c>
      <c r="E172" s="239" t="s">
        <v>2983</v>
      </c>
      <c r="F172" s="240" t="s">
        <v>2984</v>
      </c>
      <c r="G172" s="241" t="s">
        <v>2403</v>
      </c>
      <c r="H172" s="242">
        <v>2</v>
      </c>
      <c r="I172" s="243"/>
      <c r="J172" s="244">
        <f t="shared" si="30"/>
        <v>0</v>
      </c>
      <c r="K172" s="240" t="s">
        <v>21</v>
      </c>
      <c r="L172" s="245"/>
      <c r="M172" s="246" t="s">
        <v>21</v>
      </c>
      <c r="N172" s="247" t="s">
        <v>45</v>
      </c>
      <c r="O172" s="66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262</v>
      </c>
      <c r="AT172" s="192" t="s">
        <v>299</v>
      </c>
      <c r="AU172" s="192" t="s">
        <v>83</v>
      </c>
      <c r="AY172" s="19" t="s">
        <v>209</v>
      </c>
      <c r="BE172" s="193">
        <f t="shared" si="34"/>
        <v>0</v>
      </c>
      <c r="BF172" s="193">
        <f t="shared" si="35"/>
        <v>0</v>
      </c>
      <c r="BG172" s="193">
        <f t="shared" si="36"/>
        <v>0</v>
      </c>
      <c r="BH172" s="193">
        <f t="shared" si="37"/>
        <v>0</v>
      </c>
      <c r="BI172" s="193">
        <f t="shared" si="38"/>
        <v>0</v>
      </c>
      <c r="BJ172" s="19" t="s">
        <v>81</v>
      </c>
      <c r="BK172" s="193">
        <f t="shared" si="39"/>
        <v>0</v>
      </c>
      <c r="BL172" s="19" t="s">
        <v>215</v>
      </c>
      <c r="BM172" s="192" t="s">
        <v>2985</v>
      </c>
    </row>
    <row r="173" spans="1:65" s="2" customFormat="1" ht="24.2" customHeight="1">
      <c r="A173" s="36"/>
      <c r="B173" s="37"/>
      <c r="C173" s="238" t="s">
        <v>564</v>
      </c>
      <c r="D173" s="238" t="s">
        <v>299</v>
      </c>
      <c r="E173" s="239" t="s">
        <v>2986</v>
      </c>
      <c r="F173" s="240" t="s">
        <v>2987</v>
      </c>
      <c r="G173" s="241" t="s">
        <v>2403</v>
      </c>
      <c r="H173" s="242">
        <v>2</v>
      </c>
      <c r="I173" s="243"/>
      <c r="J173" s="244">
        <f t="shared" si="30"/>
        <v>0</v>
      </c>
      <c r="K173" s="240" t="s">
        <v>21</v>
      </c>
      <c r="L173" s="245"/>
      <c r="M173" s="246" t="s">
        <v>21</v>
      </c>
      <c r="N173" s="247" t="s">
        <v>45</v>
      </c>
      <c r="O173" s="66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262</v>
      </c>
      <c r="AT173" s="192" t="s">
        <v>299</v>
      </c>
      <c r="AU173" s="192" t="s">
        <v>83</v>
      </c>
      <c r="AY173" s="19" t="s">
        <v>209</v>
      </c>
      <c r="BE173" s="193">
        <f t="shared" si="34"/>
        <v>0</v>
      </c>
      <c r="BF173" s="193">
        <f t="shared" si="35"/>
        <v>0</v>
      </c>
      <c r="BG173" s="193">
        <f t="shared" si="36"/>
        <v>0</v>
      </c>
      <c r="BH173" s="193">
        <f t="shared" si="37"/>
        <v>0</v>
      </c>
      <c r="BI173" s="193">
        <f t="shared" si="38"/>
        <v>0</v>
      </c>
      <c r="BJ173" s="19" t="s">
        <v>81</v>
      </c>
      <c r="BK173" s="193">
        <f t="shared" si="39"/>
        <v>0</v>
      </c>
      <c r="BL173" s="19" t="s">
        <v>215</v>
      </c>
      <c r="BM173" s="192" t="s">
        <v>2988</v>
      </c>
    </row>
    <row r="174" spans="1:65" s="2" customFormat="1" ht="14.45" customHeight="1">
      <c r="A174" s="36"/>
      <c r="B174" s="37"/>
      <c r="C174" s="238" t="s">
        <v>570</v>
      </c>
      <c r="D174" s="238" t="s">
        <v>299</v>
      </c>
      <c r="E174" s="239" t="s">
        <v>2989</v>
      </c>
      <c r="F174" s="240" t="s">
        <v>2990</v>
      </c>
      <c r="G174" s="241" t="s">
        <v>2403</v>
      </c>
      <c r="H174" s="242">
        <v>2</v>
      </c>
      <c r="I174" s="243"/>
      <c r="J174" s="244">
        <f t="shared" si="30"/>
        <v>0</v>
      </c>
      <c r="K174" s="240" t="s">
        <v>21</v>
      </c>
      <c r="L174" s="245"/>
      <c r="M174" s="254" t="s">
        <v>21</v>
      </c>
      <c r="N174" s="255" t="s">
        <v>45</v>
      </c>
      <c r="O174" s="251"/>
      <c r="P174" s="252">
        <f t="shared" si="31"/>
        <v>0</v>
      </c>
      <c r="Q174" s="252">
        <v>0</v>
      </c>
      <c r="R174" s="252">
        <f t="shared" si="32"/>
        <v>0</v>
      </c>
      <c r="S174" s="252">
        <v>0</v>
      </c>
      <c r="T174" s="253">
        <f t="shared" si="3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262</v>
      </c>
      <c r="AT174" s="192" t="s">
        <v>299</v>
      </c>
      <c r="AU174" s="192" t="s">
        <v>83</v>
      </c>
      <c r="AY174" s="19" t="s">
        <v>209</v>
      </c>
      <c r="BE174" s="193">
        <f t="shared" si="34"/>
        <v>0</v>
      </c>
      <c r="BF174" s="193">
        <f t="shared" si="35"/>
        <v>0</v>
      </c>
      <c r="BG174" s="193">
        <f t="shared" si="36"/>
        <v>0</v>
      </c>
      <c r="BH174" s="193">
        <f t="shared" si="37"/>
        <v>0</v>
      </c>
      <c r="BI174" s="193">
        <f t="shared" si="38"/>
        <v>0</v>
      </c>
      <c r="BJ174" s="19" t="s">
        <v>81</v>
      </c>
      <c r="BK174" s="193">
        <f t="shared" si="39"/>
        <v>0</v>
      </c>
      <c r="BL174" s="19" t="s">
        <v>215</v>
      </c>
      <c r="BM174" s="192" t="s">
        <v>2991</v>
      </c>
    </row>
    <row r="175" spans="1:31" s="2" customFormat="1" ht="6.95" customHeight="1">
      <c r="A175" s="36"/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41"/>
      <c r="M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</sheetData>
  <sheetProtection algorithmName="SHA-512" hashValue="ThQyhspeiaU7RqIHAJ05zC5EMd0yDgpfqeeEurNvsyTWWaguFSBdnOc4IgDgODM6/ZXSnmjbMItWRKA4u7ElVA==" saltValue="OEvSupH47fnFCAk+v+JHMXC5c/fAg2lpq/eYGfaFuVRcXv0vkvUXlneomkyS5Trn+5kpL6bBeinb1xiyZsNPYQ==" spinCount="100000" sheet="1" objects="1" scenarios="1" formatColumns="0" formatRows="0" autoFilter="0"/>
  <autoFilter ref="C89:K17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95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</row>
    <row r="4" spans="2:46" s="1" customFormat="1" ht="24.95" customHeight="1">
      <c r="B4" s="22"/>
      <c r="D4" s="113" t="s">
        <v>106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23.25" customHeight="1">
      <c r="B7" s="22"/>
      <c r="E7" s="384" t="str">
        <f>'Rekapitulace stavby'!K6</f>
        <v>Technicko - přírodovědné centrum Améba Trutnov, ZŠ Trutnov,V Domcích 488</v>
      </c>
      <c r="F7" s="385"/>
      <c r="G7" s="385"/>
      <c r="H7" s="385"/>
      <c r="L7" s="22"/>
    </row>
    <row r="8" spans="2:12" s="1" customFormat="1" ht="12" customHeight="1">
      <c r="B8" s="22"/>
      <c r="D8" s="115" t="s">
        <v>115</v>
      </c>
      <c r="L8" s="22"/>
    </row>
    <row r="9" spans="1:31" s="2" customFormat="1" ht="16.5" customHeight="1">
      <c r="A9" s="36"/>
      <c r="B9" s="41"/>
      <c r="C9" s="36"/>
      <c r="D9" s="36"/>
      <c r="E9" s="384" t="s">
        <v>118</v>
      </c>
      <c r="F9" s="387"/>
      <c r="G9" s="387"/>
      <c r="H9" s="38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2375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2992</v>
      </c>
      <c r="F11" s="387"/>
      <c r="G11" s="387"/>
      <c r="H11" s="38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16. 10. 2020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5" t="s">
        <v>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5" t="s">
        <v>29</v>
      </c>
      <c r="J17" s="105" t="s">
        <v>21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30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5" t="s">
        <v>29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5" t="s">
        <v>21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34</v>
      </c>
      <c r="F23" s="36"/>
      <c r="G23" s="36"/>
      <c r="H23" s="36"/>
      <c r="I23" s="115" t="s">
        <v>29</v>
      </c>
      <c r="J23" s="105" t="s">
        <v>21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36</v>
      </c>
      <c r="E25" s="36"/>
      <c r="F25" s="36"/>
      <c r="G25" s="36"/>
      <c r="H25" s="36"/>
      <c r="I25" s="115" t="s">
        <v>27</v>
      </c>
      <c r="J25" s="105" t="s">
        <v>21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2993</v>
      </c>
      <c r="F26" s="36"/>
      <c r="G26" s="36"/>
      <c r="H26" s="36"/>
      <c r="I26" s="115" t="s">
        <v>29</v>
      </c>
      <c r="J26" s="105" t="s">
        <v>21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38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390" t="s">
        <v>21</v>
      </c>
      <c r="F29" s="390"/>
      <c r="G29" s="390"/>
      <c r="H29" s="39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40</v>
      </c>
      <c r="E32" s="36"/>
      <c r="F32" s="36"/>
      <c r="G32" s="36"/>
      <c r="H32" s="36"/>
      <c r="I32" s="36"/>
      <c r="J32" s="123">
        <f>ROUND(J91,2)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42</v>
      </c>
      <c r="G34" s="36"/>
      <c r="H34" s="36"/>
      <c r="I34" s="124" t="s">
        <v>41</v>
      </c>
      <c r="J34" s="124" t="s">
        <v>43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44</v>
      </c>
      <c r="E35" s="115" t="s">
        <v>45</v>
      </c>
      <c r="F35" s="126">
        <f>ROUND((SUM(BE91:BE155)),2)</f>
        <v>0</v>
      </c>
      <c r="G35" s="36"/>
      <c r="H35" s="36"/>
      <c r="I35" s="127">
        <v>0.21</v>
      </c>
      <c r="J35" s="126">
        <f>ROUND(((SUM(BE91:BE155))*I35),2)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46</v>
      </c>
      <c r="F36" s="126">
        <f>ROUND((SUM(BF91:BF155)),2)</f>
        <v>0</v>
      </c>
      <c r="G36" s="36"/>
      <c r="H36" s="36"/>
      <c r="I36" s="127">
        <v>0.15</v>
      </c>
      <c r="J36" s="126">
        <f>ROUND(((SUM(BF91:BF155))*I36),2)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47</v>
      </c>
      <c r="F37" s="126">
        <f>ROUND((SUM(BG91:BG155)),2)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48</v>
      </c>
      <c r="F38" s="126">
        <f>ROUND((SUM(BH91:BH155)),2)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49</v>
      </c>
      <c r="F39" s="126">
        <f>ROUND((SUM(BI91:BI155)),2)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50</v>
      </c>
      <c r="E41" s="130"/>
      <c r="F41" s="130"/>
      <c r="G41" s="131" t="s">
        <v>51</v>
      </c>
      <c r="H41" s="132" t="s">
        <v>52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153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3.25" customHeight="1">
      <c r="A50" s="36"/>
      <c r="B50" s="37"/>
      <c r="C50" s="38"/>
      <c r="D50" s="38"/>
      <c r="E50" s="382" t="str">
        <f>E7</f>
        <v>Technicko - přírodovědné centrum Améba Trutnov, ZŠ Trutnov,V Domcích 488</v>
      </c>
      <c r="F50" s="383"/>
      <c r="G50" s="383"/>
      <c r="H50" s="383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118</v>
      </c>
      <c r="F52" s="381"/>
      <c r="G52" s="381"/>
      <c r="H52" s="381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2375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0" t="str">
        <f>E11</f>
        <v>01240 - Vzduchotechnika</v>
      </c>
      <c r="F54" s="381"/>
      <c r="G54" s="381"/>
      <c r="H54" s="381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 xml:space="preserve"> </v>
      </c>
      <c r="G56" s="38"/>
      <c r="H56" s="38"/>
      <c r="I56" s="31" t="s">
        <v>24</v>
      </c>
      <c r="J56" s="61" t="str">
        <f>IF(J14="","",J14)</f>
        <v>16. 10. 2020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Základní škola, Trutnov, V Domcích 488</v>
      </c>
      <c r="G58" s="38"/>
      <c r="H58" s="38"/>
      <c r="I58" s="31" t="s">
        <v>33</v>
      </c>
      <c r="J58" s="34" t="str">
        <f>E23</f>
        <v>Ing. J.Chaloupský, Trutnov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36</v>
      </c>
      <c r="J59" s="34" t="str">
        <f>E26</f>
        <v>Miroslav Prokopec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154</v>
      </c>
      <c r="D61" s="140"/>
      <c r="E61" s="140"/>
      <c r="F61" s="140"/>
      <c r="G61" s="140"/>
      <c r="H61" s="140"/>
      <c r="I61" s="140"/>
      <c r="J61" s="141" t="s">
        <v>155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72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156</v>
      </c>
    </row>
    <row r="64" spans="2:12" s="9" customFormat="1" ht="24.95" customHeight="1">
      <c r="B64" s="143"/>
      <c r="C64" s="144"/>
      <c r="D64" s="145" t="s">
        <v>186</v>
      </c>
      <c r="E64" s="146"/>
      <c r="F64" s="146"/>
      <c r="G64" s="146"/>
      <c r="H64" s="146"/>
      <c r="I64" s="146"/>
      <c r="J64" s="147">
        <f>J92</f>
        <v>0</v>
      </c>
      <c r="K64" s="144"/>
      <c r="L64" s="148"/>
    </row>
    <row r="65" spans="2:12" s="10" customFormat="1" ht="19.9" customHeight="1">
      <c r="B65" s="149"/>
      <c r="C65" s="99"/>
      <c r="D65" s="150" t="s">
        <v>2994</v>
      </c>
      <c r="E65" s="151"/>
      <c r="F65" s="151"/>
      <c r="G65" s="151"/>
      <c r="H65" s="151"/>
      <c r="I65" s="151"/>
      <c r="J65" s="152">
        <f>J93</f>
        <v>0</v>
      </c>
      <c r="K65" s="99"/>
      <c r="L65" s="153"/>
    </row>
    <row r="66" spans="2:12" s="10" customFormat="1" ht="14.85" customHeight="1">
      <c r="B66" s="149"/>
      <c r="C66" s="99"/>
      <c r="D66" s="150" t="s">
        <v>2995</v>
      </c>
      <c r="E66" s="151"/>
      <c r="F66" s="151"/>
      <c r="G66" s="151"/>
      <c r="H66" s="151"/>
      <c r="I66" s="151"/>
      <c r="J66" s="152">
        <f>J94</f>
        <v>0</v>
      </c>
      <c r="K66" s="99"/>
      <c r="L66" s="153"/>
    </row>
    <row r="67" spans="2:12" s="10" customFormat="1" ht="14.85" customHeight="1">
      <c r="B67" s="149"/>
      <c r="C67" s="99"/>
      <c r="D67" s="150" t="s">
        <v>2996</v>
      </c>
      <c r="E67" s="151"/>
      <c r="F67" s="151"/>
      <c r="G67" s="151"/>
      <c r="H67" s="151"/>
      <c r="I67" s="151"/>
      <c r="J67" s="152">
        <f>J132</f>
        <v>0</v>
      </c>
      <c r="K67" s="99"/>
      <c r="L67" s="153"/>
    </row>
    <row r="68" spans="2:12" s="10" customFormat="1" ht="14.85" customHeight="1">
      <c r="B68" s="149"/>
      <c r="C68" s="99"/>
      <c r="D68" s="150" t="s">
        <v>2997</v>
      </c>
      <c r="E68" s="151"/>
      <c r="F68" s="151"/>
      <c r="G68" s="151"/>
      <c r="H68" s="151"/>
      <c r="I68" s="151"/>
      <c r="J68" s="152">
        <f>J136</f>
        <v>0</v>
      </c>
      <c r="K68" s="99"/>
      <c r="L68" s="153"/>
    </row>
    <row r="69" spans="2:12" s="10" customFormat="1" ht="14.85" customHeight="1">
      <c r="B69" s="149"/>
      <c r="C69" s="99"/>
      <c r="D69" s="150" t="s">
        <v>2998</v>
      </c>
      <c r="E69" s="151"/>
      <c r="F69" s="151"/>
      <c r="G69" s="151"/>
      <c r="H69" s="151"/>
      <c r="I69" s="151"/>
      <c r="J69" s="152">
        <f>J152</f>
        <v>0</v>
      </c>
      <c r="K69" s="99"/>
      <c r="L69" s="153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194</v>
      </c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3.25" customHeight="1">
      <c r="A79" s="36"/>
      <c r="B79" s="37"/>
      <c r="C79" s="38"/>
      <c r="D79" s="38"/>
      <c r="E79" s="382" t="str">
        <f>E7</f>
        <v>Technicko - přírodovědné centrum Améba Trutnov, ZŠ Trutnov,V Domcích 488</v>
      </c>
      <c r="F79" s="383"/>
      <c r="G79" s="383"/>
      <c r="H79" s="383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115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82" t="s">
        <v>118</v>
      </c>
      <c r="F81" s="381"/>
      <c r="G81" s="381"/>
      <c r="H81" s="381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2375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70" t="str">
        <f>E11</f>
        <v>01240 - Vzduchotechnika</v>
      </c>
      <c r="F83" s="381"/>
      <c r="G83" s="381"/>
      <c r="H83" s="381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22</v>
      </c>
      <c r="D85" s="38"/>
      <c r="E85" s="38"/>
      <c r="F85" s="29" t="str">
        <f>F14</f>
        <v xml:space="preserve"> </v>
      </c>
      <c r="G85" s="38"/>
      <c r="H85" s="38"/>
      <c r="I85" s="31" t="s">
        <v>24</v>
      </c>
      <c r="J85" s="61" t="str">
        <f>IF(J14="","",J14)</f>
        <v>16. 10. 2020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5.7" customHeight="1">
      <c r="A87" s="36"/>
      <c r="B87" s="37"/>
      <c r="C87" s="31" t="s">
        <v>26</v>
      </c>
      <c r="D87" s="38"/>
      <c r="E87" s="38"/>
      <c r="F87" s="29" t="str">
        <f>E17</f>
        <v>Základní škola, Trutnov, V Domcích 488</v>
      </c>
      <c r="G87" s="38"/>
      <c r="H87" s="38"/>
      <c r="I87" s="31" t="s">
        <v>33</v>
      </c>
      <c r="J87" s="34" t="str">
        <f>E23</f>
        <v>Ing. J.Chaloupský, Trutnov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30</v>
      </c>
      <c r="D88" s="38"/>
      <c r="E88" s="38"/>
      <c r="F88" s="29" t="str">
        <f>IF(E20="","",E20)</f>
        <v>Vyplň údaj</v>
      </c>
      <c r="G88" s="38"/>
      <c r="H88" s="38"/>
      <c r="I88" s="31" t="s">
        <v>36</v>
      </c>
      <c r="J88" s="34" t="str">
        <f>E26</f>
        <v>Miroslav Prokopec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4"/>
      <c r="B90" s="155"/>
      <c r="C90" s="156" t="s">
        <v>195</v>
      </c>
      <c r="D90" s="157" t="s">
        <v>59</v>
      </c>
      <c r="E90" s="157" t="s">
        <v>55</v>
      </c>
      <c r="F90" s="157" t="s">
        <v>56</v>
      </c>
      <c r="G90" s="157" t="s">
        <v>196</v>
      </c>
      <c r="H90" s="157" t="s">
        <v>197</v>
      </c>
      <c r="I90" s="157" t="s">
        <v>198</v>
      </c>
      <c r="J90" s="157" t="s">
        <v>155</v>
      </c>
      <c r="K90" s="158" t="s">
        <v>199</v>
      </c>
      <c r="L90" s="159"/>
      <c r="M90" s="70" t="s">
        <v>21</v>
      </c>
      <c r="N90" s="71" t="s">
        <v>44</v>
      </c>
      <c r="O90" s="71" t="s">
        <v>200</v>
      </c>
      <c r="P90" s="71" t="s">
        <v>201</v>
      </c>
      <c r="Q90" s="71" t="s">
        <v>202</v>
      </c>
      <c r="R90" s="71" t="s">
        <v>203</v>
      </c>
      <c r="S90" s="71" t="s">
        <v>204</v>
      </c>
      <c r="T90" s="72" t="s">
        <v>205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</row>
    <row r="91" spans="1:63" s="2" customFormat="1" ht="22.9" customHeight="1">
      <c r="A91" s="36"/>
      <c r="B91" s="37"/>
      <c r="C91" s="77" t="s">
        <v>206</v>
      </c>
      <c r="D91" s="38"/>
      <c r="E91" s="38"/>
      <c r="F91" s="38"/>
      <c r="G91" s="38"/>
      <c r="H91" s="38"/>
      <c r="I91" s="38"/>
      <c r="J91" s="160">
        <f>BK91</f>
        <v>0</v>
      </c>
      <c r="K91" s="38"/>
      <c r="L91" s="41"/>
      <c r="M91" s="73"/>
      <c r="N91" s="161"/>
      <c r="O91" s="74"/>
      <c r="P91" s="162">
        <f>P92</f>
        <v>0</v>
      </c>
      <c r="Q91" s="74"/>
      <c r="R91" s="162">
        <f>R92</f>
        <v>0</v>
      </c>
      <c r="S91" s="74"/>
      <c r="T91" s="163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73</v>
      </c>
      <c r="AU91" s="19" t="s">
        <v>156</v>
      </c>
      <c r="BK91" s="164">
        <f>BK92</f>
        <v>0</v>
      </c>
    </row>
    <row r="92" spans="2:63" s="12" customFormat="1" ht="25.9" customHeight="1">
      <c r="B92" s="165"/>
      <c r="C92" s="166"/>
      <c r="D92" s="167" t="s">
        <v>73</v>
      </c>
      <c r="E92" s="168" t="s">
        <v>299</v>
      </c>
      <c r="F92" s="168" t="s">
        <v>2301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</f>
        <v>0</v>
      </c>
      <c r="Q92" s="173"/>
      <c r="R92" s="174">
        <f>R93</f>
        <v>0</v>
      </c>
      <c r="S92" s="173"/>
      <c r="T92" s="175">
        <f>T93</f>
        <v>0</v>
      </c>
      <c r="AR92" s="176" t="s">
        <v>224</v>
      </c>
      <c r="AT92" s="177" t="s">
        <v>73</v>
      </c>
      <c r="AU92" s="177" t="s">
        <v>74</v>
      </c>
      <c r="AY92" s="176" t="s">
        <v>209</v>
      </c>
      <c r="BK92" s="178">
        <f>BK93</f>
        <v>0</v>
      </c>
    </row>
    <row r="93" spans="2:63" s="12" customFormat="1" ht="22.9" customHeight="1">
      <c r="B93" s="165"/>
      <c r="C93" s="166"/>
      <c r="D93" s="167" t="s">
        <v>73</v>
      </c>
      <c r="E93" s="179" t="s">
        <v>2999</v>
      </c>
      <c r="F93" s="179" t="s">
        <v>3000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P94+P132+P136+P152</f>
        <v>0</v>
      </c>
      <c r="Q93" s="173"/>
      <c r="R93" s="174">
        <f>R94+R132+R136+R152</f>
        <v>0</v>
      </c>
      <c r="S93" s="173"/>
      <c r="T93" s="175">
        <f>T94+T132+T136+T152</f>
        <v>0</v>
      </c>
      <c r="AR93" s="176" t="s">
        <v>224</v>
      </c>
      <c r="AT93" s="177" t="s">
        <v>73</v>
      </c>
      <c r="AU93" s="177" t="s">
        <v>81</v>
      </c>
      <c r="AY93" s="176" t="s">
        <v>209</v>
      </c>
      <c r="BK93" s="178">
        <f>BK94+BK132+BK136+BK152</f>
        <v>0</v>
      </c>
    </row>
    <row r="94" spans="2:63" s="12" customFormat="1" ht="20.85" customHeight="1">
      <c r="B94" s="165"/>
      <c r="C94" s="166"/>
      <c r="D94" s="167" t="s">
        <v>73</v>
      </c>
      <c r="E94" s="179" t="s">
        <v>1493</v>
      </c>
      <c r="F94" s="179" t="s">
        <v>3001</v>
      </c>
      <c r="G94" s="166"/>
      <c r="H94" s="166"/>
      <c r="I94" s="169"/>
      <c r="J94" s="180">
        <f>BK94</f>
        <v>0</v>
      </c>
      <c r="K94" s="166"/>
      <c r="L94" s="171"/>
      <c r="M94" s="172"/>
      <c r="N94" s="173"/>
      <c r="O94" s="173"/>
      <c r="P94" s="174">
        <f>SUM(P95:P131)</f>
        <v>0</v>
      </c>
      <c r="Q94" s="173"/>
      <c r="R94" s="174">
        <f>SUM(R95:R131)</f>
        <v>0</v>
      </c>
      <c r="S94" s="173"/>
      <c r="T94" s="175">
        <f>SUM(T95:T131)</f>
        <v>0</v>
      </c>
      <c r="AR94" s="176" t="s">
        <v>81</v>
      </c>
      <c r="AT94" s="177" t="s">
        <v>73</v>
      </c>
      <c r="AU94" s="177" t="s">
        <v>83</v>
      </c>
      <c r="AY94" s="176" t="s">
        <v>209</v>
      </c>
      <c r="BK94" s="178">
        <f>SUM(BK95:BK131)</f>
        <v>0</v>
      </c>
    </row>
    <row r="95" spans="1:65" s="2" customFormat="1" ht="90" customHeight="1">
      <c r="A95" s="36"/>
      <c r="B95" s="37"/>
      <c r="C95" s="181" t="s">
        <v>81</v>
      </c>
      <c r="D95" s="181" t="s">
        <v>211</v>
      </c>
      <c r="E95" s="182" t="s">
        <v>3002</v>
      </c>
      <c r="F95" s="183" t="s">
        <v>3003</v>
      </c>
      <c r="G95" s="184" t="s">
        <v>2452</v>
      </c>
      <c r="H95" s="185">
        <v>1</v>
      </c>
      <c r="I95" s="186"/>
      <c r="J95" s="187">
        <f>ROUND(I95*H95,2)</f>
        <v>0</v>
      </c>
      <c r="K95" s="183" t="s">
        <v>21</v>
      </c>
      <c r="L95" s="41"/>
      <c r="M95" s="188" t="s">
        <v>21</v>
      </c>
      <c r="N95" s="189" t="s">
        <v>45</v>
      </c>
      <c r="O95" s="66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2" t="s">
        <v>215</v>
      </c>
      <c r="AT95" s="192" t="s">
        <v>211</v>
      </c>
      <c r="AU95" s="192" t="s">
        <v>224</v>
      </c>
      <c r="AY95" s="19" t="s">
        <v>209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9" t="s">
        <v>81</v>
      </c>
      <c r="BK95" s="193">
        <f>ROUND(I95*H95,2)</f>
        <v>0</v>
      </c>
      <c r="BL95" s="19" t="s">
        <v>215</v>
      </c>
      <c r="BM95" s="192" t="s">
        <v>3004</v>
      </c>
    </row>
    <row r="96" spans="2:51" s="15" customFormat="1" ht="12">
      <c r="B96" s="217"/>
      <c r="C96" s="218"/>
      <c r="D96" s="196" t="s">
        <v>217</v>
      </c>
      <c r="E96" s="219" t="s">
        <v>21</v>
      </c>
      <c r="F96" s="220" t="s">
        <v>3005</v>
      </c>
      <c r="G96" s="218"/>
      <c r="H96" s="219" t="s">
        <v>21</v>
      </c>
      <c r="I96" s="221"/>
      <c r="J96" s="218"/>
      <c r="K96" s="218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217</v>
      </c>
      <c r="AU96" s="226" t="s">
        <v>224</v>
      </c>
      <c r="AV96" s="15" t="s">
        <v>81</v>
      </c>
      <c r="AW96" s="15" t="s">
        <v>35</v>
      </c>
      <c r="AX96" s="15" t="s">
        <v>74</v>
      </c>
      <c r="AY96" s="226" t="s">
        <v>209</v>
      </c>
    </row>
    <row r="97" spans="2:51" s="15" customFormat="1" ht="33.75">
      <c r="B97" s="217"/>
      <c r="C97" s="218"/>
      <c r="D97" s="196" t="s">
        <v>217</v>
      </c>
      <c r="E97" s="219" t="s">
        <v>21</v>
      </c>
      <c r="F97" s="220" t="s">
        <v>3006</v>
      </c>
      <c r="G97" s="218"/>
      <c r="H97" s="219" t="s">
        <v>21</v>
      </c>
      <c r="I97" s="221"/>
      <c r="J97" s="218"/>
      <c r="K97" s="218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217</v>
      </c>
      <c r="AU97" s="226" t="s">
        <v>224</v>
      </c>
      <c r="AV97" s="15" t="s">
        <v>81</v>
      </c>
      <c r="AW97" s="15" t="s">
        <v>35</v>
      </c>
      <c r="AX97" s="15" t="s">
        <v>74</v>
      </c>
      <c r="AY97" s="226" t="s">
        <v>209</v>
      </c>
    </row>
    <row r="98" spans="2:51" s="13" customFormat="1" ht="12">
      <c r="B98" s="194"/>
      <c r="C98" s="195"/>
      <c r="D98" s="196" t="s">
        <v>217</v>
      </c>
      <c r="E98" s="197" t="s">
        <v>21</v>
      </c>
      <c r="F98" s="198" t="s">
        <v>81</v>
      </c>
      <c r="G98" s="195"/>
      <c r="H98" s="199">
        <v>1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217</v>
      </c>
      <c r="AU98" s="205" t="s">
        <v>224</v>
      </c>
      <c r="AV98" s="13" t="s">
        <v>83</v>
      </c>
      <c r="AW98" s="13" t="s">
        <v>35</v>
      </c>
      <c r="AX98" s="13" t="s">
        <v>81</v>
      </c>
      <c r="AY98" s="205" t="s">
        <v>209</v>
      </c>
    </row>
    <row r="99" spans="1:65" s="2" customFormat="1" ht="90" customHeight="1">
      <c r="A99" s="36"/>
      <c r="B99" s="37"/>
      <c r="C99" s="181" t="s">
        <v>83</v>
      </c>
      <c r="D99" s="181" t="s">
        <v>211</v>
      </c>
      <c r="E99" s="182" t="s">
        <v>3007</v>
      </c>
      <c r="F99" s="183" t="s">
        <v>3008</v>
      </c>
      <c r="G99" s="184" t="s">
        <v>2452</v>
      </c>
      <c r="H99" s="185">
        <v>2</v>
      </c>
      <c r="I99" s="186"/>
      <c r="J99" s="187">
        <f>ROUND(I99*H99,2)</f>
        <v>0</v>
      </c>
      <c r="K99" s="183" t="s">
        <v>21</v>
      </c>
      <c r="L99" s="41"/>
      <c r="M99" s="188" t="s">
        <v>21</v>
      </c>
      <c r="N99" s="189" t="s">
        <v>45</v>
      </c>
      <c r="O99" s="66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215</v>
      </c>
      <c r="AT99" s="192" t="s">
        <v>211</v>
      </c>
      <c r="AU99" s="192" t="s">
        <v>224</v>
      </c>
      <c r="AY99" s="19" t="s">
        <v>209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9" t="s">
        <v>81</v>
      </c>
      <c r="BK99" s="193">
        <f>ROUND(I99*H99,2)</f>
        <v>0</v>
      </c>
      <c r="BL99" s="19" t="s">
        <v>215</v>
      </c>
      <c r="BM99" s="192" t="s">
        <v>3009</v>
      </c>
    </row>
    <row r="100" spans="2:51" s="15" customFormat="1" ht="12">
      <c r="B100" s="217"/>
      <c r="C100" s="218"/>
      <c r="D100" s="196" t="s">
        <v>217</v>
      </c>
      <c r="E100" s="219" t="s">
        <v>21</v>
      </c>
      <c r="F100" s="220" t="s">
        <v>3005</v>
      </c>
      <c r="G100" s="218"/>
      <c r="H100" s="219" t="s">
        <v>21</v>
      </c>
      <c r="I100" s="221"/>
      <c r="J100" s="218"/>
      <c r="K100" s="218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217</v>
      </c>
      <c r="AU100" s="226" t="s">
        <v>224</v>
      </c>
      <c r="AV100" s="15" t="s">
        <v>81</v>
      </c>
      <c r="AW100" s="15" t="s">
        <v>35</v>
      </c>
      <c r="AX100" s="15" t="s">
        <v>74</v>
      </c>
      <c r="AY100" s="226" t="s">
        <v>209</v>
      </c>
    </row>
    <row r="101" spans="2:51" s="15" customFormat="1" ht="33.75">
      <c r="B101" s="217"/>
      <c r="C101" s="218"/>
      <c r="D101" s="196" t="s">
        <v>217</v>
      </c>
      <c r="E101" s="219" t="s">
        <v>21</v>
      </c>
      <c r="F101" s="220" t="s">
        <v>3006</v>
      </c>
      <c r="G101" s="218"/>
      <c r="H101" s="219" t="s">
        <v>21</v>
      </c>
      <c r="I101" s="221"/>
      <c r="J101" s="218"/>
      <c r="K101" s="218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217</v>
      </c>
      <c r="AU101" s="226" t="s">
        <v>224</v>
      </c>
      <c r="AV101" s="15" t="s">
        <v>81</v>
      </c>
      <c r="AW101" s="15" t="s">
        <v>35</v>
      </c>
      <c r="AX101" s="15" t="s">
        <v>74</v>
      </c>
      <c r="AY101" s="226" t="s">
        <v>209</v>
      </c>
    </row>
    <row r="102" spans="2:51" s="13" customFormat="1" ht="12">
      <c r="B102" s="194"/>
      <c r="C102" s="195"/>
      <c r="D102" s="196" t="s">
        <v>217</v>
      </c>
      <c r="E102" s="197" t="s">
        <v>21</v>
      </c>
      <c r="F102" s="198" t="s">
        <v>83</v>
      </c>
      <c r="G102" s="195"/>
      <c r="H102" s="199">
        <v>2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217</v>
      </c>
      <c r="AU102" s="205" t="s">
        <v>224</v>
      </c>
      <c r="AV102" s="13" t="s">
        <v>83</v>
      </c>
      <c r="AW102" s="13" t="s">
        <v>35</v>
      </c>
      <c r="AX102" s="13" t="s">
        <v>81</v>
      </c>
      <c r="AY102" s="205" t="s">
        <v>209</v>
      </c>
    </row>
    <row r="103" spans="1:65" s="2" customFormat="1" ht="14.45" customHeight="1">
      <c r="A103" s="36"/>
      <c r="B103" s="37"/>
      <c r="C103" s="181" t="s">
        <v>224</v>
      </c>
      <c r="D103" s="181" t="s">
        <v>211</v>
      </c>
      <c r="E103" s="182" t="s">
        <v>3010</v>
      </c>
      <c r="F103" s="183" t="s">
        <v>3011</v>
      </c>
      <c r="G103" s="184" t="s">
        <v>354</v>
      </c>
      <c r="H103" s="185">
        <v>2</v>
      </c>
      <c r="I103" s="186"/>
      <c r="J103" s="187">
        <f aca="true" t="shared" si="0" ref="J103:J131">ROUND(I103*H103,2)</f>
        <v>0</v>
      </c>
      <c r="K103" s="183" t="s">
        <v>21</v>
      </c>
      <c r="L103" s="41"/>
      <c r="M103" s="188" t="s">
        <v>21</v>
      </c>
      <c r="N103" s="189" t="s">
        <v>45</v>
      </c>
      <c r="O103" s="66"/>
      <c r="P103" s="190">
        <f aca="true" t="shared" si="1" ref="P103:P131">O103*H103</f>
        <v>0</v>
      </c>
      <c r="Q103" s="190">
        <v>0</v>
      </c>
      <c r="R103" s="190">
        <f aca="true" t="shared" si="2" ref="R103:R131">Q103*H103</f>
        <v>0</v>
      </c>
      <c r="S103" s="190">
        <v>0</v>
      </c>
      <c r="T103" s="191">
        <f aca="true" t="shared" si="3" ref="T103:T131"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215</v>
      </c>
      <c r="AT103" s="192" t="s">
        <v>211</v>
      </c>
      <c r="AU103" s="192" t="s">
        <v>224</v>
      </c>
      <c r="AY103" s="19" t="s">
        <v>209</v>
      </c>
      <c r="BE103" s="193">
        <f aca="true" t="shared" si="4" ref="BE103:BE131">IF(N103="základní",J103,0)</f>
        <v>0</v>
      </c>
      <c r="BF103" s="193">
        <f aca="true" t="shared" si="5" ref="BF103:BF131">IF(N103="snížená",J103,0)</f>
        <v>0</v>
      </c>
      <c r="BG103" s="193">
        <f aca="true" t="shared" si="6" ref="BG103:BG131">IF(N103="zákl. přenesená",J103,0)</f>
        <v>0</v>
      </c>
      <c r="BH103" s="193">
        <f aca="true" t="shared" si="7" ref="BH103:BH131">IF(N103="sníž. přenesená",J103,0)</f>
        <v>0</v>
      </c>
      <c r="BI103" s="193">
        <f aca="true" t="shared" si="8" ref="BI103:BI131">IF(N103="nulová",J103,0)</f>
        <v>0</v>
      </c>
      <c r="BJ103" s="19" t="s">
        <v>81</v>
      </c>
      <c r="BK103" s="193">
        <f aca="true" t="shared" si="9" ref="BK103:BK131">ROUND(I103*H103,2)</f>
        <v>0</v>
      </c>
      <c r="BL103" s="19" t="s">
        <v>215</v>
      </c>
      <c r="BM103" s="192" t="s">
        <v>3012</v>
      </c>
    </row>
    <row r="104" spans="1:65" s="2" customFormat="1" ht="14.45" customHeight="1">
      <c r="A104" s="36"/>
      <c r="B104" s="37"/>
      <c r="C104" s="181" t="s">
        <v>215</v>
      </c>
      <c r="D104" s="181" t="s">
        <v>211</v>
      </c>
      <c r="E104" s="182" t="s">
        <v>3013</v>
      </c>
      <c r="F104" s="183" t="s">
        <v>3014</v>
      </c>
      <c r="G104" s="184" t="s">
        <v>354</v>
      </c>
      <c r="H104" s="185">
        <v>3</v>
      </c>
      <c r="I104" s="186"/>
      <c r="J104" s="187">
        <f t="shared" si="0"/>
        <v>0</v>
      </c>
      <c r="K104" s="183" t="s">
        <v>21</v>
      </c>
      <c r="L104" s="41"/>
      <c r="M104" s="188" t="s">
        <v>21</v>
      </c>
      <c r="N104" s="189" t="s">
        <v>45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215</v>
      </c>
      <c r="AT104" s="192" t="s">
        <v>211</v>
      </c>
      <c r="AU104" s="192" t="s">
        <v>224</v>
      </c>
      <c r="AY104" s="19" t="s">
        <v>209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81</v>
      </c>
      <c r="BK104" s="193">
        <f t="shared" si="9"/>
        <v>0</v>
      </c>
      <c r="BL104" s="19" t="s">
        <v>215</v>
      </c>
      <c r="BM104" s="192" t="s">
        <v>3015</v>
      </c>
    </row>
    <row r="105" spans="1:65" s="2" customFormat="1" ht="14.45" customHeight="1">
      <c r="A105" s="36"/>
      <c r="B105" s="37"/>
      <c r="C105" s="181" t="s">
        <v>237</v>
      </c>
      <c r="D105" s="181" t="s">
        <v>211</v>
      </c>
      <c r="E105" s="182" t="s">
        <v>3016</v>
      </c>
      <c r="F105" s="183" t="s">
        <v>3017</v>
      </c>
      <c r="G105" s="184" t="s">
        <v>354</v>
      </c>
      <c r="H105" s="185">
        <v>3</v>
      </c>
      <c r="I105" s="186"/>
      <c r="J105" s="187">
        <f t="shared" si="0"/>
        <v>0</v>
      </c>
      <c r="K105" s="183" t="s">
        <v>21</v>
      </c>
      <c r="L105" s="41"/>
      <c r="M105" s="188" t="s">
        <v>21</v>
      </c>
      <c r="N105" s="189" t="s">
        <v>45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215</v>
      </c>
      <c r="AT105" s="192" t="s">
        <v>211</v>
      </c>
      <c r="AU105" s="192" t="s">
        <v>224</v>
      </c>
      <c r="AY105" s="19" t="s">
        <v>209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81</v>
      </c>
      <c r="BK105" s="193">
        <f t="shared" si="9"/>
        <v>0</v>
      </c>
      <c r="BL105" s="19" t="s">
        <v>215</v>
      </c>
      <c r="BM105" s="192" t="s">
        <v>3018</v>
      </c>
    </row>
    <row r="106" spans="1:65" s="2" customFormat="1" ht="14.45" customHeight="1">
      <c r="A106" s="36"/>
      <c r="B106" s="37"/>
      <c r="C106" s="181" t="s">
        <v>243</v>
      </c>
      <c r="D106" s="181" t="s">
        <v>211</v>
      </c>
      <c r="E106" s="182" t="s">
        <v>3019</v>
      </c>
      <c r="F106" s="183" t="s">
        <v>3020</v>
      </c>
      <c r="G106" s="184" t="s">
        <v>354</v>
      </c>
      <c r="H106" s="185">
        <v>6</v>
      </c>
      <c r="I106" s="186"/>
      <c r="J106" s="187">
        <f t="shared" si="0"/>
        <v>0</v>
      </c>
      <c r="K106" s="183" t="s">
        <v>21</v>
      </c>
      <c r="L106" s="41"/>
      <c r="M106" s="188" t="s">
        <v>21</v>
      </c>
      <c r="N106" s="189" t="s">
        <v>45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215</v>
      </c>
      <c r="AT106" s="192" t="s">
        <v>211</v>
      </c>
      <c r="AU106" s="192" t="s">
        <v>224</v>
      </c>
      <c r="AY106" s="19" t="s">
        <v>209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81</v>
      </c>
      <c r="BK106" s="193">
        <f t="shared" si="9"/>
        <v>0</v>
      </c>
      <c r="BL106" s="19" t="s">
        <v>215</v>
      </c>
      <c r="BM106" s="192" t="s">
        <v>3021</v>
      </c>
    </row>
    <row r="107" spans="1:65" s="2" customFormat="1" ht="14.45" customHeight="1">
      <c r="A107" s="36"/>
      <c r="B107" s="37"/>
      <c r="C107" s="181" t="s">
        <v>258</v>
      </c>
      <c r="D107" s="181" t="s">
        <v>211</v>
      </c>
      <c r="E107" s="182" t="s">
        <v>3022</v>
      </c>
      <c r="F107" s="183" t="s">
        <v>3023</v>
      </c>
      <c r="G107" s="184" t="s">
        <v>354</v>
      </c>
      <c r="H107" s="185">
        <v>6</v>
      </c>
      <c r="I107" s="186"/>
      <c r="J107" s="187">
        <f t="shared" si="0"/>
        <v>0</v>
      </c>
      <c r="K107" s="183" t="s">
        <v>21</v>
      </c>
      <c r="L107" s="41"/>
      <c r="M107" s="188" t="s">
        <v>21</v>
      </c>
      <c r="N107" s="189" t="s">
        <v>45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215</v>
      </c>
      <c r="AT107" s="192" t="s">
        <v>211</v>
      </c>
      <c r="AU107" s="192" t="s">
        <v>224</v>
      </c>
      <c r="AY107" s="19" t="s">
        <v>209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81</v>
      </c>
      <c r="BK107" s="193">
        <f t="shared" si="9"/>
        <v>0</v>
      </c>
      <c r="BL107" s="19" t="s">
        <v>215</v>
      </c>
      <c r="BM107" s="192" t="s">
        <v>3024</v>
      </c>
    </row>
    <row r="108" spans="1:65" s="2" customFormat="1" ht="14.45" customHeight="1">
      <c r="A108" s="36"/>
      <c r="B108" s="37"/>
      <c r="C108" s="181" t="s">
        <v>262</v>
      </c>
      <c r="D108" s="181" t="s">
        <v>211</v>
      </c>
      <c r="E108" s="182" t="s">
        <v>3025</v>
      </c>
      <c r="F108" s="183" t="s">
        <v>3026</v>
      </c>
      <c r="G108" s="184" t="s">
        <v>354</v>
      </c>
      <c r="H108" s="185">
        <v>6</v>
      </c>
      <c r="I108" s="186"/>
      <c r="J108" s="187">
        <f t="shared" si="0"/>
        <v>0</v>
      </c>
      <c r="K108" s="183" t="s">
        <v>21</v>
      </c>
      <c r="L108" s="41"/>
      <c r="M108" s="188" t="s">
        <v>21</v>
      </c>
      <c r="N108" s="189" t="s">
        <v>45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215</v>
      </c>
      <c r="AT108" s="192" t="s">
        <v>211</v>
      </c>
      <c r="AU108" s="192" t="s">
        <v>224</v>
      </c>
      <c r="AY108" s="19" t="s">
        <v>209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81</v>
      </c>
      <c r="BK108" s="193">
        <f t="shared" si="9"/>
        <v>0</v>
      </c>
      <c r="BL108" s="19" t="s">
        <v>215</v>
      </c>
      <c r="BM108" s="192" t="s">
        <v>3027</v>
      </c>
    </row>
    <row r="109" spans="1:65" s="2" customFormat="1" ht="14.45" customHeight="1">
      <c r="A109" s="36"/>
      <c r="B109" s="37"/>
      <c r="C109" s="181" t="s">
        <v>268</v>
      </c>
      <c r="D109" s="181" t="s">
        <v>211</v>
      </c>
      <c r="E109" s="182" t="s">
        <v>3028</v>
      </c>
      <c r="F109" s="183" t="s">
        <v>3029</v>
      </c>
      <c r="G109" s="184" t="s">
        <v>354</v>
      </c>
      <c r="H109" s="185">
        <v>6</v>
      </c>
      <c r="I109" s="186"/>
      <c r="J109" s="187">
        <f t="shared" si="0"/>
        <v>0</v>
      </c>
      <c r="K109" s="183" t="s">
        <v>21</v>
      </c>
      <c r="L109" s="41"/>
      <c r="M109" s="188" t="s">
        <v>21</v>
      </c>
      <c r="N109" s="189" t="s">
        <v>45</v>
      </c>
      <c r="O109" s="66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215</v>
      </c>
      <c r="AT109" s="192" t="s">
        <v>211</v>
      </c>
      <c r="AU109" s="192" t="s">
        <v>224</v>
      </c>
      <c r="AY109" s="19" t="s">
        <v>209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9" t="s">
        <v>81</v>
      </c>
      <c r="BK109" s="193">
        <f t="shared" si="9"/>
        <v>0</v>
      </c>
      <c r="BL109" s="19" t="s">
        <v>215</v>
      </c>
      <c r="BM109" s="192" t="s">
        <v>3030</v>
      </c>
    </row>
    <row r="110" spans="1:65" s="2" customFormat="1" ht="14.45" customHeight="1">
      <c r="A110" s="36"/>
      <c r="B110" s="37"/>
      <c r="C110" s="181" t="s">
        <v>272</v>
      </c>
      <c r="D110" s="181" t="s">
        <v>211</v>
      </c>
      <c r="E110" s="182" t="s">
        <v>3031</v>
      </c>
      <c r="F110" s="183" t="s">
        <v>3032</v>
      </c>
      <c r="G110" s="184" t="s">
        <v>354</v>
      </c>
      <c r="H110" s="185">
        <v>6</v>
      </c>
      <c r="I110" s="186"/>
      <c r="J110" s="187">
        <f t="shared" si="0"/>
        <v>0</v>
      </c>
      <c r="K110" s="183" t="s">
        <v>21</v>
      </c>
      <c r="L110" s="41"/>
      <c r="M110" s="188" t="s">
        <v>21</v>
      </c>
      <c r="N110" s="189" t="s">
        <v>45</v>
      </c>
      <c r="O110" s="66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215</v>
      </c>
      <c r="AT110" s="192" t="s">
        <v>211</v>
      </c>
      <c r="AU110" s="192" t="s">
        <v>224</v>
      </c>
      <c r="AY110" s="19" t="s">
        <v>209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9" t="s">
        <v>81</v>
      </c>
      <c r="BK110" s="193">
        <f t="shared" si="9"/>
        <v>0</v>
      </c>
      <c r="BL110" s="19" t="s">
        <v>215</v>
      </c>
      <c r="BM110" s="192" t="s">
        <v>3033</v>
      </c>
    </row>
    <row r="111" spans="1:65" s="2" customFormat="1" ht="14.45" customHeight="1">
      <c r="A111" s="36"/>
      <c r="B111" s="37"/>
      <c r="C111" s="181" t="s">
        <v>277</v>
      </c>
      <c r="D111" s="181" t="s">
        <v>211</v>
      </c>
      <c r="E111" s="182" t="s">
        <v>3034</v>
      </c>
      <c r="F111" s="183" t="s">
        <v>3035</v>
      </c>
      <c r="G111" s="184" t="s">
        <v>322</v>
      </c>
      <c r="H111" s="185">
        <v>6</v>
      </c>
      <c r="I111" s="186"/>
      <c r="J111" s="187">
        <f t="shared" si="0"/>
        <v>0</v>
      </c>
      <c r="K111" s="183" t="s">
        <v>21</v>
      </c>
      <c r="L111" s="41"/>
      <c r="M111" s="188" t="s">
        <v>21</v>
      </c>
      <c r="N111" s="189" t="s">
        <v>45</v>
      </c>
      <c r="O111" s="66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215</v>
      </c>
      <c r="AT111" s="192" t="s">
        <v>211</v>
      </c>
      <c r="AU111" s="192" t="s">
        <v>224</v>
      </c>
      <c r="AY111" s="19" t="s">
        <v>209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19" t="s">
        <v>81</v>
      </c>
      <c r="BK111" s="193">
        <f t="shared" si="9"/>
        <v>0</v>
      </c>
      <c r="BL111" s="19" t="s">
        <v>215</v>
      </c>
      <c r="BM111" s="192" t="s">
        <v>3036</v>
      </c>
    </row>
    <row r="112" spans="1:65" s="2" customFormat="1" ht="14.45" customHeight="1">
      <c r="A112" s="36"/>
      <c r="B112" s="37"/>
      <c r="C112" s="181" t="s">
        <v>282</v>
      </c>
      <c r="D112" s="181" t="s">
        <v>211</v>
      </c>
      <c r="E112" s="182" t="s">
        <v>3037</v>
      </c>
      <c r="F112" s="183" t="s">
        <v>3038</v>
      </c>
      <c r="G112" s="184" t="s">
        <v>322</v>
      </c>
      <c r="H112" s="185">
        <v>13</v>
      </c>
      <c r="I112" s="186"/>
      <c r="J112" s="187">
        <f t="shared" si="0"/>
        <v>0</v>
      </c>
      <c r="K112" s="183" t="s">
        <v>21</v>
      </c>
      <c r="L112" s="41"/>
      <c r="M112" s="188" t="s">
        <v>21</v>
      </c>
      <c r="N112" s="189" t="s">
        <v>45</v>
      </c>
      <c r="O112" s="66"/>
      <c r="P112" s="190">
        <f t="shared" si="1"/>
        <v>0</v>
      </c>
      <c r="Q112" s="190">
        <v>0</v>
      </c>
      <c r="R112" s="190">
        <f t="shared" si="2"/>
        <v>0</v>
      </c>
      <c r="S112" s="190">
        <v>0</v>
      </c>
      <c r="T112" s="191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215</v>
      </c>
      <c r="AT112" s="192" t="s">
        <v>211</v>
      </c>
      <c r="AU112" s="192" t="s">
        <v>224</v>
      </c>
      <c r="AY112" s="19" t="s">
        <v>209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19" t="s">
        <v>81</v>
      </c>
      <c r="BK112" s="193">
        <f t="shared" si="9"/>
        <v>0</v>
      </c>
      <c r="BL112" s="19" t="s">
        <v>215</v>
      </c>
      <c r="BM112" s="192" t="s">
        <v>3039</v>
      </c>
    </row>
    <row r="113" spans="1:65" s="2" customFormat="1" ht="14.45" customHeight="1">
      <c r="A113" s="36"/>
      <c r="B113" s="37"/>
      <c r="C113" s="181" t="s">
        <v>286</v>
      </c>
      <c r="D113" s="181" t="s">
        <v>211</v>
      </c>
      <c r="E113" s="182" t="s">
        <v>3040</v>
      </c>
      <c r="F113" s="183" t="s">
        <v>3041</v>
      </c>
      <c r="G113" s="184" t="s">
        <v>354</v>
      </c>
      <c r="H113" s="185">
        <v>1</v>
      </c>
      <c r="I113" s="186"/>
      <c r="J113" s="187">
        <f t="shared" si="0"/>
        <v>0</v>
      </c>
      <c r="K113" s="183" t="s">
        <v>21</v>
      </c>
      <c r="L113" s="41"/>
      <c r="M113" s="188" t="s">
        <v>21</v>
      </c>
      <c r="N113" s="189" t="s">
        <v>45</v>
      </c>
      <c r="O113" s="66"/>
      <c r="P113" s="190">
        <f t="shared" si="1"/>
        <v>0</v>
      </c>
      <c r="Q113" s="190">
        <v>0</v>
      </c>
      <c r="R113" s="190">
        <f t="shared" si="2"/>
        <v>0</v>
      </c>
      <c r="S113" s="190">
        <v>0</v>
      </c>
      <c r="T113" s="191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215</v>
      </c>
      <c r="AT113" s="192" t="s">
        <v>211</v>
      </c>
      <c r="AU113" s="192" t="s">
        <v>224</v>
      </c>
      <c r="AY113" s="19" t="s">
        <v>209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19" t="s">
        <v>81</v>
      </c>
      <c r="BK113" s="193">
        <f t="shared" si="9"/>
        <v>0</v>
      </c>
      <c r="BL113" s="19" t="s">
        <v>215</v>
      </c>
      <c r="BM113" s="192" t="s">
        <v>3042</v>
      </c>
    </row>
    <row r="114" spans="1:65" s="2" customFormat="1" ht="14.45" customHeight="1">
      <c r="A114" s="36"/>
      <c r="B114" s="37"/>
      <c r="C114" s="181" t="s">
        <v>290</v>
      </c>
      <c r="D114" s="181" t="s">
        <v>211</v>
      </c>
      <c r="E114" s="182" t="s">
        <v>3043</v>
      </c>
      <c r="F114" s="183" t="s">
        <v>3044</v>
      </c>
      <c r="G114" s="184" t="s">
        <v>354</v>
      </c>
      <c r="H114" s="185">
        <v>1</v>
      </c>
      <c r="I114" s="186"/>
      <c r="J114" s="187">
        <f t="shared" si="0"/>
        <v>0</v>
      </c>
      <c r="K114" s="183" t="s">
        <v>21</v>
      </c>
      <c r="L114" s="41"/>
      <c r="M114" s="188" t="s">
        <v>21</v>
      </c>
      <c r="N114" s="189" t="s">
        <v>45</v>
      </c>
      <c r="O114" s="66"/>
      <c r="P114" s="190">
        <f t="shared" si="1"/>
        <v>0</v>
      </c>
      <c r="Q114" s="190">
        <v>0</v>
      </c>
      <c r="R114" s="190">
        <f t="shared" si="2"/>
        <v>0</v>
      </c>
      <c r="S114" s="190">
        <v>0</v>
      </c>
      <c r="T114" s="191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215</v>
      </c>
      <c r="AT114" s="192" t="s">
        <v>211</v>
      </c>
      <c r="AU114" s="192" t="s">
        <v>224</v>
      </c>
      <c r="AY114" s="19" t="s">
        <v>209</v>
      </c>
      <c r="BE114" s="193">
        <f t="shared" si="4"/>
        <v>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19" t="s">
        <v>81</v>
      </c>
      <c r="BK114" s="193">
        <f t="shared" si="9"/>
        <v>0</v>
      </c>
      <c r="BL114" s="19" t="s">
        <v>215</v>
      </c>
      <c r="BM114" s="192" t="s">
        <v>3045</v>
      </c>
    </row>
    <row r="115" spans="1:65" s="2" customFormat="1" ht="14.45" customHeight="1">
      <c r="A115" s="36"/>
      <c r="B115" s="37"/>
      <c r="C115" s="181" t="s">
        <v>8</v>
      </c>
      <c r="D115" s="181" t="s">
        <v>211</v>
      </c>
      <c r="E115" s="182" t="s">
        <v>3046</v>
      </c>
      <c r="F115" s="183" t="s">
        <v>3047</v>
      </c>
      <c r="G115" s="184" t="s">
        <v>354</v>
      </c>
      <c r="H115" s="185">
        <v>1</v>
      </c>
      <c r="I115" s="186"/>
      <c r="J115" s="187">
        <f t="shared" si="0"/>
        <v>0</v>
      </c>
      <c r="K115" s="183" t="s">
        <v>21</v>
      </c>
      <c r="L115" s="41"/>
      <c r="M115" s="188" t="s">
        <v>21</v>
      </c>
      <c r="N115" s="189" t="s">
        <v>45</v>
      </c>
      <c r="O115" s="66"/>
      <c r="P115" s="190">
        <f t="shared" si="1"/>
        <v>0</v>
      </c>
      <c r="Q115" s="190">
        <v>0</v>
      </c>
      <c r="R115" s="190">
        <f t="shared" si="2"/>
        <v>0</v>
      </c>
      <c r="S115" s="190">
        <v>0</v>
      </c>
      <c r="T115" s="191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215</v>
      </c>
      <c r="AT115" s="192" t="s">
        <v>211</v>
      </c>
      <c r="AU115" s="192" t="s">
        <v>224</v>
      </c>
      <c r="AY115" s="19" t="s">
        <v>209</v>
      </c>
      <c r="BE115" s="193">
        <f t="shared" si="4"/>
        <v>0</v>
      </c>
      <c r="BF115" s="193">
        <f t="shared" si="5"/>
        <v>0</v>
      </c>
      <c r="BG115" s="193">
        <f t="shared" si="6"/>
        <v>0</v>
      </c>
      <c r="BH115" s="193">
        <f t="shared" si="7"/>
        <v>0</v>
      </c>
      <c r="BI115" s="193">
        <f t="shared" si="8"/>
        <v>0</v>
      </c>
      <c r="BJ115" s="19" t="s">
        <v>81</v>
      </c>
      <c r="BK115" s="193">
        <f t="shared" si="9"/>
        <v>0</v>
      </c>
      <c r="BL115" s="19" t="s">
        <v>215</v>
      </c>
      <c r="BM115" s="192" t="s">
        <v>3048</v>
      </c>
    </row>
    <row r="116" spans="1:65" s="2" customFormat="1" ht="14.45" customHeight="1">
      <c r="A116" s="36"/>
      <c r="B116" s="37"/>
      <c r="C116" s="181" t="s">
        <v>298</v>
      </c>
      <c r="D116" s="181" t="s">
        <v>211</v>
      </c>
      <c r="E116" s="182" t="s">
        <v>3049</v>
      </c>
      <c r="F116" s="183" t="s">
        <v>3050</v>
      </c>
      <c r="G116" s="184" t="s">
        <v>354</v>
      </c>
      <c r="H116" s="185">
        <v>11</v>
      </c>
      <c r="I116" s="186"/>
      <c r="J116" s="187">
        <f t="shared" si="0"/>
        <v>0</v>
      </c>
      <c r="K116" s="183" t="s">
        <v>21</v>
      </c>
      <c r="L116" s="41"/>
      <c r="M116" s="188" t="s">
        <v>21</v>
      </c>
      <c r="N116" s="189" t="s">
        <v>45</v>
      </c>
      <c r="O116" s="66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215</v>
      </c>
      <c r="AT116" s="192" t="s">
        <v>211</v>
      </c>
      <c r="AU116" s="192" t="s">
        <v>224</v>
      </c>
      <c r="AY116" s="19" t="s">
        <v>209</v>
      </c>
      <c r="BE116" s="193">
        <f t="shared" si="4"/>
        <v>0</v>
      </c>
      <c r="BF116" s="193">
        <f t="shared" si="5"/>
        <v>0</v>
      </c>
      <c r="BG116" s="193">
        <f t="shared" si="6"/>
        <v>0</v>
      </c>
      <c r="BH116" s="193">
        <f t="shared" si="7"/>
        <v>0</v>
      </c>
      <c r="BI116" s="193">
        <f t="shared" si="8"/>
        <v>0</v>
      </c>
      <c r="BJ116" s="19" t="s">
        <v>81</v>
      </c>
      <c r="BK116" s="193">
        <f t="shared" si="9"/>
        <v>0</v>
      </c>
      <c r="BL116" s="19" t="s">
        <v>215</v>
      </c>
      <c r="BM116" s="192" t="s">
        <v>3051</v>
      </c>
    </row>
    <row r="117" spans="1:65" s="2" customFormat="1" ht="14.45" customHeight="1">
      <c r="A117" s="36"/>
      <c r="B117" s="37"/>
      <c r="C117" s="181" t="s">
        <v>305</v>
      </c>
      <c r="D117" s="181" t="s">
        <v>211</v>
      </c>
      <c r="E117" s="182" t="s">
        <v>3052</v>
      </c>
      <c r="F117" s="183" t="s">
        <v>3053</v>
      </c>
      <c r="G117" s="184" t="s">
        <v>354</v>
      </c>
      <c r="H117" s="185">
        <v>1</v>
      </c>
      <c r="I117" s="186"/>
      <c r="J117" s="187">
        <f t="shared" si="0"/>
        <v>0</v>
      </c>
      <c r="K117" s="183" t="s">
        <v>21</v>
      </c>
      <c r="L117" s="41"/>
      <c r="M117" s="188" t="s">
        <v>21</v>
      </c>
      <c r="N117" s="189" t="s">
        <v>45</v>
      </c>
      <c r="O117" s="66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215</v>
      </c>
      <c r="AT117" s="192" t="s">
        <v>211</v>
      </c>
      <c r="AU117" s="192" t="s">
        <v>224</v>
      </c>
      <c r="AY117" s="19" t="s">
        <v>209</v>
      </c>
      <c r="BE117" s="193">
        <f t="shared" si="4"/>
        <v>0</v>
      </c>
      <c r="BF117" s="193">
        <f t="shared" si="5"/>
        <v>0</v>
      </c>
      <c r="BG117" s="193">
        <f t="shared" si="6"/>
        <v>0</v>
      </c>
      <c r="BH117" s="193">
        <f t="shared" si="7"/>
        <v>0</v>
      </c>
      <c r="BI117" s="193">
        <f t="shared" si="8"/>
        <v>0</v>
      </c>
      <c r="BJ117" s="19" t="s">
        <v>81</v>
      </c>
      <c r="BK117" s="193">
        <f t="shared" si="9"/>
        <v>0</v>
      </c>
      <c r="BL117" s="19" t="s">
        <v>215</v>
      </c>
      <c r="BM117" s="192" t="s">
        <v>3054</v>
      </c>
    </row>
    <row r="118" spans="1:65" s="2" customFormat="1" ht="14.45" customHeight="1">
      <c r="A118" s="36"/>
      <c r="B118" s="37"/>
      <c r="C118" s="181" t="s">
        <v>310</v>
      </c>
      <c r="D118" s="181" t="s">
        <v>211</v>
      </c>
      <c r="E118" s="182" t="s">
        <v>3055</v>
      </c>
      <c r="F118" s="183" t="s">
        <v>3056</v>
      </c>
      <c r="G118" s="184" t="s">
        <v>354</v>
      </c>
      <c r="H118" s="185">
        <v>4</v>
      </c>
      <c r="I118" s="186"/>
      <c r="J118" s="187">
        <f t="shared" si="0"/>
        <v>0</v>
      </c>
      <c r="K118" s="183" t="s">
        <v>21</v>
      </c>
      <c r="L118" s="41"/>
      <c r="M118" s="188" t="s">
        <v>21</v>
      </c>
      <c r="N118" s="189" t="s">
        <v>45</v>
      </c>
      <c r="O118" s="66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215</v>
      </c>
      <c r="AT118" s="192" t="s">
        <v>211</v>
      </c>
      <c r="AU118" s="192" t="s">
        <v>224</v>
      </c>
      <c r="AY118" s="19" t="s">
        <v>209</v>
      </c>
      <c r="BE118" s="193">
        <f t="shared" si="4"/>
        <v>0</v>
      </c>
      <c r="BF118" s="193">
        <f t="shared" si="5"/>
        <v>0</v>
      </c>
      <c r="BG118" s="193">
        <f t="shared" si="6"/>
        <v>0</v>
      </c>
      <c r="BH118" s="193">
        <f t="shared" si="7"/>
        <v>0</v>
      </c>
      <c r="BI118" s="193">
        <f t="shared" si="8"/>
        <v>0</v>
      </c>
      <c r="BJ118" s="19" t="s">
        <v>81</v>
      </c>
      <c r="BK118" s="193">
        <f t="shared" si="9"/>
        <v>0</v>
      </c>
      <c r="BL118" s="19" t="s">
        <v>215</v>
      </c>
      <c r="BM118" s="192" t="s">
        <v>3057</v>
      </c>
    </row>
    <row r="119" spans="1:65" s="2" customFormat="1" ht="14.45" customHeight="1">
      <c r="A119" s="36"/>
      <c r="B119" s="37"/>
      <c r="C119" s="181" t="s">
        <v>315</v>
      </c>
      <c r="D119" s="181" t="s">
        <v>211</v>
      </c>
      <c r="E119" s="182" t="s">
        <v>3058</v>
      </c>
      <c r="F119" s="183" t="s">
        <v>3059</v>
      </c>
      <c r="G119" s="184" t="s">
        <v>354</v>
      </c>
      <c r="H119" s="185">
        <v>7</v>
      </c>
      <c r="I119" s="186"/>
      <c r="J119" s="187">
        <f t="shared" si="0"/>
        <v>0</v>
      </c>
      <c r="K119" s="183" t="s">
        <v>21</v>
      </c>
      <c r="L119" s="41"/>
      <c r="M119" s="188" t="s">
        <v>21</v>
      </c>
      <c r="N119" s="189" t="s">
        <v>45</v>
      </c>
      <c r="O119" s="66"/>
      <c r="P119" s="190">
        <f t="shared" si="1"/>
        <v>0</v>
      </c>
      <c r="Q119" s="190">
        <v>0</v>
      </c>
      <c r="R119" s="190">
        <f t="shared" si="2"/>
        <v>0</v>
      </c>
      <c r="S119" s="190">
        <v>0</v>
      </c>
      <c r="T119" s="191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215</v>
      </c>
      <c r="AT119" s="192" t="s">
        <v>211</v>
      </c>
      <c r="AU119" s="192" t="s">
        <v>224</v>
      </c>
      <c r="AY119" s="19" t="s">
        <v>209</v>
      </c>
      <c r="BE119" s="193">
        <f t="shared" si="4"/>
        <v>0</v>
      </c>
      <c r="BF119" s="193">
        <f t="shared" si="5"/>
        <v>0</v>
      </c>
      <c r="BG119" s="193">
        <f t="shared" si="6"/>
        <v>0</v>
      </c>
      <c r="BH119" s="193">
        <f t="shared" si="7"/>
        <v>0</v>
      </c>
      <c r="BI119" s="193">
        <f t="shared" si="8"/>
        <v>0</v>
      </c>
      <c r="BJ119" s="19" t="s">
        <v>81</v>
      </c>
      <c r="BK119" s="193">
        <f t="shared" si="9"/>
        <v>0</v>
      </c>
      <c r="BL119" s="19" t="s">
        <v>215</v>
      </c>
      <c r="BM119" s="192" t="s">
        <v>3060</v>
      </c>
    </row>
    <row r="120" spans="1:65" s="2" customFormat="1" ht="14.45" customHeight="1">
      <c r="A120" s="36"/>
      <c r="B120" s="37"/>
      <c r="C120" s="181" t="s">
        <v>319</v>
      </c>
      <c r="D120" s="181" t="s">
        <v>211</v>
      </c>
      <c r="E120" s="182" t="s">
        <v>3061</v>
      </c>
      <c r="F120" s="183" t="s">
        <v>3062</v>
      </c>
      <c r="G120" s="184" t="s">
        <v>322</v>
      </c>
      <c r="H120" s="185">
        <v>4</v>
      </c>
      <c r="I120" s="186"/>
      <c r="J120" s="187">
        <f t="shared" si="0"/>
        <v>0</v>
      </c>
      <c r="K120" s="183" t="s">
        <v>21</v>
      </c>
      <c r="L120" s="41"/>
      <c r="M120" s="188" t="s">
        <v>21</v>
      </c>
      <c r="N120" s="189" t="s">
        <v>45</v>
      </c>
      <c r="O120" s="66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215</v>
      </c>
      <c r="AT120" s="192" t="s">
        <v>211</v>
      </c>
      <c r="AU120" s="192" t="s">
        <v>224</v>
      </c>
      <c r="AY120" s="19" t="s">
        <v>209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19" t="s">
        <v>81</v>
      </c>
      <c r="BK120" s="193">
        <f t="shared" si="9"/>
        <v>0</v>
      </c>
      <c r="BL120" s="19" t="s">
        <v>215</v>
      </c>
      <c r="BM120" s="192" t="s">
        <v>3063</v>
      </c>
    </row>
    <row r="121" spans="1:65" s="2" customFormat="1" ht="14.45" customHeight="1">
      <c r="A121" s="36"/>
      <c r="B121" s="37"/>
      <c r="C121" s="181" t="s">
        <v>7</v>
      </c>
      <c r="D121" s="181" t="s">
        <v>211</v>
      </c>
      <c r="E121" s="182" t="s">
        <v>3064</v>
      </c>
      <c r="F121" s="183" t="s">
        <v>3065</v>
      </c>
      <c r="G121" s="184" t="s">
        <v>354</v>
      </c>
      <c r="H121" s="185">
        <v>11</v>
      </c>
      <c r="I121" s="186"/>
      <c r="J121" s="187">
        <f t="shared" si="0"/>
        <v>0</v>
      </c>
      <c r="K121" s="183" t="s">
        <v>21</v>
      </c>
      <c r="L121" s="41"/>
      <c r="M121" s="188" t="s">
        <v>21</v>
      </c>
      <c r="N121" s="189" t="s">
        <v>45</v>
      </c>
      <c r="O121" s="66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215</v>
      </c>
      <c r="AT121" s="192" t="s">
        <v>211</v>
      </c>
      <c r="AU121" s="192" t="s">
        <v>224</v>
      </c>
      <c r="AY121" s="19" t="s">
        <v>209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9" t="s">
        <v>81</v>
      </c>
      <c r="BK121" s="193">
        <f t="shared" si="9"/>
        <v>0</v>
      </c>
      <c r="BL121" s="19" t="s">
        <v>215</v>
      </c>
      <c r="BM121" s="192" t="s">
        <v>3066</v>
      </c>
    </row>
    <row r="122" spans="1:65" s="2" customFormat="1" ht="14.45" customHeight="1">
      <c r="A122" s="36"/>
      <c r="B122" s="37"/>
      <c r="C122" s="181" t="s">
        <v>328</v>
      </c>
      <c r="D122" s="181" t="s">
        <v>211</v>
      </c>
      <c r="E122" s="182" t="s">
        <v>3067</v>
      </c>
      <c r="F122" s="183" t="s">
        <v>3068</v>
      </c>
      <c r="G122" s="184" t="s">
        <v>354</v>
      </c>
      <c r="H122" s="185">
        <v>1</v>
      </c>
      <c r="I122" s="186"/>
      <c r="J122" s="187">
        <f t="shared" si="0"/>
        <v>0</v>
      </c>
      <c r="K122" s="183" t="s">
        <v>21</v>
      </c>
      <c r="L122" s="41"/>
      <c r="M122" s="188" t="s">
        <v>21</v>
      </c>
      <c r="N122" s="189" t="s">
        <v>45</v>
      </c>
      <c r="O122" s="66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215</v>
      </c>
      <c r="AT122" s="192" t="s">
        <v>211</v>
      </c>
      <c r="AU122" s="192" t="s">
        <v>224</v>
      </c>
      <c r="AY122" s="19" t="s">
        <v>209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9" t="s">
        <v>81</v>
      </c>
      <c r="BK122" s="193">
        <f t="shared" si="9"/>
        <v>0</v>
      </c>
      <c r="BL122" s="19" t="s">
        <v>215</v>
      </c>
      <c r="BM122" s="192" t="s">
        <v>3069</v>
      </c>
    </row>
    <row r="123" spans="1:65" s="2" customFormat="1" ht="14.45" customHeight="1">
      <c r="A123" s="36"/>
      <c r="B123" s="37"/>
      <c r="C123" s="181" t="s">
        <v>335</v>
      </c>
      <c r="D123" s="181" t="s">
        <v>211</v>
      </c>
      <c r="E123" s="182" t="s">
        <v>3070</v>
      </c>
      <c r="F123" s="183" t="s">
        <v>3071</v>
      </c>
      <c r="G123" s="184" t="s">
        <v>354</v>
      </c>
      <c r="H123" s="185">
        <v>4</v>
      </c>
      <c r="I123" s="186"/>
      <c r="J123" s="187">
        <f t="shared" si="0"/>
        <v>0</v>
      </c>
      <c r="K123" s="183" t="s">
        <v>21</v>
      </c>
      <c r="L123" s="41"/>
      <c r="M123" s="188" t="s">
        <v>21</v>
      </c>
      <c r="N123" s="189" t="s">
        <v>45</v>
      </c>
      <c r="O123" s="66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215</v>
      </c>
      <c r="AT123" s="192" t="s">
        <v>211</v>
      </c>
      <c r="AU123" s="192" t="s">
        <v>224</v>
      </c>
      <c r="AY123" s="19" t="s">
        <v>209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9" t="s">
        <v>81</v>
      </c>
      <c r="BK123" s="193">
        <f t="shared" si="9"/>
        <v>0</v>
      </c>
      <c r="BL123" s="19" t="s">
        <v>215</v>
      </c>
      <c r="BM123" s="192" t="s">
        <v>3072</v>
      </c>
    </row>
    <row r="124" spans="1:65" s="2" customFormat="1" ht="14.45" customHeight="1">
      <c r="A124" s="36"/>
      <c r="B124" s="37"/>
      <c r="C124" s="181" t="s">
        <v>140</v>
      </c>
      <c r="D124" s="181" t="s">
        <v>211</v>
      </c>
      <c r="E124" s="182" t="s">
        <v>3073</v>
      </c>
      <c r="F124" s="183" t="s">
        <v>3047</v>
      </c>
      <c r="G124" s="184" t="s">
        <v>354</v>
      </c>
      <c r="H124" s="185">
        <v>1</v>
      </c>
      <c r="I124" s="186"/>
      <c r="J124" s="187">
        <f t="shared" si="0"/>
        <v>0</v>
      </c>
      <c r="K124" s="183" t="s">
        <v>21</v>
      </c>
      <c r="L124" s="41"/>
      <c r="M124" s="188" t="s">
        <v>21</v>
      </c>
      <c r="N124" s="189" t="s">
        <v>45</v>
      </c>
      <c r="O124" s="66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215</v>
      </c>
      <c r="AT124" s="192" t="s">
        <v>211</v>
      </c>
      <c r="AU124" s="192" t="s">
        <v>224</v>
      </c>
      <c r="AY124" s="19" t="s">
        <v>209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9" t="s">
        <v>81</v>
      </c>
      <c r="BK124" s="193">
        <f t="shared" si="9"/>
        <v>0</v>
      </c>
      <c r="BL124" s="19" t="s">
        <v>215</v>
      </c>
      <c r="BM124" s="192" t="s">
        <v>3074</v>
      </c>
    </row>
    <row r="125" spans="1:65" s="2" customFormat="1" ht="14.45" customHeight="1">
      <c r="A125" s="36"/>
      <c r="B125" s="37"/>
      <c r="C125" s="181" t="s">
        <v>344</v>
      </c>
      <c r="D125" s="181" t="s">
        <v>211</v>
      </c>
      <c r="E125" s="182" t="s">
        <v>3075</v>
      </c>
      <c r="F125" s="183" t="s">
        <v>3076</v>
      </c>
      <c r="G125" s="184" t="s">
        <v>354</v>
      </c>
      <c r="H125" s="185">
        <v>1</v>
      </c>
      <c r="I125" s="186"/>
      <c r="J125" s="187">
        <f t="shared" si="0"/>
        <v>0</v>
      </c>
      <c r="K125" s="183" t="s">
        <v>21</v>
      </c>
      <c r="L125" s="41"/>
      <c r="M125" s="188" t="s">
        <v>21</v>
      </c>
      <c r="N125" s="189" t="s">
        <v>45</v>
      </c>
      <c r="O125" s="66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215</v>
      </c>
      <c r="AT125" s="192" t="s">
        <v>211</v>
      </c>
      <c r="AU125" s="192" t="s">
        <v>224</v>
      </c>
      <c r="AY125" s="19" t="s">
        <v>209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9" t="s">
        <v>81</v>
      </c>
      <c r="BK125" s="193">
        <f t="shared" si="9"/>
        <v>0</v>
      </c>
      <c r="BL125" s="19" t="s">
        <v>215</v>
      </c>
      <c r="BM125" s="192" t="s">
        <v>3077</v>
      </c>
    </row>
    <row r="126" spans="1:65" s="2" customFormat="1" ht="14.45" customHeight="1">
      <c r="A126" s="36"/>
      <c r="B126" s="37"/>
      <c r="C126" s="181" t="s">
        <v>351</v>
      </c>
      <c r="D126" s="181" t="s">
        <v>211</v>
      </c>
      <c r="E126" s="182" t="s">
        <v>3078</v>
      </c>
      <c r="F126" s="183" t="s">
        <v>3079</v>
      </c>
      <c r="G126" s="184" t="s">
        <v>354</v>
      </c>
      <c r="H126" s="185">
        <v>1</v>
      </c>
      <c r="I126" s="186"/>
      <c r="J126" s="187">
        <f t="shared" si="0"/>
        <v>0</v>
      </c>
      <c r="K126" s="183" t="s">
        <v>21</v>
      </c>
      <c r="L126" s="41"/>
      <c r="M126" s="188" t="s">
        <v>21</v>
      </c>
      <c r="N126" s="189" t="s">
        <v>45</v>
      </c>
      <c r="O126" s="66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215</v>
      </c>
      <c r="AT126" s="192" t="s">
        <v>211</v>
      </c>
      <c r="AU126" s="192" t="s">
        <v>224</v>
      </c>
      <c r="AY126" s="19" t="s">
        <v>209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9" t="s">
        <v>81</v>
      </c>
      <c r="BK126" s="193">
        <f t="shared" si="9"/>
        <v>0</v>
      </c>
      <c r="BL126" s="19" t="s">
        <v>215</v>
      </c>
      <c r="BM126" s="192" t="s">
        <v>3080</v>
      </c>
    </row>
    <row r="127" spans="1:65" s="2" customFormat="1" ht="14.45" customHeight="1">
      <c r="A127" s="36"/>
      <c r="B127" s="37"/>
      <c r="C127" s="181" t="s">
        <v>361</v>
      </c>
      <c r="D127" s="181" t="s">
        <v>211</v>
      </c>
      <c r="E127" s="182" t="s">
        <v>3081</v>
      </c>
      <c r="F127" s="183" t="s">
        <v>3082</v>
      </c>
      <c r="G127" s="184" t="s">
        <v>322</v>
      </c>
      <c r="H127" s="185">
        <v>5</v>
      </c>
      <c r="I127" s="186"/>
      <c r="J127" s="187">
        <f t="shared" si="0"/>
        <v>0</v>
      </c>
      <c r="K127" s="183" t="s">
        <v>21</v>
      </c>
      <c r="L127" s="41"/>
      <c r="M127" s="188" t="s">
        <v>21</v>
      </c>
      <c r="N127" s="189" t="s">
        <v>45</v>
      </c>
      <c r="O127" s="66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215</v>
      </c>
      <c r="AT127" s="192" t="s">
        <v>211</v>
      </c>
      <c r="AU127" s="192" t="s">
        <v>224</v>
      </c>
      <c r="AY127" s="19" t="s">
        <v>209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9" t="s">
        <v>81</v>
      </c>
      <c r="BK127" s="193">
        <f t="shared" si="9"/>
        <v>0</v>
      </c>
      <c r="BL127" s="19" t="s">
        <v>215</v>
      </c>
      <c r="BM127" s="192" t="s">
        <v>3083</v>
      </c>
    </row>
    <row r="128" spans="1:65" s="2" customFormat="1" ht="14.45" customHeight="1">
      <c r="A128" s="36"/>
      <c r="B128" s="37"/>
      <c r="C128" s="181" t="s">
        <v>366</v>
      </c>
      <c r="D128" s="181" t="s">
        <v>211</v>
      </c>
      <c r="E128" s="182" t="s">
        <v>3084</v>
      </c>
      <c r="F128" s="183" t="s">
        <v>3085</v>
      </c>
      <c r="G128" s="184" t="s">
        <v>354</v>
      </c>
      <c r="H128" s="185">
        <v>4</v>
      </c>
      <c r="I128" s="186"/>
      <c r="J128" s="187">
        <f t="shared" si="0"/>
        <v>0</v>
      </c>
      <c r="K128" s="183" t="s">
        <v>21</v>
      </c>
      <c r="L128" s="41"/>
      <c r="M128" s="188" t="s">
        <v>21</v>
      </c>
      <c r="N128" s="189" t="s">
        <v>45</v>
      </c>
      <c r="O128" s="66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215</v>
      </c>
      <c r="AT128" s="192" t="s">
        <v>211</v>
      </c>
      <c r="AU128" s="192" t="s">
        <v>224</v>
      </c>
      <c r="AY128" s="19" t="s">
        <v>209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9" t="s">
        <v>81</v>
      </c>
      <c r="BK128" s="193">
        <f t="shared" si="9"/>
        <v>0</v>
      </c>
      <c r="BL128" s="19" t="s">
        <v>215</v>
      </c>
      <c r="BM128" s="192" t="s">
        <v>3086</v>
      </c>
    </row>
    <row r="129" spans="1:65" s="2" customFormat="1" ht="14.45" customHeight="1">
      <c r="A129" s="36"/>
      <c r="B129" s="37"/>
      <c r="C129" s="181" t="s">
        <v>374</v>
      </c>
      <c r="D129" s="181" t="s">
        <v>211</v>
      </c>
      <c r="E129" s="182" t="s">
        <v>3087</v>
      </c>
      <c r="F129" s="183" t="s">
        <v>3088</v>
      </c>
      <c r="G129" s="184" t="s">
        <v>2452</v>
      </c>
      <c r="H129" s="185">
        <v>7</v>
      </c>
      <c r="I129" s="186"/>
      <c r="J129" s="187">
        <f t="shared" si="0"/>
        <v>0</v>
      </c>
      <c r="K129" s="183" t="s">
        <v>21</v>
      </c>
      <c r="L129" s="41"/>
      <c r="M129" s="188" t="s">
        <v>21</v>
      </c>
      <c r="N129" s="189" t="s">
        <v>45</v>
      </c>
      <c r="O129" s="66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215</v>
      </c>
      <c r="AT129" s="192" t="s">
        <v>211</v>
      </c>
      <c r="AU129" s="192" t="s">
        <v>224</v>
      </c>
      <c r="AY129" s="19" t="s">
        <v>209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9" t="s">
        <v>81</v>
      </c>
      <c r="BK129" s="193">
        <f t="shared" si="9"/>
        <v>0</v>
      </c>
      <c r="BL129" s="19" t="s">
        <v>215</v>
      </c>
      <c r="BM129" s="192" t="s">
        <v>3089</v>
      </c>
    </row>
    <row r="130" spans="1:65" s="2" customFormat="1" ht="24.2" customHeight="1">
      <c r="A130" s="36"/>
      <c r="B130" s="37"/>
      <c r="C130" s="181" t="s">
        <v>378</v>
      </c>
      <c r="D130" s="181" t="s">
        <v>211</v>
      </c>
      <c r="E130" s="182" t="s">
        <v>3090</v>
      </c>
      <c r="F130" s="183" t="s">
        <v>3091</v>
      </c>
      <c r="G130" s="184" t="s">
        <v>2452</v>
      </c>
      <c r="H130" s="185">
        <v>7</v>
      </c>
      <c r="I130" s="186"/>
      <c r="J130" s="187">
        <f t="shared" si="0"/>
        <v>0</v>
      </c>
      <c r="K130" s="183" t="s">
        <v>21</v>
      </c>
      <c r="L130" s="41"/>
      <c r="M130" s="188" t="s">
        <v>21</v>
      </c>
      <c r="N130" s="189" t="s">
        <v>45</v>
      </c>
      <c r="O130" s="66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215</v>
      </c>
      <c r="AT130" s="192" t="s">
        <v>211</v>
      </c>
      <c r="AU130" s="192" t="s">
        <v>224</v>
      </c>
      <c r="AY130" s="19" t="s">
        <v>209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9" t="s">
        <v>81</v>
      </c>
      <c r="BK130" s="193">
        <f t="shared" si="9"/>
        <v>0</v>
      </c>
      <c r="BL130" s="19" t="s">
        <v>215</v>
      </c>
      <c r="BM130" s="192" t="s">
        <v>3092</v>
      </c>
    </row>
    <row r="131" spans="1:65" s="2" customFormat="1" ht="14.45" customHeight="1">
      <c r="A131" s="36"/>
      <c r="B131" s="37"/>
      <c r="C131" s="181" t="s">
        <v>384</v>
      </c>
      <c r="D131" s="181" t="s">
        <v>211</v>
      </c>
      <c r="E131" s="182" t="s">
        <v>3093</v>
      </c>
      <c r="F131" s="183" t="s">
        <v>3094</v>
      </c>
      <c r="G131" s="184" t="s">
        <v>2452</v>
      </c>
      <c r="H131" s="185">
        <v>1</v>
      </c>
      <c r="I131" s="186"/>
      <c r="J131" s="187">
        <f t="shared" si="0"/>
        <v>0</v>
      </c>
      <c r="K131" s="183" t="s">
        <v>21</v>
      </c>
      <c r="L131" s="41"/>
      <c r="M131" s="188" t="s">
        <v>21</v>
      </c>
      <c r="N131" s="189" t="s">
        <v>45</v>
      </c>
      <c r="O131" s="66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215</v>
      </c>
      <c r="AT131" s="192" t="s">
        <v>211</v>
      </c>
      <c r="AU131" s="192" t="s">
        <v>224</v>
      </c>
      <c r="AY131" s="19" t="s">
        <v>209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9" t="s">
        <v>81</v>
      </c>
      <c r="BK131" s="193">
        <f t="shared" si="9"/>
        <v>0</v>
      </c>
      <c r="BL131" s="19" t="s">
        <v>215</v>
      </c>
      <c r="BM131" s="192" t="s">
        <v>3095</v>
      </c>
    </row>
    <row r="132" spans="2:63" s="12" customFormat="1" ht="20.85" customHeight="1">
      <c r="B132" s="165"/>
      <c r="C132" s="166"/>
      <c r="D132" s="167" t="s">
        <v>73</v>
      </c>
      <c r="E132" s="179" t="s">
        <v>1498</v>
      </c>
      <c r="F132" s="179" t="s">
        <v>3096</v>
      </c>
      <c r="G132" s="166"/>
      <c r="H132" s="166"/>
      <c r="I132" s="169"/>
      <c r="J132" s="180">
        <f>BK132</f>
        <v>0</v>
      </c>
      <c r="K132" s="166"/>
      <c r="L132" s="171"/>
      <c r="M132" s="172"/>
      <c r="N132" s="173"/>
      <c r="O132" s="173"/>
      <c r="P132" s="174">
        <f>SUM(P133:P135)</f>
        <v>0</v>
      </c>
      <c r="Q132" s="173"/>
      <c r="R132" s="174">
        <f>SUM(R133:R135)</f>
        <v>0</v>
      </c>
      <c r="S132" s="173"/>
      <c r="T132" s="175">
        <f>SUM(T133:T135)</f>
        <v>0</v>
      </c>
      <c r="AR132" s="176" t="s">
        <v>81</v>
      </c>
      <c r="AT132" s="177" t="s">
        <v>73</v>
      </c>
      <c r="AU132" s="177" t="s">
        <v>83</v>
      </c>
      <c r="AY132" s="176" t="s">
        <v>209</v>
      </c>
      <c r="BK132" s="178">
        <f>SUM(BK133:BK135)</f>
        <v>0</v>
      </c>
    </row>
    <row r="133" spans="1:65" s="2" customFormat="1" ht="76.35" customHeight="1">
      <c r="A133" s="36"/>
      <c r="B133" s="37"/>
      <c r="C133" s="181" t="s">
        <v>395</v>
      </c>
      <c r="D133" s="181" t="s">
        <v>211</v>
      </c>
      <c r="E133" s="182" t="s">
        <v>3097</v>
      </c>
      <c r="F133" s="183" t="s">
        <v>3098</v>
      </c>
      <c r="G133" s="184" t="s">
        <v>2452</v>
      </c>
      <c r="H133" s="185">
        <v>2</v>
      </c>
      <c r="I133" s="186"/>
      <c r="J133" s="187">
        <f>ROUND(I133*H133,2)</f>
        <v>0</v>
      </c>
      <c r="K133" s="183" t="s">
        <v>21</v>
      </c>
      <c r="L133" s="41"/>
      <c r="M133" s="188" t="s">
        <v>21</v>
      </c>
      <c r="N133" s="189" t="s">
        <v>45</v>
      </c>
      <c r="O133" s="66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215</v>
      </c>
      <c r="AT133" s="192" t="s">
        <v>211</v>
      </c>
      <c r="AU133" s="192" t="s">
        <v>224</v>
      </c>
      <c r="AY133" s="19" t="s">
        <v>209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9" t="s">
        <v>81</v>
      </c>
      <c r="BK133" s="193">
        <f>ROUND(I133*H133,2)</f>
        <v>0</v>
      </c>
      <c r="BL133" s="19" t="s">
        <v>215</v>
      </c>
      <c r="BM133" s="192" t="s">
        <v>3099</v>
      </c>
    </row>
    <row r="134" spans="1:65" s="2" customFormat="1" ht="49.15" customHeight="1">
      <c r="A134" s="36"/>
      <c r="B134" s="37"/>
      <c r="C134" s="181" t="s">
        <v>120</v>
      </c>
      <c r="D134" s="181" t="s">
        <v>211</v>
      </c>
      <c r="E134" s="182" t="s">
        <v>3100</v>
      </c>
      <c r="F134" s="183" t="s">
        <v>3101</v>
      </c>
      <c r="G134" s="184" t="s">
        <v>2452</v>
      </c>
      <c r="H134" s="185">
        <v>2</v>
      </c>
      <c r="I134" s="186"/>
      <c r="J134" s="187">
        <f>ROUND(I134*H134,2)</f>
        <v>0</v>
      </c>
      <c r="K134" s="183" t="s">
        <v>21</v>
      </c>
      <c r="L134" s="41"/>
      <c r="M134" s="188" t="s">
        <v>21</v>
      </c>
      <c r="N134" s="189" t="s">
        <v>45</v>
      </c>
      <c r="O134" s="66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215</v>
      </c>
      <c r="AT134" s="192" t="s">
        <v>211</v>
      </c>
      <c r="AU134" s="192" t="s">
        <v>224</v>
      </c>
      <c r="AY134" s="19" t="s">
        <v>209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9" t="s">
        <v>81</v>
      </c>
      <c r="BK134" s="193">
        <f>ROUND(I134*H134,2)</f>
        <v>0</v>
      </c>
      <c r="BL134" s="19" t="s">
        <v>215</v>
      </c>
      <c r="BM134" s="192" t="s">
        <v>3102</v>
      </c>
    </row>
    <row r="135" spans="1:65" s="2" customFormat="1" ht="14.45" customHeight="1">
      <c r="A135" s="36"/>
      <c r="B135" s="37"/>
      <c r="C135" s="181" t="s">
        <v>404</v>
      </c>
      <c r="D135" s="181" t="s">
        <v>211</v>
      </c>
      <c r="E135" s="182" t="s">
        <v>3103</v>
      </c>
      <c r="F135" s="183" t="s">
        <v>3104</v>
      </c>
      <c r="G135" s="184" t="s">
        <v>2452</v>
      </c>
      <c r="H135" s="185">
        <v>1</v>
      </c>
      <c r="I135" s="186"/>
      <c r="J135" s="187">
        <f>ROUND(I135*H135,2)</f>
        <v>0</v>
      </c>
      <c r="K135" s="183" t="s">
        <v>21</v>
      </c>
      <c r="L135" s="41"/>
      <c r="M135" s="188" t="s">
        <v>21</v>
      </c>
      <c r="N135" s="189" t="s">
        <v>45</v>
      </c>
      <c r="O135" s="66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215</v>
      </c>
      <c r="AT135" s="192" t="s">
        <v>211</v>
      </c>
      <c r="AU135" s="192" t="s">
        <v>224</v>
      </c>
      <c r="AY135" s="19" t="s">
        <v>209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81</v>
      </c>
      <c r="BK135" s="193">
        <f>ROUND(I135*H135,2)</f>
        <v>0</v>
      </c>
      <c r="BL135" s="19" t="s">
        <v>215</v>
      </c>
      <c r="BM135" s="192" t="s">
        <v>3105</v>
      </c>
    </row>
    <row r="136" spans="2:63" s="12" customFormat="1" ht="20.85" customHeight="1">
      <c r="B136" s="165"/>
      <c r="C136" s="166"/>
      <c r="D136" s="167" t="s">
        <v>73</v>
      </c>
      <c r="E136" s="179" t="s">
        <v>1503</v>
      </c>
      <c r="F136" s="179" t="s">
        <v>3106</v>
      </c>
      <c r="G136" s="166"/>
      <c r="H136" s="166"/>
      <c r="I136" s="169"/>
      <c r="J136" s="180">
        <f>BK136</f>
        <v>0</v>
      </c>
      <c r="K136" s="166"/>
      <c r="L136" s="171"/>
      <c r="M136" s="172"/>
      <c r="N136" s="173"/>
      <c r="O136" s="173"/>
      <c r="P136" s="174">
        <f>SUM(P137:P151)</f>
        <v>0</v>
      </c>
      <c r="Q136" s="173"/>
      <c r="R136" s="174">
        <f>SUM(R137:R151)</f>
        <v>0</v>
      </c>
      <c r="S136" s="173"/>
      <c r="T136" s="175">
        <f>SUM(T137:T151)</f>
        <v>0</v>
      </c>
      <c r="AR136" s="176" t="s">
        <v>81</v>
      </c>
      <c r="AT136" s="177" t="s">
        <v>73</v>
      </c>
      <c r="AU136" s="177" t="s">
        <v>83</v>
      </c>
      <c r="AY136" s="176" t="s">
        <v>209</v>
      </c>
      <c r="BK136" s="178">
        <f>SUM(BK137:BK151)</f>
        <v>0</v>
      </c>
    </row>
    <row r="137" spans="1:65" s="2" customFormat="1" ht="14.45" customHeight="1">
      <c r="A137" s="36"/>
      <c r="B137" s="37"/>
      <c r="C137" s="181" t="s">
        <v>408</v>
      </c>
      <c r="D137" s="181" t="s">
        <v>211</v>
      </c>
      <c r="E137" s="182" t="s">
        <v>3107</v>
      </c>
      <c r="F137" s="183" t="s">
        <v>3108</v>
      </c>
      <c r="G137" s="184" t="s">
        <v>354</v>
      </c>
      <c r="H137" s="185">
        <v>1</v>
      </c>
      <c r="I137" s="186"/>
      <c r="J137" s="187">
        <f aca="true" t="shared" si="10" ref="J137:J151">ROUND(I137*H137,2)</f>
        <v>0</v>
      </c>
      <c r="K137" s="183" t="s">
        <v>21</v>
      </c>
      <c r="L137" s="41"/>
      <c r="M137" s="188" t="s">
        <v>21</v>
      </c>
      <c r="N137" s="189" t="s">
        <v>45</v>
      </c>
      <c r="O137" s="66"/>
      <c r="P137" s="190">
        <f aca="true" t="shared" si="11" ref="P137:P151">O137*H137</f>
        <v>0</v>
      </c>
      <c r="Q137" s="190">
        <v>0</v>
      </c>
      <c r="R137" s="190">
        <f aca="true" t="shared" si="12" ref="R137:R151">Q137*H137</f>
        <v>0</v>
      </c>
      <c r="S137" s="190">
        <v>0</v>
      </c>
      <c r="T137" s="191">
        <f aca="true" t="shared" si="13" ref="T137:T151"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215</v>
      </c>
      <c r="AT137" s="192" t="s">
        <v>211</v>
      </c>
      <c r="AU137" s="192" t="s">
        <v>224</v>
      </c>
      <c r="AY137" s="19" t="s">
        <v>209</v>
      </c>
      <c r="BE137" s="193">
        <f aca="true" t="shared" si="14" ref="BE137:BE151">IF(N137="základní",J137,0)</f>
        <v>0</v>
      </c>
      <c r="BF137" s="193">
        <f aca="true" t="shared" si="15" ref="BF137:BF151">IF(N137="snížená",J137,0)</f>
        <v>0</v>
      </c>
      <c r="BG137" s="193">
        <f aca="true" t="shared" si="16" ref="BG137:BG151">IF(N137="zákl. přenesená",J137,0)</f>
        <v>0</v>
      </c>
      <c r="BH137" s="193">
        <f aca="true" t="shared" si="17" ref="BH137:BH151">IF(N137="sníž. přenesená",J137,0)</f>
        <v>0</v>
      </c>
      <c r="BI137" s="193">
        <f aca="true" t="shared" si="18" ref="BI137:BI151">IF(N137="nulová",J137,0)</f>
        <v>0</v>
      </c>
      <c r="BJ137" s="19" t="s">
        <v>81</v>
      </c>
      <c r="BK137" s="193">
        <f aca="true" t="shared" si="19" ref="BK137:BK151">ROUND(I137*H137,2)</f>
        <v>0</v>
      </c>
      <c r="BL137" s="19" t="s">
        <v>215</v>
      </c>
      <c r="BM137" s="192" t="s">
        <v>3109</v>
      </c>
    </row>
    <row r="138" spans="1:65" s="2" customFormat="1" ht="14.45" customHeight="1">
      <c r="A138" s="36"/>
      <c r="B138" s="37"/>
      <c r="C138" s="181" t="s">
        <v>419</v>
      </c>
      <c r="D138" s="181" t="s">
        <v>211</v>
      </c>
      <c r="E138" s="182" t="s">
        <v>3110</v>
      </c>
      <c r="F138" s="183" t="s">
        <v>3111</v>
      </c>
      <c r="G138" s="184" t="s">
        <v>322</v>
      </c>
      <c r="H138" s="185">
        <v>2</v>
      </c>
      <c r="I138" s="186"/>
      <c r="J138" s="187">
        <f t="shared" si="10"/>
        <v>0</v>
      </c>
      <c r="K138" s="183" t="s">
        <v>21</v>
      </c>
      <c r="L138" s="41"/>
      <c r="M138" s="188" t="s">
        <v>21</v>
      </c>
      <c r="N138" s="189" t="s">
        <v>45</v>
      </c>
      <c r="O138" s="66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215</v>
      </c>
      <c r="AT138" s="192" t="s">
        <v>211</v>
      </c>
      <c r="AU138" s="192" t="s">
        <v>224</v>
      </c>
      <c r="AY138" s="19" t="s">
        <v>209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9" t="s">
        <v>81</v>
      </c>
      <c r="BK138" s="193">
        <f t="shared" si="19"/>
        <v>0</v>
      </c>
      <c r="BL138" s="19" t="s">
        <v>215</v>
      </c>
      <c r="BM138" s="192" t="s">
        <v>3112</v>
      </c>
    </row>
    <row r="139" spans="1:65" s="2" customFormat="1" ht="14.45" customHeight="1">
      <c r="A139" s="36"/>
      <c r="B139" s="37"/>
      <c r="C139" s="181" t="s">
        <v>424</v>
      </c>
      <c r="D139" s="181" t="s">
        <v>211</v>
      </c>
      <c r="E139" s="182" t="s">
        <v>3113</v>
      </c>
      <c r="F139" s="183" t="s">
        <v>3068</v>
      </c>
      <c r="G139" s="184" t="s">
        <v>354</v>
      </c>
      <c r="H139" s="185">
        <v>1</v>
      </c>
      <c r="I139" s="186"/>
      <c r="J139" s="187">
        <f t="shared" si="10"/>
        <v>0</v>
      </c>
      <c r="K139" s="183" t="s">
        <v>21</v>
      </c>
      <c r="L139" s="41"/>
      <c r="M139" s="188" t="s">
        <v>21</v>
      </c>
      <c r="N139" s="189" t="s">
        <v>45</v>
      </c>
      <c r="O139" s="66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215</v>
      </c>
      <c r="AT139" s="192" t="s">
        <v>211</v>
      </c>
      <c r="AU139" s="192" t="s">
        <v>224</v>
      </c>
      <c r="AY139" s="19" t="s">
        <v>209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9" t="s">
        <v>81</v>
      </c>
      <c r="BK139" s="193">
        <f t="shared" si="19"/>
        <v>0</v>
      </c>
      <c r="BL139" s="19" t="s">
        <v>215</v>
      </c>
      <c r="BM139" s="192" t="s">
        <v>3114</v>
      </c>
    </row>
    <row r="140" spans="1:65" s="2" customFormat="1" ht="14.45" customHeight="1">
      <c r="A140" s="36"/>
      <c r="B140" s="37"/>
      <c r="C140" s="181" t="s">
        <v>430</v>
      </c>
      <c r="D140" s="181" t="s">
        <v>211</v>
      </c>
      <c r="E140" s="182" t="s">
        <v>3115</v>
      </c>
      <c r="F140" s="183" t="s">
        <v>3116</v>
      </c>
      <c r="G140" s="184" t="s">
        <v>354</v>
      </c>
      <c r="H140" s="185">
        <v>1</v>
      </c>
      <c r="I140" s="186"/>
      <c r="J140" s="187">
        <f t="shared" si="10"/>
        <v>0</v>
      </c>
      <c r="K140" s="183" t="s">
        <v>21</v>
      </c>
      <c r="L140" s="41"/>
      <c r="M140" s="188" t="s">
        <v>21</v>
      </c>
      <c r="N140" s="189" t="s">
        <v>45</v>
      </c>
      <c r="O140" s="66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215</v>
      </c>
      <c r="AT140" s="192" t="s">
        <v>211</v>
      </c>
      <c r="AU140" s="192" t="s">
        <v>224</v>
      </c>
      <c r="AY140" s="19" t="s">
        <v>209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9" t="s">
        <v>81</v>
      </c>
      <c r="BK140" s="193">
        <f t="shared" si="19"/>
        <v>0</v>
      </c>
      <c r="BL140" s="19" t="s">
        <v>215</v>
      </c>
      <c r="BM140" s="192" t="s">
        <v>3117</v>
      </c>
    </row>
    <row r="141" spans="1:65" s="2" customFormat="1" ht="37.9" customHeight="1">
      <c r="A141" s="36"/>
      <c r="B141" s="37"/>
      <c r="C141" s="181" t="s">
        <v>434</v>
      </c>
      <c r="D141" s="181" t="s">
        <v>211</v>
      </c>
      <c r="E141" s="182" t="s">
        <v>3118</v>
      </c>
      <c r="F141" s="183" t="s">
        <v>3119</v>
      </c>
      <c r="G141" s="184" t="s">
        <v>354</v>
      </c>
      <c r="H141" s="185">
        <v>1</v>
      </c>
      <c r="I141" s="186"/>
      <c r="J141" s="187">
        <f t="shared" si="10"/>
        <v>0</v>
      </c>
      <c r="K141" s="183" t="s">
        <v>21</v>
      </c>
      <c r="L141" s="41"/>
      <c r="M141" s="188" t="s">
        <v>21</v>
      </c>
      <c r="N141" s="189" t="s">
        <v>45</v>
      </c>
      <c r="O141" s="66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215</v>
      </c>
      <c r="AT141" s="192" t="s">
        <v>211</v>
      </c>
      <c r="AU141" s="192" t="s">
        <v>224</v>
      </c>
      <c r="AY141" s="19" t="s">
        <v>209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9" t="s">
        <v>81</v>
      </c>
      <c r="BK141" s="193">
        <f t="shared" si="19"/>
        <v>0</v>
      </c>
      <c r="BL141" s="19" t="s">
        <v>215</v>
      </c>
      <c r="BM141" s="192" t="s">
        <v>3120</v>
      </c>
    </row>
    <row r="142" spans="1:65" s="2" customFormat="1" ht="14.45" customHeight="1">
      <c r="A142" s="36"/>
      <c r="B142" s="37"/>
      <c r="C142" s="181" t="s">
        <v>438</v>
      </c>
      <c r="D142" s="181" t="s">
        <v>211</v>
      </c>
      <c r="E142" s="182" t="s">
        <v>3121</v>
      </c>
      <c r="F142" s="183" t="s">
        <v>3122</v>
      </c>
      <c r="G142" s="184" t="s">
        <v>354</v>
      </c>
      <c r="H142" s="185">
        <v>2</v>
      </c>
      <c r="I142" s="186"/>
      <c r="J142" s="187">
        <f t="shared" si="10"/>
        <v>0</v>
      </c>
      <c r="K142" s="183" t="s">
        <v>21</v>
      </c>
      <c r="L142" s="41"/>
      <c r="M142" s="188" t="s">
        <v>21</v>
      </c>
      <c r="N142" s="189" t="s">
        <v>45</v>
      </c>
      <c r="O142" s="66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215</v>
      </c>
      <c r="AT142" s="192" t="s">
        <v>211</v>
      </c>
      <c r="AU142" s="192" t="s">
        <v>224</v>
      </c>
      <c r="AY142" s="19" t="s">
        <v>209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9" t="s">
        <v>81</v>
      </c>
      <c r="BK142" s="193">
        <f t="shared" si="19"/>
        <v>0</v>
      </c>
      <c r="BL142" s="19" t="s">
        <v>215</v>
      </c>
      <c r="BM142" s="192" t="s">
        <v>3123</v>
      </c>
    </row>
    <row r="143" spans="1:65" s="2" customFormat="1" ht="14.45" customHeight="1">
      <c r="A143" s="36"/>
      <c r="B143" s="37"/>
      <c r="C143" s="181" t="s">
        <v>442</v>
      </c>
      <c r="D143" s="181" t="s">
        <v>211</v>
      </c>
      <c r="E143" s="182" t="s">
        <v>3124</v>
      </c>
      <c r="F143" s="183" t="s">
        <v>3062</v>
      </c>
      <c r="G143" s="184" t="s">
        <v>322</v>
      </c>
      <c r="H143" s="185">
        <v>1</v>
      </c>
      <c r="I143" s="186"/>
      <c r="J143" s="187">
        <f t="shared" si="10"/>
        <v>0</v>
      </c>
      <c r="K143" s="183" t="s">
        <v>21</v>
      </c>
      <c r="L143" s="41"/>
      <c r="M143" s="188" t="s">
        <v>21</v>
      </c>
      <c r="N143" s="189" t="s">
        <v>45</v>
      </c>
      <c r="O143" s="66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215</v>
      </c>
      <c r="AT143" s="192" t="s">
        <v>211</v>
      </c>
      <c r="AU143" s="192" t="s">
        <v>224</v>
      </c>
      <c r="AY143" s="19" t="s">
        <v>209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9" t="s">
        <v>81</v>
      </c>
      <c r="BK143" s="193">
        <f t="shared" si="19"/>
        <v>0</v>
      </c>
      <c r="BL143" s="19" t="s">
        <v>215</v>
      </c>
      <c r="BM143" s="192" t="s">
        <v>3125</v>
      </c>
    </row>
    <row r="144" spans="1:65" s="2" customFormat="1" ht="14.45" customHeight="1">
      <c r="A144" s="36"/>
      <c r="B144" s="37"/>
      <c r="C144" s="181" t="s">
        <v>446</v>
      </c>
      <c r="D144" s="181" t="s">
        <v>211</v>
      </c>
      <c r="E144" s="182" t="s">
        <v>3126</v>
      </c>
      <c r="F144" s="183" t="s">
        <v>3127</v>
      </c>
      <c r="G144" s="184" t="s">
        <v>354</v>
      </c>
      <c r="H144" s="185">
        <v>2</v>
      </c>
      <c r="I144" s="186"/>
      <c r="J144" s="187">
        <f t="shared" si="10"/>
        <v>0</v>
      </c>
      <c r="K144" s="183" t="s">
        <v>21</v>
      </c>
      <c r="L144" s="41"/>
      <c r="M144" s="188" t="s">
        <v>21</v>
      </c>
      <c r="N144" s="189" t="s">
        <v>45</v>
      </c>
      <c r="O144" s="66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215</v>
      </c>
      <c r="AT144" s="192" t="s">
        <v>211</v>
      </c>
      <c r="AU144" s="192" t="s">
        <v>224</v>
      </c>
      <c r="AY144" s="19" t="s">
        <v>209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9" t="s">
        <v>81</v>
      </c>
      <c r="BK144" s="193">
        <f t="shared" si="19"/>
        <v>0</v>
      </c>
      <c r="BL144" s="19" t="s">
        <v>215</v>
      </c>
      <c r="BM144" s="192" t="s">
        <v>3128</v>
      </c>
    </row>
    <row r="145" spans="1:65" s="2" customFormat="1" ht="14.45" customHeight="1">
      <c r="A145" s="36"/>
      <c r="B145" s="37"/>
      <c r="C145" s="181" t="s">
        <v>452</v>
      </c>
      <c r="D145" s="181" t="s">
        <v>211</v>
      </c>
      <c r="E145" s="182" t="s">
        <v>3129</v>
      </c>
      <c r="F145" s="183" t="s">
        <v>3130</v>
      </c>
      <c r="G145" s="184" t="s">
        <v>354</v>
      </c>
      <c r="H145" s="185">
        <v>1</v>
      </c>
      <c r="I145" s="186"/>
      <c r="J145" s="187">
        <f t="shared" si="10"/>
        <v>0</v>
      </c>
      <c r="K145" s="183" t="s">
        <v>21</v>
      </c>
      <c r="L145" s="41"/>
      <c r="M145" s="188" t="s">
        <v>21</v>
      </c>
      <c r="N145" s="189" t="s">
        <v>45</v>
      </c>
      <c r="O145" s="66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215</v>
      </c>
      <c r="AT145" s="192" t="s">
        <v>211</v>
      </c>
      <c r="AU145" s="192" t="s">
        <v>224</v>
      </c>
      <c r="AY145" s="19" t="s">
        <v>209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9" t="s">
        <v>81</v>
      </c>
      <c r="BK145" s="193">
        <f t="shared" si="19"/>
        <v>0</v>
      </c>
      <c r="BL145" s="19" t="s">
        <v>215</v>
      </c>
      <c r="BM145" s="192" t="s">
        <v>3131</v>
      </c>
    </row>
    <row r="146" spans="1:65" s="2" customFormat="1" ht="14.45" customHeight="1">
      <c r="A146" s="36"/>
      <c r="B146" s="37"/>
      <c r="C146" s="181" t="s">
        <v>457</v>
      </c>
      <c r="D146" s="181" t="s">
        <v>211</v>
      </c>
      <c r="E146" s="182" t="s">
        <v>3132</v>
      </c>
      <c r="F146" s="183" t="s">
        <v>3133</v>
      </c>
      <c r="G146" s="184" t="s">
        <v>322</v>
      </c>
      <c r="H146" s="185">
        <v>1</v>
      </c>
      <c r="I146" s="186"/>
      <c r="J146" s="187">
        <f t="shared" si="10"/>
        <v>0</v>
      </c>
      <c r="K146" s="183" t="s">
        <v>21</v>
      </c>
      <c r="L146" s="41"/>
      <c r="M146" s="188" t="s">
        <v>21</v>
      </c>
      <c r="N146" s="189" t="s">
        <v>45</v>
      </c>
      <c r="O146" s="66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215</v>
      </c>
      <c r="AT146" s="192" t="s">
        <v>211</v>
      </c>
      <c r="AU146" s="192" t="s">
        <v>224</v>
      </c>
      <c r="AY146" s="19" t="s">
        <v>209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9" t="s">
        <v>81</v>
      </c>
      <c r="BK146" s="193">
        <f t="shared" si="19"/>
        <v>0</v>
      </c>
      <c r="BL146" s="19" t="s">
        <v>215</v>
      </c>
      <c r="BM146" s="192" t="s">
        <v>3134</v>
      </c>
    </row>
    <row r="147" spans="1:65" s="2" customFormat="1" ht="14.45" customHeight="1">
      <c r="A147" s="36"/>
      <c r="B147" s="37"/>
      <c r="C147" s="181" t="s">
        <v>461</v>
      </c>
      <c r="D147" s="181" t="s">
        <v>211</v>
      </c>
      <c r="E147" s="182" t="s">
        <v>3135</v>
      </c>
      <c r="F147" s="183" t="s">
        <v>3136</v>
      </c>
      <c r="G147" s="184" t="s">
        <v>354</v>
      </c>
      <c r="H147" s="185">
        <v>2</v>
      </c>
      <c r="I147" s="186"/>
      <c r="J147" s="187">
        <f t="shared" si="10"/>
        <v>0</v>
      </c>
      <c r="K147" s="183" t="s">
        <v>21</v>
      </c>
      <c r="L147" s="41"/>
      <c r="M147" s="188" t="s">
        <v>21</v>
      </c>
      <c r="N147" s="189" t="s">
        <v>45</v>
      </c>
      <c r="O147" s="66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2" t="s">
        <v>215</v>
      </c>
      <c r="AT147" s="192" t="s">
        <v>211</v>
      </c>
      <c r="AU147" s="192" t="s">
        <v>224</v>
      </c>
      <c r="AY147" s="19" t="s">
        <v>209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9" t="s">
        <v>81</v>
      </c>
      <c r="BK147" s="193">
        <f t="shared" si="19"/>
        <v>0</v>
      </c>
      <c r="BL147" s="19" t="s">
        <v>215</v>
      </c>
      <c r="BM147" s="192" t="s">
        <v>3137</v>
      </c>
    </row>
    <row r="148" spans="1:65" s="2" customFormat="1" ht="14.45" customHeight="1">
      <c r="A148" s="36"/>
      <c r="B148" s="37"/>
      <c r="C148" s="181" t="s">
        <v>467</v>
      </c>
      <c r="D148" s="181" t="s">
        <v>211</v>
      </c>
      <c r="E148" s="182" t="s">
        <v>3138</v>
      </c>
      <c r="F148" s="183" t="s">
        <v>3139</v>
      </c>
      <c r="G148" s="184" t="s">
        <v>354</v>
      </c>
      <c r="H148" s="185">
        <v>2</v>
      </c>
      <c r="I148" s="186"/>
      <c r="J148" s="187">
        <f t="shared" si="10"/>
        <v>0</v>
      </c>
      <c r="K148" s="183" t="s">
        <v>21</v>
      </c>
      <c r="L148" s="41"/>
      <c r="M148" s="188" t="s">
        <v>21</v>
      </c>
      <c r="N148" s="189" t="s">
        <v>45</v>
      </c>
      <c r="O148" s="66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215</v>
      </c>
      <c r="AT148" s="192" t="s">
        <v>211</v>
      </c>
      <c r="AU148" s="192" t="s">
        <v>224</v>
      </c>
      <c r="AY148" s="19" t="s">
        <v>209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9" t="s">
        <v>81</v>
      </c>
      <c r="BK148" s="193">
        <f t="shared" si="19"/>
        <v>0</v>
      </c>
      <c r="BL148" s="19" t="s">
        <v>215</v>
      </c>
      <c r="BM148" s="192" t="s">
        <v>3140</v>
      </c>
    </row>
    <row r="149" spans="1:65" s="2" customFormat="1" ht="14.45" customHeight="1">
      <c r="A149" s="36"/>
      <c r="B149" s="37"/>
      <c r="C149" s="181" t="s">
        <v>473</v>
      </c>
      <c r="D149" s="181" t="s">
        <v>211</v>
      </c>
      <c r="E149" s="182" t="s">
        <v>3141</v>
      </c>
      <c r="F149" s="183" t="s">
        <v>3142</v>
      </c>
      <c r="G149" s="184" t="s">
        <v>322</v>
      </c>
      <c r="H149" s="185">
        <v>1</v>
      </c>
      <c r="I149" s="186"/>
      <c r="J149" s="187">
        <f t="shared" si="10"/>
        <v>0</v>
      </c>
      <c r="K149" s="183" t="s">
        <v>21</v>
      </c>
      <c r="L149" s="41"/>
      <c r="M149" s="188" t="s">
        <v>21</v>
      </c>
      <c r="N149" s="189" t="s">
        <v>45</v>
      </c>
      <c r="O149" s="66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215</v>
      </c>
      <c r="AT149" s="192" t="s">
        <v>211</v>
      </c>
      <c r="AU149" s="192" t="s">
        <v>224</v>
      </c>
      <c r="AY149" s="19" t="s">
        <v>209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9" t="s">
        <v>81</v>
      </c>
      <c r="BK149" s="193">
        <f t="shared" si="19"/>
        <v>0</v>
      </c>
      <c r="BL149" s="19" t="s">
        <v>215</v>
      </c>
      <c r="BM149" s="192" t="s">
        <v>3143</v>
      </c>
    </row>
    <row r="150" spans="1:65" s="2" customFormat="1" ht="14.45" customHeight="1">
      <c r="A150" s="36"/>
      <c r="B150" s="37"/>
      <c r="C150" s="181" t="s">
        <v>480</v>
      </c>
      <c r="D150" s="181" t="s">
        <v>211</v>
      </c>
      <c r="E150" s="182" t="s">
        <v>3144</v>
      </c>
      <c r="F150" s="183" t="s">
        <v>3145</v>
      </c>
      <c r="G150" s="184" t="s">
        <v>354</v>
      </c>
      <c r="H150" s="185">
        <v>4</v>
      </c>
      <c r="I150" s="186"/>
      <c r="J150" s="187">
        <f t="shared" si="10"/>
        <v>0</v>
      </c>
      <c r="K150" s="183" t="s">
        <v>21</v>
      </c>
      <c r="L150" s="41"/>
      <c r="M150" s="188" t="s">
        <v>21</v>
      </c>
      <c r="N150" s="189" t="s">
        <v>45</v>
      </c>
      <c r="O150" s="66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215</v>
      </c>
      <c r="AT150" s="192" t="s">
        <v>211</v>
      </c>
      <c r="AU150" s="192" t="s">
        <v>224</v>
      </c>
      <c r="AY150" s="19" t="s">
        <v>209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9" t="s">
        <v>81</v>
      </c>
      <c r="BK150" s="193">
        <f t="shared" si="19"/>
        <v>0</v>
      </c>
      <c r="BL150" s="19" t="s">
        <v>215</v>
      </c>
      <c r="BM150" s="192" t="s">
        <v>3146</v>
      </c>
    </row>
    <row r="151" spans="1:65" s="2" customFormat="1" ht="14.45" customHeight="1">
      <c r="A151" s="36"/>
      <c r="B151" s="37"/>
      <c r="C151" s="181" t="s">
        <v>490</v>
      </c>
      <c r="D151" s="181" t="s">
        <v>211</v>
      </c>
      <c r="E151" s="182" t="s">
        <v>3147</v>
      </c>
      <c r="F151" s="183" t="s">
        <v>3148</v>
      </c>
      <c r="G151" s="184" t="s">
        <v>2452</v>
      </c>
      <c r="H151" s="185">
        <v>4</v>
      </c>
      <c r="I151" s="186"/>
      <c r="J151" s="187">
        <f t="shared" si="10"/>
        <v>0</v>
      </c>
      <c r="K151" s="183" t="s">
        <v>21</v>
      </c>
      <c r="L151" s="41"/>
      <c r="M151" s="188" t="s">
        <v>21</v>
      </c>
      <c r="N151" s="189" t="s">
        <v>45</v>
      </c>
      <c r="O151" s="66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215</v>
      </c>
      <c r="AT151" s="192" t="s">
        <v>211</v>
      </c>
      <c r="AU151" s="192" t="s">
        <v>224</v>
      </c>
      <c r="AY151" s="19" t="s">
        <v>209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9" t="s">
        <v>81</v>
      </c>
      <c r="BK151" s="193">
        <f t="shared" si="19"/>
        <v>0</v>
      </c>
      <c r="BL151" s="19" t="s">
        <v>215</v>
      </c>
      <c r="BM151" s="192" t="s">
        <v>3149</v>
      </c>
    </row>
    <row r="152" spans="2:63" s="12" customFormat="1" ht="20.85" customHeight="1">
      <c r="B152" s="165"/>
      <c r="C152" s="166"/>
      <c r="D152" s="167" t="s">
        <v>73</v>
      </c>
      <c r="E152" s="179" t="s">
        <v>1531</v>
      </c>
      <c r="F152" s="179" t="s">
        <v>3150</v>
      </c>
      <c r="G152" s="166"/>
      <c r="H152" s="166"/>
      <c r="I152" s="169"/>
      <c r="J152" s="180">
        <f>BK152</f>
        <v>0</v>
      </c>
      <c r="K152" s="166"/>
      <c r="L152" s="171"/>
      <c r="M152" s="172"/>
      <c r="N152" s="173"/>
      <c r="O152" s="173"/>
      <c r="P152" s="174">
        <f>SUM(P153:P155)</f>
        <v>0</v>
      </c>
      <c r="Q152" s="173"/>
      <c r="R152" s="174">
        <f>SUM(R153:R155)</f>
        <v>0</v>
      </c>
      <c r="S152" s="173"/>
      <c r="T152" s="175">
        <f>SUM(T153:T155)</f>
        <v>0</v>
      </c>
      <c r="AR152" s="176" t="s">
        <v>81</v>
      </c>
      <c r="AT152" s="177" t="s">
        <v>73</v>
      </c>
      <c r="AU152" s="177" t="s">
        <v>83</v>
      </c>
      <c r="AY152" s="176" t="s">
        <v>209</v>
      </c>
      <c r="BK152" s="178">
        <f>SUM(BK153:BK155)</f>
        <v>0</v>
      </c>
    </row>
    <row r="153" spans="1:65" s="2" customFormat="1" ht="14.45" customHeight="1">
      <c r="A153" s="36"/>
      <c r="B153" s="37"/>
      <c r="C153" s="181" t="s">
        <v>496</v>
      </c>
      <c r="D153" s="181" t="s">
        <v>211</v>
      </c>
      <c r="E153" s="182" t="s">
        <v>3151</v>
      </c>
      <c r="F153" s="183" t="s">
        <v>3152</v>
      </c>
      <c r="G153" s="184" t="s">
        <v>1638</v>
      </c>
      <c r="H153" s="185">
        <v>3</v>
      </c>
      <c r="I153" s="186"/>
      <c r="J153" s="187">
        <f>ROUND(I153*H153,2)</f>
        <v>0</v>
      </c>
      <c r="K153" s="183" t="s">
        <v>21</v>
      </c>
      <c r="L153" s="41"/>
      <c r="M153" s="188" t="s">
        <v>21</v>
      </c>
      <c r="N153" s="189" t="s">
        <v>45</v>
      </c>
      <c r="O153" s="66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215</v>
      </c>
      <c r="AT153" s="192" t="s">
        <v>211</v>
      </c>
      <c r="AU153" s="192" t="s">
        <v>224</v>
      </c>
      <c r="AY153" s="19" t="s">
        <v>209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9" t="s">
        <v>81</v>
      </c>
      <c r="BK153" s="193">
        <f>ROUND(I153*H153,2)</f>
        <v>0</v>
      </c>
      <c r="BL153" s="19" t="s">
        <v>215</v>
      </c>
      <c r="BM153" s="192" t="s">
        <v>3153</v>
      </c>
    </row>
    <row r="154" spans="1:65" s="2" customFormat="1" ht="14.45" customHeight="1">
      <c r="A154" s="36"/>
      <c r="B154" s="37"/>
      <c r="C154" s="181" t="s">
        <v>500</v>
      </c>
      <c r="D154" s="181" t="s">
        <v>211</v>
      </c>
      <c r="E154" s="182" t="s">
        <v>3154</v>
      </c>
      <c r="F154" s="183" t="s">
        <v>3155</v>
      </c>
      <c r="G154" s="184" t="s">
        <v>1638</v>
      </c>
      <c r="H154" s="185">
        <v>1</v>
      </c>
      <c r="I154" s="186"/>
      <c r="J154" s="187">
        <f>ROUND(I154*H154,2)</f>
        <v>0</v>
      </c>
      <c r="K154" s="183" t="s">
        <v>21</v>
      </c>
      <c r="L154" s="41"/>
      <c r="M154" s="188" t="s">
        <v>21</v>
      </c>
      <c r="N154" s="189" t="s">
        <v>45</v>
      </c>
      <c r="O154" s="66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215</v>
      </c>
      <c r="AT154" s="192" t="s">
        <v>211</v>
      </c>
      <c r="AU154" s="192" t="s">
        <v>224</v>
      </c>
      <c r="AY154" s="19" t="s">
        <v>209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9" t="s">
        <v>81</v>
      </c>
      <c r="BK154" s="193">
        <f>ROUND(I154*H154,2)</f>
        <v>0</v>
      </c>
      <c r="BL154" s="19" t="s">
        <v>215</v>
      </c>
      <c r="BM154" s="192" t="s">
        <v>3156</v>
      </c>
    </row>
    <row r="155" spans="1:65" s="2" customFormat="1" ht="14.45" customHeight="1">
      <c r="A155" s="36"/>
      <c r="B155" s="37"/>
      <c r="C155" s="181" t="s">
        <v>505</v>
      </c>
      <c r="D155" s="181" t="s">
        <v>211</v>
      </c>
      <c r="E155" s="182" t="s">
        <v>3157</v>
      </c>
      <c r="F155" s="183" t="s">
        <v>3158</v>
      </c>
      <c r="G155" s="184" t="s">
        <v>1638</v>
      </c>
      <c r="H155" s="185">
        <v>1</v>
      </c>
      <c r="I155" s="186"/>
      <c r="J155" s="187">
        <f>ROUND(I155*H155,2)</f>
        <v>0</v>
      </c>
      <c r="K155" s="183" t="s">
        <v>21</v>
      </c>
      <c r="L155" s="41"/>
      <c r="M155" s="249" t="s">
        <v>21</v>
      </c>
      <c r="N155" s="250" t="s">
        <v>45</v>
      </c>
      <c r="O155" s="25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215</v>
      </c>
      <c r="AT155" s="192" t="s">
        <v>211</v>
      </c>
      <c r="AU155" s="192" t="s">
        <v>224</v>
      </c>
      <c r="AY155" s="19" t="s">
        <v>209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81</v>
      </c>
      <c r="BK155" s="193">
        <f>ROUND(I155*H155,2)</f>
        <v>0</v>
      </c>
      <c r="BL155" s="19" t="s">
        <v>215</v>
      </c>
      <c r="BM155" s="192" t="s">
        <v>3159</v>
      </c>
    </row>
    <row r="156" spans="1:31" s="2" customFormat="1" ht="6.95" customHeight="1">
      <c r="A156" s="36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41"/>
      <c r="M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</sheetData>
  <sheetProtection algorithmName="SHA-512" hashValue="prRgpSCqLIVzVzLGDwVGi4JzKEQxsY3lG2N1PTPBY9ItMFr+SbTi5ayxQTDRxzhn0OtqFvHnnOmSr83VQQ5aqA==" saltValue="or3scCRed8AMV5dce/Iw33eS9A1STHy0v1him2inLfZS0ceaC6gzZEbxe5i7kDK23AdwN3IvW0u/WgNCVY8BiQ==" spinCount="100000" sheet="1" objects="1" scenarios="1" formatColumns="0" formatRows="0" autoFilter="0"/>
  <autoFilter ref="C90:K15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98</v>
      </c>
      <c r="AZ2" s="110" t="s">
        <v>135</v>
      </c>
      <c r="BA2" s="110" t="s">
        <v>21</v>
      </c>
      <c r="BB2" s="110" t="s">
        <v>21</v>
      </c>
      <c r="BC2" s="110" t="s">
        <v>3160</v>
      </c>
      <c r="BD2" s="110" t="s">
        <v>83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</row>
    <row r="4" spans="2:46" s="1" customFormat="1" ht="24.95" customHeight="1">
      <c r="B4" s="22"/>
      <c r="D4" s="113" t="s">
        <v>106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23.25" customHeight="1">
      <c r="B7" s="22"/>
      <c r="E7" s="384" t="str">
        <f>'Rekapitulace stavby'!K6</f>
        <v>Technicko - přírodovědné centrum Améba Trutnov, ZŠ Trutnov,V Domcích 488</v>
      </c>
      <c r="F7" s="385"/>
      <c r="G7" s="385"/>
      <c r="H7" s="385"/>
      <c r="L7" s="22"/>
    </row>
    <row r="8" spans="2:12" s="1" customFormat="1" ht="12" customHeight="1">
      <c r="B8" s="22"/>
      <c r="D8" s="115" t="s">
        <v>115</v>
      </c>
      <c r="L8" s="22"/>
    </row>
    <row r="9" spans="1:31" s="2" customFormat="1" ht="16.5" customHeight="1">
      <c r="A9" s="36"/>
      <c r="B9" s="41"/>
      <c r="C9" s="36"/>
      <c r="D9" s="36"/>
      <c r="E9" s="384" t="s">
        <v>118</v>
      </c>
      <c r="F9" s="387"/>
      <c r="G9" s="387"/>
      <c r="H9" s="38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2375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3161</v>
      </c>
      <c r="F11" s="387"/>
      <c r="G11" s="387"/>
      <c r="H11" s="38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16. 10. 2020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5" t="s">
        <v>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5" t="s">
        <v>29</v>
      </c>
      <c r="J17" s="105" t="s">
        <v>21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30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5" t="s">
        <v>29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5" t="s">
        <v>21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34</v>
      </c>
      <c r="F23" s="36"/>
      <c r="G23" s="36"/>
      <c r="H23" s="36"/>
      <c r="I23" s="115" t="s">
        <v>29</v>
      </c>
      <c r="J23" s="105" t="s">
        <v>21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36</v>
      </c>
      <c r="E25" s="36"/>
      <c r="F25" s="36"/>
      <c r="G25" s="36"/>
      <c r="H25" s="36"/>
      <c r="I25" s="115" t="s">
        <v>27</v>
      </c>
      <c r="J25" s="105" t="s">
        <v>21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37</v>
      </c>
      <c r="F26" s="36"/>
      <c r="G26" s="36"/>
      <c r="H26" s="36"/>
      <c r="I26" s="115" t="s">
        <v>29</v>
      </c>
      <c r="J26" s="105" t="s">
        <v>21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38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390" t="s">
        <v>21</v>
      </c>
      <c r="F29" s="390"/>
      <c r="G29" s="390"/>
      <c r="H29" s="39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40</v>
      </c>
      <c r="E32" s="36"/>
      <c r="F32" s="36"/>
      <c r="G32" s="36"/>
      <c r="H32" s="36"/>
      <c r="I32" s="36"/>
      <c r="J32" s="123">
        <f>ROUND(J96,2)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42</v>
      </c>
      <c r="G34" s="36"/>
      <c r="H34" s="36"/>
      <c r="I34" s="124" t="s">
        <v>41</v>
      </c>
      <c r="J34" s="124" t="s">
        <v>43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44</v>
      </c>
      <c r="E35" s="115" t="s">
        <v>45</v>
      </c>
      <c r="F35" s="126">
        <f>ROUND((SUM(BE96:BE190)),2)</f>
        <v>0</v>
      </c>
      <c r="G35" s="36"/>
      <c r="H35" s="36"/>
      <c r="I35" s="127">
        <v>0.21</v>
      </c>
      <c r="J35" s="126">
        <f>ROUND(((SUM(BE96:BE190))*I35),2)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46</v>
      </c>
      <c r="F36" s="126">
        <f>ROUND((SUM(BF96:BF190)),2)</f>
        <v>0</v>
      </c>
      <c r="G36" s="36"/>
      <c r="H36" s="36"/>
      <c r="I36" s="127">
        <v>0.15</v>
      </c>
      <c r="J36" s="126">
        <f>ROUND(((SUM(BF96:BF190))*I36),2)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47</v>
      </c>
      <c r="F37" s="126">
        <f>ROUND((SUM(BG96:BG190)),2)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48</v>
      </c>
      <c r="F38" s="126">
        <f>ROUND((SUM(BH96:BH190)),2)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49</v>
      </c>
      <c r="F39" s="126">
        <f>ROUND((SUM(BI96:BI190)),2)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50</v>
      </c>
      <c r="E41" s="130"/>
      <c r="F41" s="130"/>
      <c r="G41" s="131" t="s">
        <v>51</v>
      </c>
      <c r="H41" s="132" t="s">
        <v>52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153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3.25" customHeight="1">
      <c r="A50" s="36"/>
      <c r="B50" s="37"/>
      <c r="C50" s="38"/>
      <c r="D50" s="38"/>
      <c r="E50" s="382" t="str">
        <f>E7</f>
        <v>Technicko - přírodovědné centrum Améba Trutnov, ZŠ Trutnov,V Domcích 488</v>
      </c>
      <c r="F50" s="383"/>
      <c r="G50" s="383"/>
      <c r="H50" s="383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118</v>
      </c>
      <c r="F52" s="381"/>
      <c r="G52" s="381"/>
      <c r="H52" s="381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2375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0" t="str">
        <f>E11</f>
        <v>01730 - Vytápění</v>
      </c>
      <c r="F54" s="381"/>
      <c r="G54" s="381"/>
      <c r="H54" s="381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 xml:space="preserve"> </v>
      </c>
      <c r="G56" s="38"/>
      <c r="H56" s="38"/>
      <c r="I56" s="31" t="s">
        <v>24</v>
      </c>
      <c r="J56" s="61" t="str">
        <f>IF(J14="","",J14)</f>
        <v>16. 10. 2020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Základní škola, Trutnov, V Domcích 488</v>
      </c>
      <c r="G58" s="38"/>
      <c r="H58" s="38"/>
      <c r="I58" s="31" t="s">
        <v>33</v>
      </c>
      <c r="J58" s="34" t="str">
        <f>E23</f>
        <v>Ing. J.Chaloupský, Trutnov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36</v>
      </c>
      <c r="J59" s="34" t="str">
        <f>E26</f>
        <v>Ing.Jiřičková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154</v>
      </c>
      <c r="D61" s="140"/>
      <c r="E61" s="140"/>
      <c r="F61" s="140"/>
      <c r="G61" s="140"/>
      <c r="H61" s="140"/>
      <c r="I61" s="140"/>
      <c r="J61" s="141" t="s">
        <v>155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72</v>
      </c>
      <c r="D63" s="38"/>
      <c r="E63" s="38"/>
      <c r="F63" s="38"/>
      <c r="G63" s="38"/>
      <c r="H63" s="38"/>
      <c r="I63" s="38"/>
      <c r="J63" s="79">
        <f>J96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156</v>
      </c>
    </row>
    <row r="64" spans="2:12" s="9" customFormat="1" ht="24.95" customHeight="1">
      <c r="B64" s="143"/>
      <c r="C64" s="144"/>
      <c r="D64" s="145" t="s">
        <v>157</v>
      </c>
      <c r="E64" s="146"/>
      <c r="F64" s="146"/>
      <c r="G64" s="146"/>
      <c r="H64" s="146"/>
      <c r="I64" s="146"/>
      <c r="J64" s="147">
        <f>J97</f>
        <v>0</v>
      </c>
      <c r="K64" s="144"/>
      <c r="L64" s="148"/>
    </row>
    <row r="65" spans="2:12" s="10" customFormat="1" ht="19.9" customHeight="1">
      <c r="B65" s="149"/>
      <c r="C65" s="99"/>
      <c r="D65" s="150" t="s">
        <v>158</v>
      </c>
      <c r="E65" s="151"/>
      <c r="F65" s="151"/>
      <c r="G65" s="151"/>
      <c r="H65" s="151"/>
      <c r="I65" s="151"/>
      <c r="J65" s="152">
        <f>J98</f>
        <v>0</v>
      </c>
      <c r="K65" s="99"/>
      <c r="L65" s="153"/>
    </row>
    <row r="66" spans="2:12" s="9" customFormat="1" ht="24.95" customHeight="1">
      <c r="B66" s="143"/>
      <c r="C66" s="144"/>
      <c r="D66" s="145" t="s">
        <v>167</v>
      </c>
      <c r="E66" s="146"/>
      <c r="F66" s="146"/>
      <c r="G66" s="146"/>
      <c r="H66" s="146"/>
      <c r="I66" s="146"/>
      <c r="J66" s="147">
        <f>J116</f>
        <v>0</v>
      </c>
      <c r="K66" s="144"/>
      <c r="L66" s="148"/>
    </row>
    <row r="67" spans="2:12" s="10" customFormat="1" ht="19.9" customHeight="1">
      <c r="B67" s="149"/>
      <c r="C67" s="99"/>
      <c r="D67" s="150" t="s">
        <v>170</v>
      </c>
      <c r="E67" s="151"/>
      <c r="F67" s="151"/>
      <c r="G67" s="151"/>
      <c r="H67" s="151"/>
      <c r="I67" s="151"/>
      <c r="J67" s="152">
        <f>J117</f>
        <v>0</v>
      </c>
      <c r="K67" s="99"/>
      <c r="L67" s="153"/>
    </row>
    <row r="68" spans="2:12" s="10" customFormat="1" ht="19.9" customHeight="1">
      <c r="B68" s="149"/>
      <c r="C68" s="99"/>
      <c r="D68" s="150" t="s">
        <v>3162</v>
      </c>
      <c r="E68" s="151"/>
      <c r="F68" s="151"/>
      <c r="G68" s="151"/>
      <c r="H68" s="151"/>
      <c r="I68" s="151"/>
      <c r="J68" s="152">
        <f>J125</f>
        <v>0</v>
      </c>
      <c r="K68" s="99"/>
      <c r="L68" s="153"/>
    </row>
    <row r="69" spans="2:12" s="10" customFormat="1" ht="19.9" customHeight="1">
      <c r="B69" s="149"/>
      <c r="C69" s="99"/>
      <c r="D69" s="150" t="s">
        <v>3163</v>
      </c>
      <c r="E69" s="151"/>
      <c r="F69" s="151"/>
      <c r="G69" s="151"/>
      <c r="H69" s="151"/>
      <c r="I69" s="151"/>
      <c r="J69" s="152">
        <f>J128</f>
        <v>0</v>
      </c>
      <c r="K69" s="99"/>
      <c r="L69" s="153"/>
    </row>
    <row r="70" spans="2:12" s="10" customFormat="1" ht="19.9" customHeight="1">
      <c r="B70" s="149"/>
      <c r="C70" s="99"/>
      <c r="D70" s="150" t="s">
        <v>3164</v>
      </c>
      <c r="E70" s="151"/>
      <c r="F70" s="151"/>
      <c r="G70" s="151"/>
      <c r="H70" s="151"/>
      <c r="I70" s="151"/>
      <c r="J70" s="152">
        <f>J154</f>
        <v>0</v>
      </c>
      <c r="K70" s="99"/>
      <c r="L70" s="153"/>
    </row>
    <row r="71" spans="2:12" s="10" customFormat="1" ht="19.9" customHeight="1">
      <c r="B71" s="149"/>
      <c r="C71" s="99"/>
      <c r="D71" s="150" t="s">
        <v>173</v>
      </c>
      <c r="E71" s="151"/>
      <c r="F71" s="151"/>
      <c r="G71" s="151"/>
      <c r="H71" s="151"/>
      <c r="I71" s="151"/>
      <c r="J71" s="152">
        <f>J171</f>
        <v>0</v>
      </c>
      <c r="K71" s="99"/>
      <c r="L71" s="153"/>
    </row>
    <row r="72" spans="2:12" s="10" customFormat="1" ht="19.9" customHeight="1">
      <c r="B72" s="149"/>
      <c r="C72" s="99"/>
      <c r="D72" s="150" t="s">
        <v>3165</v>
      </c>
      <c r="E72" s="151"/>
      <c r="F72" s="151"/>
      <c r="G72" s="151"/>
      <c r="H72" s="151"/>
      <c r="I72" s="151"/>
      <c r="J72" s="152">
        <f>J178</f>
        <v>0</v>
      </c>
      <c r="K72" s="99"/>
      <c r="L72" s="153"/>
    </row>
    <row r="73" spans="2:12" s="9" customFormat="1" ht="24.95" customHeight="1">
      <c r="B73" s="143"/>
      <c r="C73" s="144"/>
      <c r="D73" s="145" t="s">
        <v>189</v>
      </c>
      <c r="E73" s="146"/>
      <c r="F73" s="146"/>
      <c r="G73" s="146"/>
      <c r="H73" s="146"/>
      <c r="I73" s="146"/>
      <c r="J73" s="147">
        <f>J188</f>
        <v>0</v>
      </c>
      <c r="K73" s="144"/>
      <c r="L73" s="148"/>
    </row>
    <row r="74" spans="2:12" s="10" customFormat="1" ht="19.9" customHeight="1">
      <c r="B74" s="149"/>
      <c r="C74" s="99"/>
      <c r="D74" s="150" t="s">
        <v>190</v>
      </c>
      <c r="E74" s="151"/>
      <c r="F74" s="151"/>
      <c r="G74" s="151"/>
      <c r="H74" s="151"/>
      <c r="I74" s="151"/>
      <c r="J74" s="152">
        <f>J189</f>
        <v>0</v>
      </c>
      <c r="K74" s="99"/>
      <c r="L74" s="153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194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3.25" customHeight="1">
      <c r="A84" s="36"/>
      <c r="B84" s="37"/>
      <c r="C84" s="38"/>
      <c r="D84" s="38"/>
      <c r="E84" s="382" t="str">
        <f>E7</f>
        <v>Technicko - přírodovědné centrum Améba Trutnov, ZŠ Trutnov,V Domcích 488</v>
      </c>
      <c r="F84" s="383"/>
      <c r="G84" s="383"/>
      <c r="H84" s="383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115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382" t="s">
        <v>118</v>
      </c>
      <c r="F86" s="381"/>
      <c r="G86" s="381"/>
      <c r="H86" s="381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2375</v>
      </c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70" t="str">
        <f>E11</f>
        <v>01730 - Vytápění</v>
      </c>
      <c r="F88" s="381"/>
      <c r="G88" s="381"/>
      <c r="H88" s="381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22</v>
      </c>
      <c r="D90" s="38"/>
      <c r="E90" s="38"/>
      <c r="F90" s="29" t="str">
        <f>F14</f>
        <v xml:space="preserve"> </v>
      </c>
      <c r="G90" s="38"/>
      <c r="H90" s="38"/>
      <c r="I90" s="31" t="s">
        <v>24</v>
      </c>
      <c r="J90" s="61" t="str">
        <f>IF(J14="","",J14)</f>
        <v>16. 10. 2020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7" customHeight="1">
      <c r="A92" s="36"/>
      <c r="B92" s="37"/>
      <c r="C92" s="31" t="s">
        <v>26</v>
      </c>
      <c r="D92" s="38"/>
      <c r="E92" s="38"/>
      <c r="F92" s="29" t="str">
        <f>E17</f>
        <v>Základní škola, Trutnov, V Domcích 488</v>
      </c>
      <c r="G92" s="38"/>
      <c r="H92" s="38"/>
      <c r="I92" s="31" t="s">
        <v>33</v>
      </c>
      <c r="J92" s="34" t="str">
        <f>E23</f>
        <v>Ing. J.Chaloupský, Trutnov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30</v>
      </c>
      <c r="D93" s="38"/>
      <c r="E93" s="38"/>
      <c r="F93" s="29" t="str">
        <f>IF(E20="","",E20)</f>
        <v>Vyplň údaj</v>
      </c>
      <c r="G93" s="38"/>
      <c r="H93" s="38"/>
      <c r="I93" s="31" t="s">
        <v>36</v>
      </c>
      <c r="J93" s="34" t="str">
        <f>E26</f>
        <v>Ing.Jiřičková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4"/>
      <c r="B95" s="155"/>
      <c r="C95" s="156" t="s">
        <v>195</v>
      </c>
      <c r="D95" s="157" t="s">
        <v>59</v>
      </c>
      <c r="E95" s="157" t="s">
        <v>55</v>
      </c>
      <c r="F95" s="157" t="s">
        <v>56</v>
      </c>
      <c r="G95" s="157" t="s">
        <v>196</v>
      </c>
      <c r="H95" s="157" t="s">
        <v>197</v>
      </c>
      <c r="I95" s="157" t="s">
        <v>198</v>
      </c>
      <c r="J95" s="157" t="s">
        <v>155</v>
      </c>
      <c r="K95" s="158" t="s">
        <v>199</v>
      </c>
      <c r="L95" s="159"/>
      <c r="M95" s="70" t="s">
        <v>21</v>
      </c>
      <c r="N95" s="71" t="s">
        <v>44</v>
      </c>
      <c r="O95" s="71" t="s">
        <v>200</v>
      </c>
      <c r="P95" s="71" t="s">
        <v>201</v>
      </c>
      <c r="Q95" s="71" t="s">
        <v>202</v>
      </c>
      <c r="R95" s="71" t="s">
        <v>203</v>
      </c>
      <c r="S95" s="71" t="s">
        <v>204</v>
      </c>
      <c r="T95" s="72" t="s">
        <v>205</v>
      </c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63" s="2" customFormat="1" ht="22.9" customHeight="1">
      <c r="A96" s="36"/>
      <c r="B96" s="37"/>
      <c r="C96" s="77" t="s">
        <v>206</v>
      </c>
      <c r="D96" s="38"/>
      <c r="E96" s="38"/>
      <c r="F96" s="38"/>
      <c r="G96" s="38"/>
      <c r="H96" s="38"/>
      <c r="I96" s="38"/>
      <c r="J96" s="160">
        <f>BK96</f>
        <v>0</v>
      </c>
      <c r="K96" s="38"/>
      <c r="L96" s="41"/>
      <c r="M96" s="73"/>
      <c r="N96" s="161"/>
      <c r="O96" s="74"/>
      <c r="P96" s="162">
        <f>P97+P116+P188</f>
        <v>0</v>
      </c>
      <c r="Q96" s="74"/>
      <c r="R96" s="162">
        <f>R97+R116+R188</f>
        <v>14.62154</v>
      </c>
      <c r="S96" s="74"/>
      <c r="T96" s="163">
        <f>T97+T116+T188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73</v>
      </c>
      <c r="AU96" s="19" t="s">
        <v>156</v>
      </c>
      <c r="BK96" s="164">
        <f>BK97+BK116+BK188</f>
        <v>0</v>
      </c>
    </row>
    <row r="97" spans="2:63" s="12" customFormat="1" ht="25.9" customHeight="1">
      <c r="B97" s="165"/>
      <c r="C97" s="166"/>
      <c r="D97" s="167" t="s">
        <v>73</v>
      </c>
      <c r="E97" s="168" t="s">
        <v>207</v>
      </c>
      <c r="F97" s="168" t="s">
        <v>208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</f>
        <v>0</v>
      </c>
      <c r="Q97" s="173"/>
      <c r="R97" s="174">
        <f>R98</f>
        <v>13.44</v>
      </c>
      <c r="S97" s="173"/>
      <c r="T97" s="175">
        <f>T98</f>
        <v>0</v>
      </c>
      <c r="AR97" s="176" t="s">
        <v>81</v>
      </c>
      <c r="AT97" s="177" t="s">
        <v>73</v>
      </c>
      <c r="AU97" s="177" t="s">
        <v>74</v>
      </c>
      <c r="AY97" s="176" t="s">
        <v>209</v>
      </c>
      <c r="BK97" s="178">
        <f>BK98</f>
        <v>0</v>
      </c>
    </row>
    <row r="98" spans="2:63" s="12" customFormat="1" ht="22.9" customHeight="1">
      <c r="B98" s="165"/>
      <c r="C98" s="166"/>
      <c r="D98" s="167" t="s">
        <v>73</v>
      </c>
      <c r="E98" s="179" t="s">
        <v>81</v>
      </c>
      <c r="F98" s="179" t="s">
        <v>210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SUM(P99:P115)</f>
        <v>0</v>
      </c>
      <c r="Q98" s="173"/>
      <c r="R98" s="174">
        <f>SUM(R99:R115)</f>
        <v>13.44</v>
      </c>
      <c r="S98" s="173"/>
      <c r="T98" s="175">
        <f>SUM(T99:T115)</f>
        <v>0</v>
      </c>
      <c r="AR98" s="176" t="s">
        <v>81</v>
      </c>
      <c r="AT98" s="177" t="s">
        <v>73</v>
      </c>
      <c r="AU98" s="177" t="s">
        <v>81</v>
      </c>
      <c r="AY98" s="176" t="s">
        <v>209</v>
      </c>
      <c r="BK98" s="178">
        <f>SUM(BK99:BK115)</f>
        <v>0</v>
      </c>
    </row>
    <row r="99" spans="1:65" s="2" customFormat="1" ht="37.9" customHeight="1">
      <c r="A99" s="36"/>
      <c r="B99" s="37"/>
      <c r="C99" s="181" t="s">
        <v>81</v>
      </c>
      <c r="D99" s="181" t="s">
        <v>211</v>
      </c>
      <c r="E99" s="182" t="s">
        <v>3166</v>
      </c>
      <c r="F99" s="183" t="s">
        <v>3167</v>
      </c>
      <c r="G99" s="184" t="s">
        <v>214</v>
      </c>
      <c r="H99" s="185">
        <v>24.64</v>
      </c>
      <c r="I99" s="186"/>
      <c r="J99" s="187">
        <f>ROUND(I99*H99,2)</f>
        <v>0</v>
      </c>
      <c r="K99" s="183" t="s">
        <v>234</v>
      </c>
      <c r="L99" s="41"/>
      <c r="M99" s="188" t="s">
        <v>21</v>
      </c>
      <c r="N99" s="189" t="s">
        <v>45</v>
      </c>
      <c r="O99" s="66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215</v>
      </c>
      <c r="AT99" s="192" t="s">
        <v>211</v>
      </c>
      <c r="AU99" s="192" t="s">
        <v>83</v>
      </c>
      <c r="AY99" s="19" t="s">
        <v>209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9" t="s">
        <v>81</v>
      </c>
      <c r="BK99" s="193">
        <f>ROUND(I99*H99,2)</f>
        <v>0</v>
      </c>
      <c r="BL99" s="19" t="s">
        <v>215</v>
      </c>
      <c r="BM99" s="192" t="s">
        <v>3168</v>
      </c>
    </row>
    <row r="100" spans="2:51" s="13" customFormat="1" ht="12">
      <c r="B100" s="194"/>
      <c r="C100" s="195"/>
      <c r="D100" s="196" t="s">
        <v>217</v>
      </c>
      <c r="E100" s="197" t="s">
        <v>21</v>
      </c>
      <c r="F100" s="198" t="s">
        <v>3169</v>
      </c>
      <c r="G100" s="195"/>
      <c r="H100" s="199">
        <v>24.64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217</v>
      </c>
      <c r="AU100" s="205" t="s">
        <v>83</v>
      </c>
      <c r="AV100" s="13" t="s">
        <v>83</v>
      </c>
      <c r="AW100" s="13" t="s">
        <v>35</v>
      </c>
      <c r="AX100" s="13" t="s">
        <v>81</v>
      </c>
      <c r="AY100" s="205" t="s">
        <v>209</v>
      </c>
    </row>
    <row r="101" spans="1:65" s="2" customFormat="1" ht="24.2" customHeight="1">
      <c r="A101" s="36"/>
      <c r="B101" s="37"/>
      <c r="C101" s="181" t="s">
        <v>83</v>
      </c>
      <c r="D101" s="181" t="s">
        <v>211</v>
      </c>
      <c r="E101" s="182" t="s">
        <v>278</v>
      </c>
      <c r="F101" s="183" t="s">
        <v>279</v>
      </c>
      <c r="G101" s="184" t="s">
        <v>214</v>
      </c>
      <c r="H101" s="185">
        <v>6.72</v>
      </c>
      <c r="I101" s="186"/>
      <c r="J101" s="187">
        <f>ROUND(I101*H101,2)</f>
        <v>0</v>
      </c>
      <c r="K101" s="183" t="s">
        <v>21</v>
      </c>
      <c r="L101" s="41"/>
      <c r="M101" s="188" t="s">
        <v>21</v>
      </c>
      <c r="N101" s="189" t="s">
        <v>45</v>
      </c>
      <c r="O101" s="66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215</v>
      </c>
      <c r="AT101" s="192" t="s">
        <v>211</v>
      </c>
      <c r="AU101" s="192" t="s">
        <v>83</v>
      </c>
      <c r="AY101" s="19" t="s">
        <v>209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9" t="s">
        <v>81</v>
      </c>
      <c r="BK101" s="193">
        <f>ROUND(I101*H101,2)</f>
        <v>0</v>
      </c>
      <c r="BL101" s="19" t="s">
        <v>215</v>
      </c>
      <c r="BM101" s="192" t="s">
        <v>3170</v>
      </c>
    </row>
    <row r="102" spans="2:51" s="13" customFormat="1" ht="12">
      <c r="B102" s="194"/>
      <c r="C102" s="195"/>
      <c r="D102" s="196" t="s">
        <v>217</v>
      </c>
      <c r="E102" s="197" t="s">
        <v>21</v>
      </c>
      <c r="F102" s="198" t="s">
        <v>3160</v>
      </c>
      <c r="G102" s="195"/>
      <c r="H102" s="199">
        <v>6.72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217</v>
      </c>
      <c r="AU102" s="205" t="s">
        <v>83</v>
      </c>
      <c r="AV102" s="13" t="s">
        <v>83</v>
      </c>
      <c r="AW102" s="13" t="s">
        <v>35</v>
      </c>
      <c r="AX102" s="13" t="s">
        <v>74</v>
      </c>
      <c r="AY102" s="205" t="s">
        <v>209</v>
      </c>
    </row>
    <row r="103" spans="2:51" s="14" customFormat="1" ht="12">
      <c r="B103" s="206"/>
      <c r="C103" s="207"/>
      <c r="D103" s="196" t="s">
        <v>217</v>
      </c>
      <c r="E103" s="208" t="s">
        <v>135</v>
      </c>
      <c r="F103" s="209" t="s">
        <v>223</v>
      </c>
      <c r="G103" s="207"/>
      <c r="H103" s="210">
        <v>6.72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217</v>
      </c>
      <c r="AU103" s="216" t="s">
        <v>83</v>
      </c>
      <c r="AV103" s="14" t="s">
        <v>224</v>
      </c>
      <c r="AW103" s="14" t="s">
        <v>35</v>
      </c>
      <c r="AX103" s="14" t="s">
        <v>81</v>
      </c>
      <c r="AY103" s="216" t="s">
        <v>209</v>
      </c>
    </row>
    <row r="104" spans="1:65" s="2" customFormat="1" ht="37.9" customHeight="1">
      <c r="A104" s="36"/>
      <c r="B104" s="37"/>
      <c r="C104" s="181" t="s">
        <v>224</v>
      </c>
      <c r="D104" s="181" t="s">
        <v>211</v>
      </c>
      <c r="E104" s="182" t="s">
        <v>283</v>
      </c>
      <c r="F104" s="183" t="s">
        <v>284</v>
      </c>
      <c r="G104" s="184" t="s">
        <v>214</v>
      </c>
      <c r="H104" s="185">
        <v>6.72</v>
      </c>
      <c r="I104" s="186"/>
      <c r="J104" s="187">
        <f>ROUND(I104*H104,2)</f>
        <v>0</v>
      </c>
      <c r="K104" s="183" t="s">
        <v>21</v>
      </c>
      <c r="L104" s="41"/>
      <c r="M104" s="188" t="s">
        <v>21</v>
      </c>
      <c r="N104" s="189" t="s">
        <v>45</v>
      </c>
      <c r="O104" s="66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215</v>
      </c>
      <c r="AT104" s="192" t="s">
        <v>211</v>
      </c>
      <c r="AU104" s="192" t="s">
        <v>83</v>
      </c>
      <c r="AY104" s="19" t="s">
        <v>209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81</v>
      </c>
      <c r="BK104" s="193">
        <f>ROUND(I104*H104,2)</f>
        <v>0</v>
      </c>
      <c r="BL104" s="19" t="s">
        <v>215</v>
      </c>
      <c r="BM104" s="192" t="s">
        <v>3171</v>
      </c>
    </row>
    <row r="105" spans="2:51" s="13" customFormat="1" ht="12">
      <c r="B105" s="194"/>
      <c r="C105" s="195"/>
      <c r="D105" s="196" t="s">
        <v>217</v>
      </c>
      <c r="E105" s="197" t="s">
        <v>21</v>
      </c>
      <c r="F105" s="198" t="s">
        <v>135</v>
      </c>
      <c r="G105" s="195"/>
      <c r="H105" s="199">
        <v>6.72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217</v>
      </c>
      <c r="AU105" s="205" t="s">
        <v>83</v>
      </c>
      <c r="AV105" s="13" t="s">
        <v>83</v>
      </c>
      <c r="AW105" s="13" t="s">
        <v>35</v>
      </c>
      <c r="AX105" s="13" t="s">
        <v>81</v>
      </c>
      <c r="AY105" s="205" t="s">
        <v>209</v>
      </c>
    </row>
    <row r="106" spans="1:65" s="2" customFormat="1" ht="14.45" customHeight="1">
      <c r="A106" s="36"/>
      <c r="B106" s="37"/>
      <c r="C106" s="181" t="s">
        <v>215</v>
      </c>
      <c r="D106" s="181" t="s">
        <v>211</v>
      </c>
      <c r="E106" s="182" t="s">
        <v>287</v>
      </c>
      <c r="F106" s="183" t="s">
        <v>288</v>
      </c>
      <c r="G106" s="184" t="s">
        <v>214</v>
      </c>
      <c r="H106" s="185">
        <v>6.72</v>
      </c>
      <c r="I106" s="186"/>
      <c r="J106" s="187">
        <f>ROUND(I106*H106,2)</f>
        <v>0</v>
      </c>
      <c r="K106" s="183" t="s">
        <v>21</v>
      </c>
      <c r="L106" s="41"/>
      <c r="M106" s="188" t="s">
        <v>21</v>
      </c>
      <c r="N106" s="189" t="s">
        <v>45</v>
      </c>
      <c r="O106" s="66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215</v>
      </c>
      <c r="AT106" s="192" t="s">
        <v>211</v>
      </c>
      <c r="AU106" s="192" t="s">
        <v>83</v>
      </c>
      <c r="AY106" s="19" t="s">
        <v>209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9" t="s">
        <v>81</v>
      </c>
      <c r="BK106" s="193">
        <f>ROUND(I106*H106,2)</f>
        <v>0</v>
      </c>
      <c r="BL106" s="19" t="s">
        <v>215</v>
      </c>
      <c r="BM106" s="192" t="s">
        <v>3172</v>
      </c>
    </row>
    <row r="107" spans="2:51" s="13" customFormat="1" ht="12">
      <c r="B107" s="194"/>
      <c r="C107" s="195"/>
      <c r="D107" s="196" t="s">
        <v>217</v>
      </c>
      <c r="E107" s="197" t="s">
        <v>21</v>
      </c>
      <c r="F107" s="198" t="s">
        <v>135</v>
      </c>
      <c r="G107" s="195"/>
      <c r="H107" s="199">
        <v>6.72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217</v>
      </c>
      <c r="AU107" s="205" t="s">
        <v>83</v>
      </c>
      <c r="AV107" s="13" t="s">
        <v>83</v>
      </c>
      <c r="AW107" s="13" t="s">
        <v>35</v>
      </c>
      <c r="AX107" s="13" t="s">
        <v>81</v>
      </c>
      <c r="AY107" s="205" t="s">
        <v>209</v>
      </c>
    </row>
    <row r="108" spans="1:65" s="2" customFormat="1" ht="37.9" customHeight="1">
      <c r="A108" s="36"/>
      <c r="B108" s="37"/>
      <c r="C108" s="181" t="s">
        <v>237</v>
      </c>
      <c r="D108" s="181" t="s">
        <v>211</v>
      </c>
      <c r="E108" s="182" t="s">
        <v>291</v>
      </c>
      <c r="F108" s="183" t="s">
        <v>292</v>
      </c>
      <c r="G108" s="184" t="s">
        <v>214</v>
      </c>
      <c r="H108" s="185">
        <v>6.72</v>
      </c>
      <c r="I108" s="186"/>
      <c r="J108" s="187">
        <f>ROUND(I108*H108,2)</f>
        <v>0</v>
      </c>
      <c r="K108" s="183" t="s">
        <v>234</v>
      </c>
      <c r="L108" s="41"/>
      <c r="M108" s="188" t="s">
        <v>21</v>
      </c>
      <c r="N108" s="189" t="s">
        <v>45</v>
      </c>
      <c r="O108" s="66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215</v>
      </c>
      <c r="AT108" s="192" t="s">
        <v>211</v>
      </c>
      <c r="AU108" s="192" t="s">
        <v>83</v>
      </c>
      <c r="AY108" s="19" t="s">
        <v>209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9" t="s">
        <v>81</v>
      </c>
      <c r="BK108" s="193">
        <f>ROUND(I108*H108,2)</f>
        <v>0</v>
      </c>
      <c r="BL108" s="19" t="s">
        <v>215</v>
      </c>
      <c r="BM108" s="192" t="s">
        <v>3173</v>
      </c>
    </row>
    <row r="109" spans="2:51" s="13" customFormat="1" ht="12">
      <c r="B109" s="194"/>
      <c r="C109" s="195"/>
      <c r="D109" s="196" t="s">
        <v>217</v>
      </c>
      <c r="E109" s="197" t="s">
        <v>21</v>
      </c>
      <c r="F109" s="198" t="s">
        <v>135</v>
      </c>
      <c r="G109" s="195"/>
      <c r="H109" s="199">
        <v>6.72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217</v>
      </c>
      <c r="AU109" s="205" t="s">
        <v>83</v>
      </c>
      <c r="AV109" s="13" t="s">
        <v>83</v>
      </c>
      <c r="AW109" s="13" t="s">
        <v>35</v>
      </c>
      <c r="AX109" s="13" t="s">
        <v>81</v>
      </c>
      <c r="AY109" s="205" t="s">
        <v>209</v>
      </c>
    </row>
    <row r="110" spans="1:65" s="2" customFormat="1" ht="37.9" customHeight="1">
      <c r="A110" s="36"/>
      <c r="B110" s="37"/>
      <c r="C110" s="181" t="s">
        <v>243</v>
      </c>
      <c r="D110" s="181" t="s">
        <v>211</v>
      </c>
      <c r="E110" s="182" t="s">
        <v>294</v>
      </c>
      <c r="F110" s="183" t="s">
        <v>295</v>
      </c>
      <c r="G110" s="184" t="s">
        <v>214</v>
      </c>
      <c r="H110" s="185">
        <v>17.92</v>
      </c>
      <c r="I110" s="186"/>
      <c r="J110" s="187">
        <f>ROUND(I110*H110,2)</f>
        <v>0</v>
      </c>
      <c r="K110" s="183" t="s">
        <v>234</v>
      </c>
      <c r="L110" s="41"/>
      <c r="M110" s="188" t="s">
        <v>21</v>
      </c>
      <c r="N110" s="189" t="s">
        <v>45</v>
      </c>
      <c r="O110" s="66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215</v>
      </c>
      <c r="AT110" s="192" t="s">
        <v>211</v>
      </c>
      <c r="AU110" s="192" t="s">
        <v>83</v>
      </c>
      <c r="AY110" s="19" t="s">
        <v>209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9" t="s">
        <v>81</v>
      </c>
      <c r="BK110" s="193">
        <f>ROUND(I110*H110,2)</f>
        <v>0</v>
      </c>
      <c r="BL110" s="19" t="s">
        <v>215</v>
      </c>
      <c r="BM110" s="192" t="s">
        <v>3174</v>
      </c>
    </row>
    <row r="111" spans="2:51" s="13" customFormat="1" ht="12">
      <c r="B111" s="194"/>
      <c r="C111" s="195"/>
      <c r="D111" s="196" t="s">
        <v>217</v>
      </c>
      <c r="E111" s="197" t="s">
        <v>21</v>
      </c>
      <c r="F111" s="198" t="s">
        <v>3175</v>
      </c>
      <c r="G111" s="195"/>
      <c r="H111" s="199">
        <v>17.92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217</v>
      </c>
      <c r="AU111" s="205" t="s">
        <v>83</v>
      </c>
      <c r="AV111" s="13" t="s">
        <v>83</v>
      </c>
      <c r="AW111" s="13" t="s">
        <v>35</v>
      </c>
      <c r="AX111" s="13" t="s">
        <v>81</v>
      </c>
      <c r="AY111" s="205" t="s">
        <v>209</v>
      </c>
    </row>
    <row r="112" spans="1:65" s="2" customFormat="1" ht="62.65" customHeight="1">
      <c r="A112" s="36"/>
      <c r="B112" s="37"/>
      <c r="C112" s="181" t="s">
        <v>258</v>
      </c>
      <c r="D112" s="181" t="s">
        <v>211</v>
      </c>
      <c r="E112" s="182" t="s">
        <v>3176</v>
      </c>
      <c r="F112" s="183" t="s">
        <v>3177</v>
      </c>
      <c r="G112" s="184" t="s">
        <v>214</v>
      </c>
      <c r="H112" s="185">
        <v>6.72</v>
      </c>
      <c r="I112" s="186"/>
      <c r="J112" s="187">
        <f>ROUND(I112*H112,2)</f>
        <v>0</v>
      </c>
      <c r="K112" s="183" t="s">
        <v>234</v>
      </c>
      <c r="L112" s="41"/>
      <c r="M112" s="188" t="s">
        <v>21</v>
      </c>
      <c r="N112" s="189" t="s">
        <v>45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215</v>
      </c>
      <c r="AT112" s="192" t="s">
        <v>211</v>
      </c>
      <c r="AU112" s="192" t="s">
        <v>83</v>
      </c>
      <c r="AY112" s="19" t="s">
        <v>209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81</v>
      </c>
      <c r="BK112" s="193">
        <f>ROUND(I112*H112,2)</f>
        <v>0</v>
      </c>
      <c r="BL112" s="19" t="s">
        <v>215</v>
      </c>
      <c r="BM112" s="192" t="s">
        <v>3178</v>
      </c>
    </row>
    <row r="113" spans="2:51" s="13" customFormat="1" ht="12">
      <c r="B113" s="194"/>
      <c r="C113" s="195"/>
      <c r="D113" s="196" t="s">
        <v>217</v>
      </c>
      <c r="E113" s="197" t="s">
        <v>21</v>
      </c>
      <c r="F113" s="198" t="s">
        <v>3179</v>
      </c>
      <c r="G113" s="195"/>
      <c r="H113" s="199">
        <v>6.72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217</v>
      </c>
      <c r="AU113" s="205" t="s">
        <v>83</v>
      </c>
      <c r="AV113" s="13" t="s">
        <v>83</v>
      </c>
      <c r="AW113" s="13" t="s">
        <v>35</v>
      </c>
      <c r="AX113" s="13" t="s">
        <v>81</v>
      </c>
      <c r="AY113" s="205" t="s">
        <v>209</v>
      </c>
    </row>
    <row r="114" spans="1:65" s="2" customFormat="1" ht="14.45" customHeight="1">
      <c r="A114" s="36"/>
      <c r="B114" s="37"/>
      <c r="C114" s="238" t="s">
        <v>262</v>
      </c>
      <c r="D114" s="238" t="s">
        <v>299</v>
      </c>
      <c r="E114" s="239" t="s">
        <v>3180</v>
      </c>
      <c r="F114" s="240" t="s">
        <v>3181</v>
      </c>
      <c r="G114" s="241" t="s">
        <v>302</v>
      </c>
      <c r="H114" s="242">
        <v>13.44</v>
      </c>
      <c r="I114" s="243"/>
      <c r="J114" s="244">
        <f>ROUND(I114*H114,2)</f>
        <v>0</v>
      </c>
      <c r="K114" s="240" t="s">
        <v>234</v>
      </c>
      <c r="L114" s="245"/>
      <c r="M114" s="246" t="s">
        <v>21</v>
      </c>
      <c r="N114" s="247" t="s">
        <v>45</v>
      </c>
      <c r="O114" s="66"/>
      <c r="P114" s="190">
        <f>O114*H114</f>
        <v>0</v>
      </c>
      <c r="Q114" s="190">
        <v>1</v>
      </c>
      <c r="R114" s="190">
        <f>Q114*H114</f>
        <v>13.44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262</v>
      </c>
      <c r="AT114" s="192" t="s">
        <v>299</v>
      </c>
      <c r="AU114" s="192" t="s">
        <v>83</v>
      </c>
      <c r="AY114" s="19" t="s">
        <v>209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81</v>
      </c>
      <c r="BK114" s="193">
        <f>ROUND(I114*H114,2)</f>
        <v>0</v>
      </c>
      <c r="BL114" s="19" t="s">
        <v>215</v>
      </c>
      <c r="BM114" s="192" t="s">
        <v>3182</v>
      </c>
    </row>
    <row r="115" spans="2:51" s="13" customFormat="1" ht="12">
      <c r="B115" s="194"/>
      <c r="C115" s="195"/>
      <c r="D115" s="196" t="s">
        <v>217</v>
      </c>
      <c r="E115" s="195"/>
      <c r="F115" s="198" t="s">
        <v>3183</v>
      </c>
      <c r="G115" s="195"/>
      <c r="H115" s="199">
        <v>13.44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217</v>
      </c>
      <c r="AU115" s="205" t="s">
        <v>83</v>
      </c>
      <c r="AV115" s="13" t="s">
        <v>83</v>
      </c>
      <c r="AW115" s="13" t="s">
        <v>4</v>
      </c>
      <c r="AX115" s="13" t="s">
        <v>81</v>
      </c>
      <c r="AY115" s="205" t="s">
        <v>209</v>
      </c>
    </row>
    <row r="116" spans="2:63" s="12" customFormat="1" ht="25.9" customHeight="1">
      <c r="B116" s="165"/>
      <c r="C116" s="166"/>
      <c r="D116" s="167" t="s">
        <v>73</v>
      </c>
      <c r="E116" s="168" t="s">
        <v>1240</v>
      </c>
      <c r="F116" s="168" t="s">
        <v>1241</v>
      </c>
      <c r="G116" s="166"/>
      <c r="H116" s="166"/>
      <c r="I116" s="169"/>
      <c r="J116" s="170">
        <f>BK116</f>
        <v>0</v>
      </c>
      <c r="K116" s="166"/>
      <c r="L116" s="171"/>
      <c r="M116" s="172"/>
      <c r="N116" s="173"/>
      <c r="O116" s="173"/>
      <c r="P116" s="174">
        <f>P117+P125+P128+P154+P171+P178</f>
        <v>0</v>
      </c>
      <c r="Q116" s="173"/>
      <c r="R116" s="174">
        <f>R117+R125+R128+R154+R171+R178</f>
        <v>1.18154</v>
      </c>
      <c r="S116" s="173"/>
      <c r="T116" s="175">
        <f>T117+T125+T128+T154+T171+T178</f>
        <v>0</v>
      </c>
      <c r="AR116" s="176" t="s">
        <v>83</v>
      </c>
      <c r="AT116" s="177" t="s">
        <v>73</v>
      </c>
      <c r="AU116" s="177" t="s">
        <v>74</v>
      </c>
      <c r="AY116" s="176" t="s">
        <v>209</v>
      </c>
      <c r="BK116" s="178">
        <f>BK117+BK125+BK128+BK154+BK171+BK178</f>
        <v>0</v>
      </c>
    </row>
    <row r="117" spans="2:63" s="12" customFormat="1" ht="22.9" customHeight="1">
      <c r="B117" s="165"/>
      <c r="C117" s="166"/>
      <c r="D117" s="167" t="s">
        <v>73</v>
      </c>
      <c r="E117" s="179" t="s">
        <v>1477</v>
      </c>
      <c r="F117" s="179" t="s">
        <v>1478</v>
      </c>
      <c r="G117" s="166"/>
      <c r="H117" s="166"/>
      <c r="I117" s="169"/>
      <c r="J117" s="180">
        <f>BK117</f>
        <v>0</v>
      </c>
      <c r="K117" s="166"/>
      <c r="L117" s="171"/>
      <c r="M117" s="172"/>
      <c r="N117" s="173"/>
      <c r="O117" s="173"/>
      <c r="P117" s="174">
        <f>SUM(P118:P124)</f>
        <v>0</v>
      </c>
      <c r="Q117" s="173"/>
      <c r="R117" s="174">
        <f>SUM(R118:R124)</f>
        <v>0.08764000000000001</v>
      </c>
      <c r="S117" s="173"/>
      <c r="T117" s="175">
        <f>SUM(T118:T124)</f>
        <v>0</v>
      </c>
      <c r="AR117" s="176" t="s">
        <v>83</v>
      </c>
      <c r="AT117" s="177" t="s">
        <v>73</v>
      </c>
      <c r="AU117" s="177" t="s">
        <v>81</v>
      </c>
      <c r="AY117" s="176" t="s">
        <v>209</v>
      </c>
      <c r="BK117" s="178">
        <f>SUM(BK118:BK124)</f>
        <v>0</v>
      </c>
    </row>
    <row r="118" spans="1:65" s="2" customFormat="1" ht="37.9" customHeight="1">
      <c r="A118" s="36"/>
      <c r="B118" s="37"/>
      <c r="C118" s="181" t="s">
        <v>268</v>
      </c>
      <c r="D118" s="181" t="s">
        <v>211</v>
      </c>
      <c r="E118" s="182" t="s">
        <v>3184</v>
      </c>
      <c r="F118" s="183" t="s">
        <v>3185</v>
      </c>
      <c r="G118" s="184" t="s">
        <v>322</v>
      </c>
      <c r="H118" s="185">
        <v>370</v>
      </c>
      <c r="I118" s="186"/>
      <c r="J118" s="187">
        <f aca="true" t="shared" si="0" ref="J118:J124">ROUND(I118*H118,2)</f>
        <v>0</v>
      </c>
      <c r="K118" s="183" t="s">
        <v>234</v>
      </c>
      <c r="L118" s="41"/>
      <c r="M118" s="188" t="s">
        <v>21</v>
      </c>
      <c r="N118" s="189" t="s">
        <v>45</v>
      </c>
      <c r="O118" s="66"/>
      <c r="P118" s="190">
        <f aca="true" t="shared" si="1" ref="P118:P124">O118*H118</f>
        <v>0</v>
      </c>
      <c r="Q118" s="190">
        <v>0</v>
      </c>
      <c r="R118" s="190">
        <f aca="true" t="shared" si="2" ref="R118:R124">Q118*H118</f>
        <v>0</v>
      </c>
      <c r="S118" s="190">
        <v>0</v>
      </c>
      <c r="T118" s="191">
        <f aca="true" t="shared" si="3" ref="T118:T124"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298</v>
      </c>
      <c r="AT118" s="192" t="s">
        <v>211</v>
      </c>
      <c r="AU118" s="192" t="s">
        <v>83</v>
      </c>
      <c r="AY118" s="19" t="s">
        <v>209</v>
      </c>
      <c r="BE118" s="193">
        <f aca="true" t="shared" si="4" ref="BE118:BE124">IF(N118="základní",J118,0)</f>
        <v>0</v>
      </c>
      <c r="BF118" s="193">
        <f aca="true" t="shared" si="5" ref="BF118:BF124">IF(N118="snížená",J118,0)</f>
        <v>0</v>
      </c>
      <c r="BG118" s="193">
        <f aca="true" t="shared" si="6" ref="BG118:BG124">IF(N118="zákl. přenesená",J118,0)</f>
        <v>0</v>
      </c>
      <c r="BH118" s="193">
        <f aca="true" t="shared" si="7" ref="BH118:BH124">IF(N118="sníž. přenesená",J118,0)</f>
        <v>0</v>
      </c>
      <c r="BI118" s="193">
        <f aca="true" t="shared" si="8" ref="BI118:BI124">IF(N118="nulová",J118,0)</f>
        <v>0</v>
      </c>
      <c r="BJ118" s="19" t="s">
        <v>81</v>
      </c>
      <c r="BK118" s="193">
        <f aca="true" t="shared" si="9" ref="BK118:BK124">ROUND(I118*H118,2)</f>
        <v>0</v>
      </c>
      <c r="BL118" s="19" t="s">
        <v>298</v>
      </c>
      <c r="BM118" s="192" t="s">
        <v>3186</v>
      </c>
    </row>
    <row r="119" spans="1:65" s="2" customFormat="1" ht="24.2" customHeight="1">
      <c r="A119" s="36"/>
      <c r="B119" s="37"/>
      <c r="C119" s="238" t="s">
        <v>272</v>
      </c>
      <c r="D119" s="238" t="s">
        <v>299</v>
      </c>
      <c r="E119" s="239" t="s">
        <v>3187</v>
      </c>
      <c r="F119" s="240" t="s">
        <v>3188</v>
      </c>
      <c r="G119" s="241" t="s">
        <v>322</v>
      </c>
      <c r="H119" s="242">
        <v>230</v>
      </c>
      <c r="I119" s="243"/>
      <c r="J119" s="244">
        <f t="shared" si="0"/>
        <v>0</v>
      </c>
      <c r="K119" s="240" t="s">
        <v>21</v>
      </c>
      <c r="L119" s="245"/>
      <c r="M119" s="246" t="s">
        <v>21</v>
      </c>
      <c r="N119" s="247" t="s">
        <v>45</v>
      </c>
      <c r="O119" s="66"/>
      <c r="P119" s="190">
        <f t="shared" si="1"/>
        <v>0</v>
      </c>
      <c r="Q119" s="190">
        <v>2E-05</v>
      </c>
      <c r="R119" s="190">
        <f t="shared" si="2"/>
        <v>0.004600000000000001</v>
      </c>
      <c r="S119" s="190">
        <v>0</v>
      </c>
      <c r="T119" s="191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395</v>
      </c>
      <c r="AT119" s="192" t="s">
        <v>299</v>
      </c>
      <c r="AU119" s="192" t="s">
        <v>83</v>
      </c>
      <c r="AY119" s="19" t="s">
        <v>209</v>
      </c>
      <c r="BE119" s="193">
        <f t="shared" si="4"/>
        <v>0</v>
      </c>
      <c r="BF119" s="193">
        <f t="shared" si="5"/>
        <v>0</v>
      </c>
      <c r="BG119" s="193">
        <f t="shared" si="6"/>
        <v>0</v>
      </c>
      <c r="BH119" s="193">
        <f t="shared" si="7"/>
        <v>0</v>
      </c>
      <c r="BI119" s="193">
        <f t="shared" si="8"/>
        <v>0</v>
      </c>
      <c r="BJ119" s="19" t="s">
        <v>81</v>
      </c>
      <c r="BK119" s="193">
        <f t="shared" si="9"/>
        <v>0</v>
      </c>
      <c r="BL119" s="19" t="s">
        <v>298</v>
      </c>
      <c r="BM119" s="192" t="s">
        <v>3189</v>
      </c>
    </row>
    <row r="120" spans="1:65" s="2" customFormat="1" ht="24.2" customHeight="1">
      <c r="A120" s="36"/>
      <c r="B120" s="37"/>
      <c r="C120" s="238" t="s">
        <v>277</v>
      </c>
      <c r="D120" s="238" t="s">
        <v>299</v>
      </c>
      <c r="E120" s="239" t="s">
        <v>3190</v>
      </c>
      <c r="F120" s="240" t="s">
        <v>3191</v>
      </c>
      <c r="G120" s="241" t="s">
        <v>322</v>
      </c>
      <c r="H120" s="242">
        <v>62</v>
      </c>
      <c r="I120" s="243"/>
      <c r="J120" s="244">
        <f t="shared" si="0"/>
        <v>0</v>
      </c>
      <c r="K120" s="240" t="s">
        <v>234</v>
      </c>
      <c r="L120" s="245"/>
      <c r="M120" s="246" t="s">
        <v>21</v>
      </c>
      <c r="N120" s="247" t="s">
        <v>45</v>
      </c>
      <c r="O120" s="66"/>
      <c r="P120" s="190">
        <f t="shared" si="1"/>
        <v>0</v>
      </c>
      <c r="Q120" s="190">
        <v>7E-05</v>
      </c>
      <c r="R120" s="190">
        <f t="shared" si="2"/>
        <v>0.004339999999999999</v>
      </c>
      <c r="S120" s="190">
        <v>0</v>
      </c>
      <c r="T120" s="191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395</v>
      </c>
      <c r="AT120" s="192" t="s">
        <v>299</v>
      </c>
      <c r="AU120" s="192" t="s">
        <v>83</v>
      </c>
      <c r="AY120" s="19" t="s">
        <v>209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19" t="s">
        <v>81</v>
      </c>
      <c r="BK120" s="193">
        <f t="shared" si="9"/>
        <v>0</v>
      </c>
      <c r="BL120" s="19" t="s">
        <v>298</v>
      </c>
      <c r="BM120" s="192" t="s">
        <v>3192</v>
      </c>
    </row>
    <row r="121" spans="1:65" s="2" customFormat="1" ht="24.2" customHeight="1">
      <c r="A121" s="36"/>
      <c r="B121" s="37"/>
      <c r="C121" s="238" t="s">
        <v>282</v>
      </c>
      <c r="D121" s="238" t="s">
        <v>299</v>
      </c>
      <c r="E121" s="239" t="s">
        <v>3193</v>
      </c>
      <c r="F121" s="240" t="s">
        <v>3194</v>
      </c>
      <c r="G121" s="241" t="s">
        <v>322</v>
      </c>
      <c r="H121" s="242">
        <v>50</v>
      </c>
      <c r="I121" s="243"/>
      <c r="J121" s="244">
        <f t="shared" si="0"/>
        <v>0</v>
      </c>
      <c r="K121" s="240" t="s">
        <v>234</v>
      </c>
      <c r="L121" s="245"/>
      <c r="M121" s="246" t="s">
        <v>21</v>
      </c>
      <c r="N121" s="247" t="s">
        <v>45</v>
      </c>
      <c r="O121" s="66"/>
      <c r="P121" s="190">
        <f t="shared" si="1"/>
        <v>0</v>
      </c>
      <c r="Q121" s="190">
        <v>8E-05</v>
      </c>
      <c r="R121" s="190">
        <f t="shared" si="2"/>
        <v>0.004</v>
      </c>
      <c r="S121" s="190">
        <v>0</v>
      </c>
      <c r="T121" s="191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395</v>
      </c>
      <c r="AT121" s="192" t="s">
        <v>299</v>
      </c>
      <c r="AU121" s="192" t="s">
        <v>83</v>
      </c>
      <c r="AY121" s="19" t="s">
        <v>209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9" t="s">
        <v>81</v>
      </c>
      <c r="BK121" s="193">
        <f t="shared" si="9"/>
        <v>0</v>
      </c>
      <c r="BL121" s="19" t="s">
        <v>298</v>
      </c>
      <c r="BM121" s="192" t="s">
        <v>3195</v>
      </c>
    </row>
    <row r="122" spans="1:65" s="2" customFormat="1" ht="24.2" customHeight="1">
      <c r="A122" s="36"/>
      <c r="B122" s="37"/>
      <c r="C122" s="238" t="s">
        <v>286</v>
      </c>
      <c r="D122" s="238" t="s">
        <v>299</v>
      </c>
      <c r="E122" s="239" t="s">
        <v>3196</v>
      </c>
      <c r="F122" s="240" t="s">
        <v>3197</v>
      </c>
      <c r="G122" s="241" t="s">
        <v>322</v>
      </c>
      <c r="H122" s="242">
        <v>28</v>
      </c>
      <c r="I122" s="243"/>
      <c r="J122" s="244">
        <f t="shared" si="0"/>
        <v>0</v>
      </c>
      <c r="K122" s="240" t="s">
        <v>234</v>
      </c>
      <c r="L122" s="245"/>
      <c r="M122" s="246" t="s">
        <v>21</v>
      </c>
      <c r="N122" s="247" t="s">
        <v>45</v>
      </c>
      <c r="O122" s="66"/>
      <c r="P122" s="190">
        <f t="shared" si="1"/>
        <v>0</v>
      </c>
      <c r="Q122" s="190">
        <v>9E-05</v>
      </c>
      <c r="R122" s="190">
        <f t="shared" si="2"/>
        <v>0.00252</v>
      </c>
      <c r="S122" s="190">
        <v>0</v>
      </c>
      <c r="T122" s="191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395</v>
      </c>
      <c r="AT122" s="192" t="s">
        <v>299</v>
      </c>
      <c r="AU122" s="192" t="s">
        <v>83</v>
      </c>
      <c r="AY122" s="19" t="s">
        <v>209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9" t="s">
        <v>81</v>
      </c>
      <c r="BK122" s="193">
        <f t="shared" si="9"/>
        <v>0</v>
      </c>
      <c r="BL122" s="19" t="s">
        <v>298</v>
      </c>
      <c r="BM122" s="192" t="s">
        <v>3198</v>
      </c>
    </row>
    <row r="123" spans="1:65" s="2" customFormat="1" ht="14.45" customHeight="1">
      <c r="A123" s="36"/>
      <c r="B123" s="37"/>
      <c r="C123" s="238" t="s">
        <v>290</v>
      </c>
      <c r="D123" s="238" t="s">
        <v>299</v>
      </c>
      <c r="E123" s="239" t="s">
        <v>3199</v>
      </c>
      <c r="F123" s="240" t="s">
        <v>3200</v>
      </c>
      <c r="G123" s="241" t="s">
        <v>354</v>
      </c>
      <c r="H123" s="242">
        <v>800</v>
      </c>
      <c r="I123" s="243"/>
      <c r="J123" s="244">
        <f t="shared" si="0"/>
        <v>0</v>
      </c>
      <c r="K123" s="240" t="s">
        <v>21</v>
      </c>
      <c r="L123" s="245"/>
      <c r="M123" s="246" t="s">
        <v>21</v>
      </c>
      <c r="N123" s="247" t="s">
        <v>45</v>
      </c>
      <c r="O123" s="66"/>
      <c r="P123" s="190">
        <f t="shared" si="1"/>
        <v>0</v>
      </c>
      <c r="Q123" s="190">
        <v>9E-05</v>
      </c>
      <c r="R123" s="190">
        <f t="shared" si="2"/>
        <v>0.07200000000000001</v>
      </c>
      <c r="S123" s="190">
        <v>0</v>
      </c>
      <c r="T123" s="191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395</v>
      </c>
      <c r="AT123" s="192" t="s">
        <v>299</v>
      </c>
      <c r="AU123" s="192" t="s">
        <v>83</v>
      </c>
      <c r="AY123" s="19" t="s">
        <v>209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9" t="s">
        <v>81</v>
      </c>
      <c r="BK123" s="193">
        <f t="shared" si="9"/>
        <v>0</v>
      </c>
      <c r="BL123" s="19" t="s">
        <v>298</v>
      </c>
      <c r="BM123" s="192" t="s">
        <v>3201</v>
      </c>
    </row>
    <row r="124" spans="1:65" s="2" customFormat="1" ht="14.45" customHeight="1">
      <c r="A124" s="36"/>
      <c r="B124" s="37"/>
      <c r="C124" s="238" t="s">
        <v>8</v>
      </c>
      <c r="D124" s="238" t="s">
        <v>299</v>
      </c>
      <c r="E124" s="239" t="s">
        <v>3202</v>
      </c>
      <c r="F124" s="240" t="s">
        <v>3203</v>
      </c>
      <c r="G124" s="241" t="s">
        <v>354</v>
      </c>
      <c r="H124" s="242">
        <v>2</v>
      </c>
      <c r="I124" s="243"/>
      <c r="J124" s="244">
        <f t="shared" si="0"/>
        <v>0</v>
      </c>
      <c r="K124" s="240" t="s">
        <v>21</v>
      </c>
      <c r="L124" s="245"/>
      <c r="M124" s="246" t="s">
        <v>21</v>
      </c>
      <c r="N124" s="247" t="s">
        <v>45</v>
      </c>
      <c r="O124" s="66"/>
      <c r="P124" s="190">
        <f t="shared" si="1"/>
        <v>0</v>
      </c>
      <c r="Q124" s="190">
        <v>9E-05</v>
      </c>
      <c r="R124" s="190">
        <f t="shared" si="2"/>
        <v>0.00018</v>
      </c>
      <c r="S124" s="190">
        <v>0</v>
      </c>
      <c r="T124" s="191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395</v>
      </c>
      <c r="AT124" s="192" t="s">
        <v>299</v>
      </c>
      <c r="AU124" s="192" t="s">
        <v>83</v>
      </c>
      <c r="AY124" s="19" t="s">
        <v>209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9" t="s">
        <v>81</v>
      </c>
      <c r="BK124" s="193">
        <f t="shared" si="9"/>
        <v>0</v>
      </c>
      <c r="BL124" s="19" t="s">
        <v>298</v>
      </c>
      <c r="BM124" s="192" t="s">
        <v>3204</v>
      </c>
    </row>
    <row r="125" spans="2:63" s="12" customFormat="1" ht="22.9" customHeight="1">
      <c r="B125" s="165"/>
      <c r="C125" s="166"/>
      <c r="D125" s="167" t="s">
        <v>73</v>
      </c>
      <c r="E125" s="179" t="s">
        <v>3205</v>
      </c>
      <c r="F125" s="179" t="s">
        <v>3206</v>
      </c>
      <c r="G125" s="166"/>
      <c r="H125" s="166"/>
      <c r="I125" s="169"/>
      <c r="J125" s="180">
        <f>BK125</f>
        <v>0</v>
      </c>
      <c r="K125" s="166"/>
      <c r="L125" s="171"/>
      <c r="M125" s="172"/>
      <c r="N125" s="173"/>
      <c r="O125" s="173"/>
      <c r="P125" s="174">
        <f>SUM(P126:P127)</f>
        <v>0</v>
      </c>
      <c r="Q125" s="173"/>
      <c r="R125" s="174">
        <f>SUM(R126:R127)</f>
        <v>0.00298</v>
      </c>
      <c r="S125" s="173"/>
      <c r="T125" s="175">
        <f>SUM(T126:T127)</f>
        <v>0</v>
      </c>
      <c r="AR125" s="176" t="s">
        <v>83</v>
      </c>
      <c r="AT125" s="177" t="s">
        <v>73</v>
      </c>
      <c r="AU125" s="177" t="s">
        <v>81</v>
      </c>
      <c r="AY125" s="176" t="s">
        <v>209</v>
      </c>
      <c r="BK125" s="178">
        <f>SUM(BK126:BK127)</f>
        <v>0</v>
      </c>
    </row>
    <row r="126" spans="1:65" s="2" customFormat="1" ht="24.2" customHeight="1">
      <c r="A126" s="36"/>
      <c r="B126" s="37"/>
      <c r="C126" s="181" t="s">
        <v>298</v>
      </c>
      <c r="D126" s="181" t="s">
        <v>211</v>
      </c>
      <c r="E126" s="182" t="s">
        <v>3207</v>
      </c>
      <c r="F126" s="183" t="s">
        <v>3208</v>
      </c>
      <c r="G126" s="184" t="s">
        <v>1606</v>
      </c>
      <c r="H126" s="185">
        <v>1</v>
      </c>
      <c r="I126" s="186"/>
      <c r="J126" s="187">
        <f>ROUND(I126*H126,2)</f>
        <v>0</v>
      </c>
      <c r="K126" s="183" t="s">
        <v>234</v>
      </c>
      <c r="L126" s="41"/>
      <c r="M126" s="188" t="s">
        <v>21</v>
      </c>
      <c r="N126" s="189" t="s">
        <v>45</v>
      </c>
      <c r="O126" s="66"/>
      <c r="P126" s="190">
        <f>O126*H126</f>
        <v>0</v>
      </c>
      <c r="Q126" s="190">
        <v>0.00068</v>
      </c>
      <c r="R126" s="190">
        <f>Q126*H126</f>
        <v>0.00068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298</v>
      </c>
      <c r="AT126" s="192" t="s">
        <v>211</v>
      </c>
      <c r="AU126" s="192" t="s">
        <v>83</v>
      </c>
      <c r="AY126" s="19" t="s">
        <v>209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9" t="s">
        <v>81</v>
      </c>
      <c r="BK126" s="193">
        <f>ROUND(I126*H126,2)</f>
        <v>0</v>
      </c>
      <c r="BL126" s="19" t="s">
        <v>298</v>
      </c>
      <c r="BM126" s="192" t="s">
        <v>3209</v>
      </c>
    </row>
    <row r="127" spans="1:65" s="2" customFormat="1" ht="37.9" customHeight="1">
      <c r="A127" s="36"/>
      <c r="B127" s="37"/>
      <c r="C127" s="238" t="s">
        <v>305</v>
      </c>
      <c r="D127" s="238" t="s">
        <v>299</v>
      </c>
      <c r="E127" s="239" t="s">
        <v>3210</v>
      </c>
      <c r="F127" s="240" t="s">
        <v>3211</v>
      </c>
      <c r="G127" s="241" t="s">
        <v>354</v>
      </c>
      <c r="H127" s="242">
        <v>1</v>
      </c>
      <c r="I127" s="243"/>
      <c r="J127" s="244">
        <f>ROUND(I127*H127,2)</f>
        <v>0</v>
      </c>
      <c r="K127" s="240" t="s">
        <v>21</v>
      </c>
      <c r="L127" s="245"/>
      <c r="M127" s="246" t="s">
        <v>21</v>
      </c>
      <c r="N127" s="247" t="s">
        <v>45</v>
      </c>
      <c r="O127" s="66"/>
      <c r="P127" s="190">
        <f>O127*H127</f>
        <v>0</v>
      </c>
      <c r="Q127" s="190">
        <v>0.0023</v>
      </c>
      <c r="R127" s="190">
        <f>Q127*H127</f>
        <v>0.0023</v>
      </c>
      <c r="S127" s="190">
        <v>0</v>
      </c>
      <c r="T127" s="19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395</v>
      </c>
      <c r="AT127" s="192" t="s">
        <v>299</v>
      </c>
      <c r="AU127" s="192" t="s">
        <v>83</v>
      </c>
      <c r="AY127" s="19" t="s">
        <v>209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9" t="s">
        <v>81</v>
      </c>
      <c r="BK127" s="193">
        <f>ROUND(I127*H127,2)</f>
        <v>0</v>
      </c>
      <c r="BL127" s="19" t="s">
        <v>298</v>
      </c>
      <c r="BM127" s="192" t="s">
        <v>3212</v>
      </c>
    </row>
    <row r="128" spans="2:63" s="12" customFormat="1" ht="22.9" customHeight="1">
      <c r="B128" s="165"/>
      <c r="C128" s="166"/>
      <c r="D128" s="167" t="s">
        <v>73</v>
      </c>
      <c r="E128" s="179" t="s">
        <v>3213</v>
      </c>
      <c r="F128" s="179" t="s">
        <v>3214</v>
      </c>
      <c r="G128" s="166"/>
      <c r="H128" s="166"/>
      <c r="I128" s="169"/>
      <c r="J128" s="180">
        <f>BK128</f>
        <v>0</v>
      </c>
      <c r="K128" s="166"/>
      <c r="L128" s="171"/>
      <c r="M128" s="172"/>
      <c r="N128" s="173"/>
      <c r="O128" s="173"/>
      <c r="P128" s="174">
        <f>SUM(P129:P153)</f>
        <v>0</v>
      </c>
      <c r="Q128" s="173"/>
      <c r="R128" s="174">
        <f>SUM(R129:R153)</f>
        <v>0.3195</v>
      </c>
      <c r="S128" s="173"/>
      <c r="T128" s="175">
        <f>SUM(T129:T153)</f>
        <v>0</v>
      </c>
      <c r="AR128" s="176" t="s">
        <v>83</v>
      </c>
      <c r="AT128" s="177" t="s">
        <v>73</v>
      </c>
      <c r="AU128" s="177" t="s">
        <v>81</v>
      </c>
      <c r="AY128" s="176" t="s">
        <v>209</v>
      </c>
      <c r="BK128" s="178">
        <f>SUM(BK129:BK153)</f>
        <v>0</v>
      </c>
    </row>
    <row r="129" spans="1:65" s="2" customFormat="1" ht="37.9" customHeight="1">
      <c r="A129" s="36"/>
      <c r="B129" s="37"/>
      <c r="C129" s="181" t="s">
        <v>310</v>
      </c>
      <c r="D129" s="181" t="s">
        <v>211</v>
      </c>
      <c r="E129" s="182" t="s">
        <v>3215</v>
      </c>
      <c r="F129" s="183" t="s">
        <v>3216</v>
      </c>
      <c r="G129" s="184" t="s">
        <v>322</v>
      </c>
      <c r="H129" s="185">
        <v>56</v>
      </c>
      <c r="I129" s="186"/>
      <c r="J129" s="187">
        <f aca="true" t="shared" si="10" ref="J129:J153">ROUND(I129*H129,2)</f>
        <v>0</v>
      </c>
      <c r="K129" s="183" t="s">
        <v>234</v>
      </c>
      <c r="L129" s="41"/>
      <c r="M129" s="188" t="s">
        <v>21</v>
      </c>
      <c r="N129" s="189" t="s">
        <v>45</v>
      </c>
      <c r="O129" s="66"/>
      <c r="P129" s="190">
        <f aca="true" t="shared" si="11" ref="P129:P153">O129*H129</f>
        <v>0</v>
      </c>
      <c r="Q129" s="190">
        <v>0</v>
      </c>
      <c r="R129" s="190">
        <f aca="true" t="shared" si="12" ref="R129:R153">Q129*H129</f>
        <v>0</v>
      </c>
      <c r="S129" s="190">
        <v>0</v>
      </c>
      <c r="T129" s="191">
        <f aca="true" t="shared" si="13" ref="T129:T153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298</v>
      </c>
      <c r="AT129" s="192" t="s">
        <v>211</v>
      </c>
      <c r="AU129" s="192" t="s">
        <v>83</v>
      </c>
      <c r="AY129" s="19" t="s">
        <v>209</v>
      </c>
      <c r="BE129" s="193">
        <f aca="true" t="shared" si="14" ref="BE129:BE153">IF(N129="základní",J129,0)</f>
        <v>0</v>
      </c>
      <c r="BF129" s="193">
        <f aca="true" t="shared" si="15" ref="BF129:BF153">IF(N129="snížená",J129,0)</f>
        <v>0</v>
      </c>
      <c r="BG129" s="193">
        <f aca="true" t="shared" si="16" ref="BG129:BG153">IF(N129="zákl. přenesená",J129,0)</f>
        <v>0</v>
      </c>
      <c r="BH129" s="193">
        <f aca="true" t="shared" si="17" ref="BH129:BH153">IF(N129="sníž. přenesená",J129,0)</f>
        <v>0</v>
      </c>
      <c r="BI129" s="193">
        <f aca="true" t="shared" si="18" ref="BI129:BI153">IF(N129="nulová",J129,0)</f>
        <v>0</v>
      </c>
      <c r="BJ129" s="19" t="s">
        <v>81</v>
      </c>
      <c r="BK129" s="193">
        <f aca="true" t="shared" si="19" ref="BK129:BK153">ROUND(I129*H129,2)</f>
        <v>0</v>
      </c>
      <c r="BL129" s="19" t="s">
        <v>298</v>
      </c>
      <c r="BM129" s="192" t="s">
        <v>3217</v>
      </c>
    </row>
    <row r="130" spans="1:65" s="2" customFormat="1" ht="14.45" customHeight="1">
      <c r="A130" s="36"/>
      <c r="B130" s="37"/>
      <c r="C130" s="181" t="s">
        <v>315</v>
      </c>
      <c r="D130" s="181" t="s">
        <v>211</v>
      </c>
      <c r="E130" s="182" t="s">
        <v>3218</v>
      </c>
      <c r="F130" s="183" t="s">
        <v>3219</v>
      </c>
      <c r="G130" s="184" t="s">
        <v>1638</v>
      </c>
      <c r="H130" s="185">
        <v>2</v>
      </c>
      <c r="I130" s="186"/>
      <c r="J130" s="187">
        <f t="shared" si="10"/>
        <v>0</v>
      </c>
      <c r="K130" s="183" t="s">
        <v>21</v>
      </c>
      <c r="L130" s="41"/>
      <c r="M130" s="188" t="s">
        <v>21</v>
      </c>
      <c r="N130" s="189" t="s">
        <v>45</v>
      </c>
      <c r="O130" s="66"/>
      <c r="P130" s="190">
        <f t="shared" si="11"/>
        <v>0</v>
      </c>
      <c r="Q130" s="190">
        <v>0.00112</v>
      </c>
      <c r="R130" s="190">
        <f t="shared" si="12"/>
        <v>0.00224</v>
      </c>
      <c r="S130" s="190">
        <v>0</v>
      </c>
      <c r="T130" s="191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298</v>
      </c>
      <c r="AT130" s="192" t="s">
        <v>211</v>
      </c>
      <c r="AU130" s="192" t="s">
        <v>83</v>
      </c>
      <c r="AY130" s="19" t="s">
        <v>209</v>
      </c>
      <c r="BE130" s="193">
        <f t="shared" si="14"/>
        <v>0</v>
      </c>
      <c r="BF130" s="193">
        <f t="shared" si="15"/>
        <v>0</v>
      </c>
      <c r="BG130" s="193">
        <f t="shared" si="16"/>
        <v>0</v>
      </c>
      <c r="BH130" s="193">
        <f t="shared" si="17"/>
        <v>0</v>
      </c>
      <c r="BI130" s="193">
        <f t="shared" si="18"/>
        <v>0</v>
      </c>
      <c r="BJ130" s="19" t="s">
        <v>81</v>
      </c>
      <c r="BK130" s="193">
        <f t="shared" si="19"/>
        <v>0</v>
      </c>
      <c r="BL130" s="19" t="s">
        <v>298</v>
      </c>
      <c r="BM130" s="192" t="s">
        <v>3220</v>
      </c>
    </row>
    <row r="131" spans="1:65" s="2" customFormat="1" ht="24.2" customHeight="1">
      <c r="A131" s="36"/>
      <c r="B131" s="37"/>
      <c r="C131" s="181" t="s">
        <v>319</v>
      </c>
      <c r="D131" s="181" t="s">
        <v>211</v>
      </c>
      <c r="E131" s="182" t="s">
        <v>3221</v>
      </c>
      <c r="F131" s="183" t="s">
        <v>3222</v>
      </c>
      <c r="G131" s="184" t="s">
        <v>322</v>
      </c>
      <c r="H131" s="185">
        <v>230</v>
      </c>
      <c r="I131" s="186"/>
      <c r="J131" s="187">
        <f t="shared" si="10"/>
        <v>0</v>
      </c>
      <c r="K131" s="183" t="s">
        <v>234</v>
      </c>
      <c r="L131" s="41"/>
      <c r="M131" s="188" t="s">
        <v>21</v>
      </c>
      <c r="N131" s="189" t="s">
        <v>45</v>
      </c>
      <c r="O131" s="66"/>
      <c r="P131" s="190">
        <f t="shared" si="11"/>
        <v>0</v>
      </c>
      <c r="Q131" s="190">
        <v>0.00046</v>
      </c>
      <c r="R131" s="190">
        <f t="shared" si="12"/>
        <v>0.1058</v>
      </c>
      <c r="S131" s="190">
        <v>0</v>
      </c>
      <c r="T131" s="191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298</v>
      </c>
      <c r="AT131" s="192" t="s">
        <v>211</v>
      </c>
      <c r="AU131" s="192" t="s">
        <v>83</v>
      </c>
      <c r="AY131" s="19" t="s">
        <v>209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19" t="s">
        <v>81</v>
      </c>
      <c r="BK131" s="193">
        <f t="shared" si="19"/>
        <v>0</v>
      </c>
      <c r="BL131" s="19" t="s">
        <v>298</v>
      </c>
      <c r="BM131" s="192" t="s">
        <v>3223</v>
      </c>
    </row>
    <row r="132" spans="1:65" s="2" customFormat="1" ht="24.2" customHeight="1">
      <c r="A132" s="36"/>
      <c r="B132" s="37"/>
      <c r="C132" s="181" t="s">
        <v>7</v>
      </c>
      <c r="D132" s="181" t="s">
        <v>211</v>
      </c>
      <c r="E132" s="182" t="s">
        <v>3224</v>
      </c>
      <c r="F132" s="183" t="s">
        <v>3225</v>
      </c>
      <c r="G132" s="184" t="s">
        <v>322</v>
      </c>
      <c r="H132" s="185">
        <v>62</v>
      </c>
      <c r="I132" s="186"/>
      <c r="J132" s="187">
        <f t="shared" si="10"/>
        <v>0</v>
      </c>
      <c r="K132" s="183" t="s">
        <v>234</v>
      </c>
      <c r="L132" s="41"/>
      <c r="M132" s="188" t="s">
        <v>21</v>
      </c>
      <c r="N132" s="189" t="s">
        <v>45</v>
      </c>
      <c r="O132" s="66"/>
      <c r="P132" s="190">
        <f t="shared" si="11"/>
        <v>0</v>
      </c>
      <c r="Q132" s="190">
        <v>0.00057</v>
      </c>
      <c r="R132" s="190">
        <f t="shared" si="12"/>
        <v>0.035339999999999996</v>
      </c>
      <c r="S132" s="190">
        <v>0</v>
      </c>
      <c r="T132" s="191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298</v>
      </c>
      <c r="AT132" s="192" t="s">
        <v>211</v>
      </c>
      <c r="AU132" s="192" t="s">
        <v>83</v>
      </c>
      <c r="AY132" s="19" t="s">
        <v>209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9" t="s">
        <v>81</v>
      </c>
      <c r="BK132" s="193">
        <f t="shared" si="19"/>
        <v>0</v>
      </c>
      <c r="BL132" s="19" t="s">
        <v>298</v>
      </c>
      <c r="BM132" s="192" t="s">
        <v>3226</v>
      </c>
    </row>
    <row r="133" spans="1:65" s="2" customFormat="1" ht="24.2" customHeight="1">
      <c r="A133" s="36"/>
      <c r="B133" s="37"/>
      <c r="C133" s="181" t="s">
        <v>328</v>
      </c>
      <c r="D133" s="181" t="s">
        <v>211</v>
      </c>
      <c r="E133" s="182" t="s">
        <v>3227</v>
      </c>
      <c r="F133" s="183" t="s">
        <v>3228</v>
      </c>
      <c r="G133" s="184" t="s">
        <v>322</v>
      </c>
      <c r="H133" s="185">
        <v>50</v>
      </c>
      <c r="I133" s="186"/>
      <c r="J133" s="187">
        <f t="shared" si="10"/>
        <v>0</v>
      </c>
      <c r="K133" s="183" t="s">
        <v>234</v>
      </c>
      <c r="L133" s="41"/>
      <c r="M133" s="188" t="s">
        <v>21</v>
      </c>
      <c r="N133" s="189" t="s">
        <v>45</v>
      </c>
      <c r="O133" s="66"/>
      <c r="P133" s="190">
        <f t="shared" si="11"/>
        <v>0</v>
      </c>
      <c r="Q133" s="190">
        <v>0.0007</v>
      </c>
      <c r="R133" s="190">
        <f t="shared" si="12"/>
        <v>0.034999999999999996</v>
      </c>
      <c r="S133" s="190">
        <v>0</v>
      </c>
      <c r="T133" s="191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298</v>
      </c>
      <c r="AT133" s="192" t="s">
        <v>211</v>
      </c>
      <c r="AU133" s="192" t="s">
        <v>83</v>
      </c>
      <c r="AY133" s="19" t="s">
        <v>209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9" t="s">
        <v>81</v>
      </c>
      <c r="BK133" s="193">
        <f t="shared" si="19"/>
        <v>0</v>
      </c>
      <c r="BL133" s="19" t="s">
        <v>298</v>
      </c>
      <c r="BM133" s="192" t="s">
        <v>3229</v>
      </c>
    </row>
    <row r="134" spans="1:65" s="2" customFormat="1" ht="24.2" customHeight="1">
      <c r="A134" s="36"/>
      <c r="B134" s="37"/>
      <c r="C134" s="181" t="s">
        <v>335</v>
      </c>
      <c r="D134" s="181" t="s">
        <v>211</v>
      </c>
      <c r="E134" s="182" t="s">
        <v>3230</v>
      </c>
      <c r="F134" s="183" t="s">
        <v>3231</v>
      </c>
      <c r="G134" s="184" t="s">
        <v>322</v>
      </c>
      <c r="H134" s="185">
        <v>28</v>
      </c>
      <c r="I134" s="186"/>
      <c r="J134" s="187">
        <f t="shared" si="10"/>
        <v>0</v>
      </c>
      <c r="K134" s="183" t="s">
        <v>21</v>
      </c>
      <c r="L134" s="41"/>
      <c r="M134" s="188" t="s">
        <v>21</v>
      </c>
      <c r="N134" s="189" t="s">
        <v>45</v>
      </c>
      <c r="O134" s="66"/>
      <c r="P134" s="190">
        <f t="shared" si="11"/>
        <v>0</v>
      </c>
      <c r="Q134" s="190">
        <v>0.0007</v>
      </c>
      <c r="R134" s="190">
        <f t="shared" si="12"/>
        <v>0.0196</v>
      </c>
      <c r="S134" s="190">
        <v>0</v>
      </c>
      <c r="T134" s="191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298</v>
      </c>
      <c r="AT134" s="192" t="s">
        <v>211</v>
      </c>
      <c r="AU134" s="192" t="s">
        <v>83</v>
      </c>
      <c r="AY134" s="19" t="s">
        <v>209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9" t="s">
        <v>81</v>
      </c>
      <c r="BK134" s="193">
        <f t="shared" si="19"/>
        <v>0</v>
      </c>
      <c r="BL134" s="19" t="s">
        <v>298</v>
      </c>
      <c r="BM134" s="192" t="s">
        <v>3232</v>
      </c>
    </row>
    <row r="135" spans="1:65" s="2" customFormat="1" ht="24.2" customHeight="1">
      <c r="A135" s="36"/>
      <c r="B135" s="37"/>
      <c r="C135" s="181" t="s">
        <v>140</v>
      </c>
      <c r="D135" s="181" t="s">
        <v>211</v>
      </c>
      <c r="E135" s="182" t="s">
        <v>3233</v>
      </c>
      <c r="F135" s="183" t="s">
        <v>3234</v>
      </c>
      <c r="G135" s="184" t="s">
        <v>322</v>
      </c>
      <c r="H135" s="185">
        <v>6</v>
      </c>
      <c r="I135" s="186"/>
      <c r="J135" s="187">
        <f t="shared" si="10"/>
        <v>0</v>
      </c>
      <c r="K135" s="183" t="s">
        <v>234</v>
      </c>
      <c r="L135" s="41"/>
      <c r="M135" s="188" t="s">
        <v>21</v>
      </c>
      <c r="N135" s="189" t="s">
        <v>45</v>
      </c>
      <c r="O135" s="66"/>
      <c r="P135" s="190">
        <f t="shared" si="11"/>
        <v>0</v>
      </c>
      <c r="Q135" s="190">
        <v>5E-05</v>
      </c>
      <c r="R135" s="190">
        <f t="shared" si="12"/>
        <v>0.00030000000000000003</v>
      </c>
      <c r="S135" s="190">
        <v>0</v>
      </c>
      <c r="T135" s="191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298</v>
      </c>
      <c r="AT135" s="192" t="s">
        <v>211</v>
      </c>
      <c r="AU135" s="192" t="s">
        <v>83</v>
      </c>
      <c r="AY135" s="19" t="s">
        <v>209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9" t="s">
        <v>81</v>
      </c>
      <c r="BK135" s="193">
        <f t="shared" si="19"/>
        <v>0</v>
      </c>
      <c r="BL135" s="19" t="s">
        <v>298</v>
      </c>
      <c r="BM135" s="192" t="s">
        <v>3235</v>
      </c>
    </row>
    <row r="136" spans="1:65" s="2" customFormat="1" ht="24.2" customHeight="1">
      <c r="A136" s="36"/>
      <c r="B136" s="37"/>
      <c r="C136" s="181" t="s">
        <v>344</v>
      </c>
      <c r="D136" s="181" t="s">
        <v>211</v>
      </c>
      <c r="E136" s="182" t="s">
        <v>3236</v>
      </c>
      <c r="F136" s="183" t="s">
        <v>3237</v>
      </c>
      <c r="G136" s="184" t="s">
        <v>354</v>
      </c>
      <c r="H136" s="185">
        <v>90</v>
      </c>
      <c r="I136" s="186"/>
      <c r="J136" s="187">
        <f t="shared" si="10"/>
        <v>0</v>
      </c>
      <c r="K136" s="183" t="s">
        <v>234</v>
      </c>
      <c r="L136" s="41"/>
      <c r="M136" s="188" t="s">
        <v>21</v>
      </c>
      <c r="N136" s="189" t="s">
        <v>45</v>
      </c>
      <c r="O136" s="66"/>
      <c r="P136" s="190">
        <f t="shared" si="11"/>
        <v>0</v>
      </c>
      <c r="Q136" s="190">
        <v>1E-05</v>
      </c>
      <c r="R136" s="190">
        <f t="shared" si="12"/>
        <v>0.0009000000000000001</v>
      </c>
      <c r="S136" s="190">
        <v>0</v>
      </c>
      <c r="T136" s="191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298</v>
      </c>
      <c r="AT136" s="192" t="s">
        <v>211</v>
      </c>
      <c r="AU136" s="192" t="s">
        <v>83</v>
      </c>
      <c r="AY136" s="19" t="s">
        <v>209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9" t="s">
        <v>81</v>
      </c>
      <c r="BK136" s="193">
        <f t="shared" si="19"/>
        <v>0</v>
      </c>
      <c r="BL136" s="19" t="s">
        <v>298</v>
      </c>
      <c r="BM136" s="192" t="s">
        <v>3238</v>
      </c>
    </row>
    <row r="137" spans="1:65" s="2" customFormat="1" ht="24.2" customHeight="1">
      <c r="A137" s="36"/>
      <c r="B137" s="37"/>
      <c r="C137" s="181" t="s">
        <v>351</v>
      </c>
      <c r="D137" s="181" t="s">
        <v>211</v>
      </c>
      <c r="E137" s="182" t="s">
        <v>3239</v>
      </c>
      <c r="F137" s="183" t="s">
        <v>3240</v>
      </c>
      <c r="G137" s="184" t="s">
        <v>322</v>
      </c>
      <c r="H137" s="185">
        <v>370</v>
      </c>
      <c r="I137" s="186"/>
      <c r="J137" s="187">
        <f t="shared" si="10"/>
        <v>0</v>
      </c>
      <c r="K137" s="183" t="s">
        <v>234</v>
      </c>
      <c r="L137" s="41"/>
      <c r="M137" s="188" t="s">
        <v>21</v>
      </c>
      <c r="N137" s="189" t="s">
        <v>45</v>
      </c>
      <c r="O137" s="66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298</v>
      </c>
      <c r="AT137" s="192" t="s">
        <v>211</v>
      </c>
      <c r="AU137" s="192" t="s">
        <v>83</v>
      </c>
      <c r="AY137" s="19" t="s">
        <v>209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9" t="s">
        <v>81</v>
      </c>
      <c r="BK137" s="193">
        <f t="shared" si="19"/>
        <v>0</v>
      </c>
      <c r="BL137" s="19" t="s">
        <v>298</v>
      </c>
      <c r="BM137" s="192" t="s">
        <v>3241</v>
      </c>
    </row>
    <row r="138" spans="1:65" s="2" customFormat="1" ht="14.45" customHeight="1">
      <c r="A138" s="36"/>
      <c r="B138" s="37"/>
      <c r="C138" s="181" t="s">
        <v>361</v>
      </c>
      <c r="D138" s="181" t="s">
        <v>211</v>
      </c>
      <c r="E138" s="182" t="s">
        <v>3242</v>
      </c>
      <c r="F138" s="183" t="s">
        <v>3243</v>
      </c>
      <c r="G138" s="184" t="s">
        <v>322</v>
      </c>
      <c r="H138" s="185">
        <v>56</v>
      </c>
      <c r="I138" s="186"/>
      <c r="J138" s="187">
        <f t="shared" si="10"/>
        <v>0</v>
      </c>
      <c r="K138" s="183" t="s">
        <v>21</v>
      </c>
      <c r="L138" s="41"/>
      <c r="M138" s="188" t="s">
        <v>21</v>
      </c>
      <c r="N138" s="189" t="s">
        <v>45</v>
      </c>
      <c r="O138" s="66"/>
      <c r="P138" s="190">
        <f t="shared" si="11"/>
        <v>0</v>
      </c>
      <c r="Q138" s="190">
        <v>0.00188</v>
      </c>
      <c r="R138" s="190">
        <f t="shared" si="12"/>
        <v>0.10528</v>
      </c>
      <c r="S138" s="190">
        <v>0</v>
      </c>
      <c r="T138" s="191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298</v>
      </c>
      <c r="AT138" s="192" t="s">
        <v>211</v>
      </c>
      <c r="AU138" s="192" t="s">
        <v>83</v>
      </c>
      <c r="AY138" s="19" t="s">
        <v>209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9" t="s">
        <v>81</v>
      </c>
      <c r="BK138" s="193">
        <f t="shared" si="19"/>
        <v>0</v>
      </c>
      <c r="BL138" s="19" t="s">
        <v>298</v>
      </c>
      <c r="BM138" s="192" t="s">
        <v>3244</v>
      </c>
    </row>
    <row r="139" spans="1:65" s="2" customFormat="1" ht="14.45" customHeight="1">
      <c r="A139" s="36"/>
      <c r="B139" s="37"/>
      <c r="C139" s="181" t="s">
        <v>366</v>
      </c>
      <c r="D139" s="181" t="s">
        <v>211</v>
      </c>
      <c r="E139" s="182" t="s">
        <v>3245</v>
      </c>
      <c r="F139" s="183" t="s">
        <v>3246</v>
      </c>
      <c r="G139" s="184" t="s">
        <v>354</v>
      </c>
      <c r="H139" s="185">
        <v>8</v>
      </c>
      <c r="I139" s="186"/>
      <c r="J139" s="187">
        <f t="shared" si="10"/>
        <v>0</v>
      </c>
      <c r="K139" s="183" t="s">
        <v>21</v>
      </c>
      <c r="L139" s="41"/>
      <c r="M139" s="188" t="s">
        <v>21</v>
      </c>
      <c r="N139" s="189" t="s">
        <v>45</v>
      </c>
      <c r="O139" s="66"/>
      <c r="P139" s="190">
        <f t="shared" si="11"/>
        <v>0</v>
      </c>
      <c r="Q139" s="190">
        <v>0.00188</v>
      </c>
      <c r="R139" s="190">
        <f t="shared" si="12"/>
        <v>0.01504</v>
      </c>
      <c r="S139" s="190">
        <v>0</v>
      </c>
      <c r="T139" s="191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298</v>
      </c>
      <c r="AT139" s="192" t="s">
        <v>211</v>
      </c>
      <c r="AU139" s="192" t="s">
        <v>83</v>
      </c>
      <c r="AY139" s="19" t="s">
        <v>209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9" t="s">
        <v>81</v>
      </c>
      <c r="BK139" s="193">
        <f t="shared" si="19"/>
        <v>0</v>
      </c>
      <c r="BL139" s="19" t="s">
        <v>298</v>
      </c>
      <c r="BM139" s="192" t="s">
        <v>3247</v>
      </c>
    </row>
    <row r="140" spans="1:65" s="2" customFormat="1" ht="14.45" customHeight="1">
      <c r="A140" s="36"/>
      <c r="B140" s="37"/>
      <c r="C140" s="238" t="s">
        <v>374</v>
      </c>
      <c r="D140" s="238" t="s">
        <v>299</v>
      </c>
      <c r="E140" s="239" t="s">
        <v>3248</v>
      </c>
      <c r="F140" s="240" t="s">
        <v>3249</v>
      </c>
      <c r="G140" s="241" t="s">
        <v>322</v>
      </c>
      <c r="H140" s="242">
        <v>40</v>
      </c>
      <c r="I140" s="243"/>
      <c r="J140" s="244">
        <f t="shared" si="10"/>
        <v>0</v>
      </c>
      <c r="K140" s="240" t="s">
        <v>21</v>
      </c>
      <c r="L140" s="245"/>
      <c r="M140" s="246" t="s">
        <v>21</v>
      </c>
      <c r="N140" s="247" t="s">
        <v>45</v>
      </c>
      <c r="O140" s="66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395</v>
      </c>
      <c r="AT140" s="192" t="s">
        <v>299</v>
      </c>
      <c r="AU140" s="192" t="s">
        <v>83</v>
      </c>
      <c r="AY140" s="19" t="s">
        <v>209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9" t="s">
        <v>81</v>
      </c>
      <c r="BK140" s="193">
        <f t="shared" si="19"/>
        <v>0</v>
      </c>
      <c r="BL140" s="19" t="s">
        <v>298</v>
      </c>
      <c r="BM140" s="192" t="s">
        <v>3250</v>
      </c>
    </row>
    <row r="141" spans="1:65" s="2" customFormat="1" ht="14.45" customHeight="1">
      <c r="A141" s="36"/>
      <c r="B141" s="37"/>
      <c r="C141" s="238" t="s">
        <v>378</v>
      </c>
      <c r="D141" s="238" t="s">
        <v>299</v>
      </c>
      <c r="E141" s="239" t="s">
        <v>3251</v>
      </c>
      <c r="F141" s="240" t="s">
        <v>3252</v>
      </c>
      <c r="G141" s="241" t="s">
        <v>354</v>
      </c>
      <c r="H141" s="242">
        <v>4</v>
      </c>
      <c r="I141" s="243"/>
      <c r="J141" s="244">
        <f t="shared" si="10"/>
        <v>0</v>
      </c>
      <c r="K141" s="240" t="s">
        <v>21</v>
      </c>
      <c r="L141" s="245"/>
      <c r="M141" s="246" t="s">
        <v>21</v>
      </c>
      <c r="N141" s="247" t="s">
        <v>45</v>
      </c>
      <c r="O141" s="66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395</v>
      </c>
      <c r="AT141" s="192" t="s">
        <v>299</v>
      </c>
      <c r="AU141" s="192" t="s">
        <v>83</v>
      </c>
      <c r="AY141" s="19" t="s">
        <v>209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9" t="s">
        <v>81</v>
      </c>
      <c r="BK141" s="193">
        <f t="shared" si="19"/>
        <v>0</v>
      </c>
      <c r="BL141" s="19" t="s">
        <v>298</v>
      </c>
      <c r="BM141" s="192" t="s">
        <v>3253</v>
      </c>
    </row>
    <row r="142" spans="1:65" s="2" customFormat="1" ht="14.45" customHeight="1">
      <c r="A142" s="36"/>
      <c r="B142" s="37"/>
      <c r="C142" s="238" t="s">
        <v>384</v>
      </c>
      <c r="D142" s="238" t="s">
        <v>299</v>
      </c>
      <c r="E142" s="239" t="s">
        <v>3254</v>
      </c>
      <c r="F142" s="240" t="s">
        <v>3255</v>
      </c>
      <c r="G142" s="241" t="s">
        <v>354</v>
      </c>
      <c r="H142" s="242">
        <v>2</v>
      </c>
      <c r="I142" s="243"/>
      <c r="J142" s="244">
        <f t="shared" si="10"/>
        <v>0</v>
      </c>
      <c r="K142" s="240" t="s">
        <v>21</v>
      </c>
      <c r="L142" s="245"/>
      <c r="M142" s="246" t="s">
        <v>21</v>
      </c>
      <c r="N142" s="247" t="s">
        <v>45</v>
      </c>
      <c r="O142" s="66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395</v>
      </c>
      <c r="AT142" s="192" t="s">
        <v>299</v>
      </c>
      <c r="AU142" s="192" t="s">
        <v>83</v>
      </c>
      <c r="AY142" s="19" t="s">
        <v>209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9" t="s">
        <v>81</v>
      </c>
      <c r="BK142" s="193">
        <f t="shared" si="19"/>
        <v>0</v>
      </c>
      <c r="BL142" s="19" t="s">
        <v>298</v>
      </c>
      <c r="BM142" s="192" t="s">
        <v>3256</v>
      </c>
    </row>
    <row r="143" spans="1:65" s="2" customFormat="1" ht="14.45" customHeight="1">
      <c r="A143" s="36"/>
      <c r="B143" s="37"/>
      <c r="C143" s="238" t="s">
        <v>395</v>
      </c>
      <c r="D143" s="238" t="s">
        <v>299</v>
      </c>
      <c r="E143" s="239" t="s">
        <v>3257</v>
      </c>
      <c r="F143" s="240" t="s">
        <v>3258</v>
      </c>
      <c r="G143" s="241" t="s">
        <v>354</v>
      </c>
      <c r="H143" s="242">
        <v>4</v>
      </c>
      <c r="I143" s="243"/>
      <c r="J143" s="244">
        <f t="shared" si="10"/>
        <v>0</v>
      </c>
      <c r="K143" s="240" t="s">
        <v>21</v>
      </c>
      <c r="L143" s="245"/>
      <c r="M143" s="246" t="s">
        <v>21</v>
      </c>
      <c r="N143" s="247" t="s">
        <v>45</v>
      </c>
      <c r="O143" s="66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395</v>
      </c>
      <c r="AT143" s="192" t="s">
        <v>299</v>
      </c>
      <c r="AU143" s="192" t="s">
        <v>83</v>
      </c>
      <c r="AY143" s="19" t="s">
        <v>209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9" t="s">
        <v>81</v>
      </c>
      <c r="BK143" s="193">
        <f t="shared" si="19"/>
        <v>0</v>
      </c>
      <c r="BL143" s="19" t="s">
        <v>298</v>
      </c>
      <c r="BM143" s="192" t="s">
        <v>3259</v>
      </c>
    </row>
    <row r="144" spans="1:65" s="2" customFormat="1" ht="14.45" customHeight="1">
      <c r="A144" s="36"/>
      <c r="B144" s="37"/>
      <c r="C144" s="238" t="s">
        <v>120</v>
      </c>
      <c r="D144" s="238" t="s">
        <v>299</v>
      </c>
      <c r="E144" s="239" t="s">
        <v>3260</v>
      </c>
      <c r="F144" s="240" t="s">
        <v>3261</v>
      </c>
      <c r="G144" s="241" t="s">
        <v>354</v>
      </c>
      <c r="H144" s="242">
        <v>4</v>
      </c>
      <c r="I144" s="243"/>
      <c r="J144" s="244">
        <f t="shared" si="10"/>
        <v>0</v>
      </c>
      <c r="K144" s="240" t="s">
        <v>21</v>
      </c>
      <c r="L144" s="245"/>
      <c r="M144" s="246" t="s">
        <v>21</v>
      </c>
      <c r="N144" s="247" t="s">
        <v>45</v>
      </c>
      <c r="O144" s="66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395</v>
      </c>
      <c r="AT144" s="192" t="s">
        <v>299</v>
      </c>
      <c r="AU144" s="192" t="s">
        <v>83</v>
      </c>
      <c r="AY144" s="19" t="s">
        <v>209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9" t="s">
        <v>81</v>
      </c>
      <c r="BK144" s="193">
        <f t="shared" si="19"/>
        <v>0</v>
      </c>
      <c r="BL144" s="19" t="s">
        <v>298</v>
      </c>
      <c r="BM144" s="192" t="s">
        <v>3262</v>
      </c>
    </row>
    <row r="145" spans="1:65" s="2" customFormat="1" ht="14.45" customHeight="1">
      <c r="A145" s="36"/>
      <c r="B145" s="37"/>
      <c r="C145" s="238" t="s">
        <v>404</v>
      </c>
      <c r="D145" s="238" t="s">
        <v>299</v>
      </c>
      <c r="E145" s="239" t="s">
        <v>3263</v>
      </c>
      <c r="F145" s="240" t="s">
        <v>3264</v>
      </c>
      <c r="G145" s="241" t="s">
        <v>354</v>
      </c>
      <c r="H145" s="242">
        <v>2</v>
      </c>
      <c r="I145" s="243"/>
      <c r="J145" s="244">
        <f t="shared" si="10"/>
        <v>0</v>
      </c>
      <c r="K145" s="240" t="s">
        <v>21</v>
      </c>
      <c r="L145" s="245"/>
      <c r="M145" s="246" t="s">
        <v>21</v>
      </c>
      <c r="N145" s="247" t="s">
        <v>45</v>
      </c>
      <c r="O145" s="66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395</v>
      </c>
      <c r="AT145" s="192" t="s">
        <v>299</v>
      </c>
      <c r="AU145" s="192" t="s">
        <v>83</v>
      </c>
      <c r="AY145" s="19" t="s">
        <v>209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9" t="s">
        <v>81</v>
      </c>
      <c r="BK145" s="193">
        <f t="shared" si="19"/>
        <v>0</v>
      </c>
      <c r="BL145" s="19" t="s">
        <v>298</v>
      </c>
      <c r="BM145" s="192" t="s">
        <v>3265</v>
      </c>
    </row>
    <row r="146" spans="1:65" s="2" customFormat="1" ht="14.45" customHeight="1">
      <c r="A146" s="36"/>
      <c r="B146" s="37"/>
      <c r="C146" s="238" t="s">
        <v>408</v>
      </c>
      <c r="D146" s="238" t="s">
        <v>299</v>
      </c>
      <c r="E146" s="239" t="s">
        <v>3266</v>
      </c>
      <c r="F146" s="240" t="s">
        <v>3267</v>
      </c>
      <c r="G146" s="241" t="s">
        <v>354</v>
      </c>
      <c r="H146" s="242">
        <v>2</v>
      </c>
      <c r="I146" s="243"/>
      <c r="J146" s="244">
        <f t="shared" si="10"/>
        <v>0</v>
      </c>
      <c r="K146" s="240" t="s">
        <v>21</v>
      </c>
      <c r="L146" s="245"/>
      <c r="M146" s="246" t="s">
        <v>21</v>
      </c>
      <c r="N146" s="247" t="s">
        <v>45</v>
      </c>
      <c r="O146" s="66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395</v>
      </c>
      <c r="AT146" s="192" t="s">
        <v>299</v>
      </c>
      <c r="AU146" s="192" t="s">
        <v>83</v>
      </c>
      <c r="AY146" s="19" t="s">
        <v>209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9" t="s">
        <v>81</v>
      </c>
      <c r="BK146" s="193">
        <f t="shared" si="19"/>
        <v>0</v>
      </c>
      <c r="BL146" s="19" t="s">
        <v>298</v>
      </c>
      <c r="BM146" s="192" t="s">
        <v>3268</v>
      </c>
    </row>
    <row r="147" spans="1:65" s="2" customFormat="1" ht="14.45" customHeight="1">
      <c r="A147" s="36"/>
      <c r="B147" s="37"/>
      <c r="C147" s="238" t="s">
        <v>419</v>
      </c>
      <c r="D147" s="238" t="s">
        <v>299</v>
      </c>
      <c r="E147" s="239" t="s">
        <v>3269</v>
      </c>
      <c r="F147" s="240" t="s">
        <v>3270</v>
      </c>
      <c r="G147" s="241" t="s">
        <v>354</v>
      </c>
      <c r="H147" s="242">
        <v>12</v>
      </c>
      <c r="I147" s="243"/>
      <c r="J147" s="244">
        <f t="shared" si="10"/>
        <v>0</v>
      </c>
      <c r="K147" s="240" t="s">
        <v>21</v>
      </c>
      <c r="L147" s="245"/>
      <c r="M147" s="246" t="s">
        <v>21</v>
      </c>
      <c r="N147" s="247" t="s">
        <v>45</v>
      </c>
      <c r="O147" s="66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2" t="s">
        <v>395</v>
      </c>
      <c r="AT147" s="192" t="s">
        <v>299</v>
      </c>
      <c r="AU147" s="192" t="s">
        <v>83</v>
      </c>
      <c r="AY147" s="19" t="s">
        <v>209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9" t="s">
        <v>81</v>
      </c>
      <c r="BK147" s="193">
        <f t="shared" si="19"/>
        <v>0</v>
      </c>
      <c r="BL147" s="19" t="s">
        <v>298</v>
      </c>
      <c r="BM147" s="192" t="s">
        <v>3271</v>
      </c>
    </row>
    <row r="148" spans="1:65" s="2" customFormat="1" ht="14.45" customHeight="1">
      <c r="A148" s="36"/>
      <c r="B148" s="37"/>
      <c r="C148" s="238" t="s">
        <v>424</v>
      </c>
      <c r="D148" s="238" t="s">
        <v>299</v>
      </c>
      <c r="E148" s="239" t="s">
        <v>3272</v>
      </c>
      <c r="F148" s="240" t="s">
        <v>3273</v>
      </c>
      <c r="G148" s="241" t="s">
        <v>354</v>
      </c>
      <c r="H148" s="242">
        <v>40</v>
      </c>
      <c r="I148" s="243"/>
      <c r="J148" s="244">
        <f t="shared" si="10"/>
        <v>0</v>
      </c>
      <c r="K148" s="240" t="s">
        <v>21</v>
      </c>
      <c r="L148" s="245"/>
      <c r="M148" s="246" t="s">
        <v>21</v>
      </c>
      <c r="N148" s="247" t="s">
        <v>45</v>
      </c>
      <c r="O148" s="66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395</v>
      </c>
      <c r="AT148" s="192" t="s">
        <v>299</v>
      </c>
      <c r="AU148" s="192" t="s">
        <v>83</v>
      </c>
      <c r="AY148" s="19" t="s">
        <v>209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9" t="s">
        <v>81</v>
      </c>
      <c r="BK148" s="193">
        <f t="shared" si="19"/>
        <v>0</v>
      </c>
      <c r="BL148" s="19" t="s">
        <v>298</v>
      </c>
      <c r="BM148" s="192" t="s">
        <v>3274</v>
      </c>
    </row>
    <row r="149" spans="1:65" s="2" customFormat="1" ht="14.45" customHeight="1">
      <c r="A149" s="36"/>
      <c r="B149" s="37"/>
      <c r="C149" s="238" t="s">
        <v>430</v>
      </c>
      <c r="D149" s="238" t="s">
        <v>299</v>
      </c>
      <c r="E149" s="239" t="s">
        <v>3275</v>
      </c>
      <c r="F149" s="240" t="s">
        <v>3276</v>
      </c>
      <c r="G149" s="241" t="s">
        <v>354</v>
      </c>
      <c r="H149" s="242">
        <v>30</v>
      </c>
      <c r="I149" s="243"/>
      <c r="J149" s="244">
        <f t="shared" si="10"/>
        <v>0</v>
      </c>
      <c r="K149" s="240" t="s">
        <v>21</v>
      </c>
      <c r="L149" s="245"/>
      <c r="M149" s="246" t="s">
        <v>21</v>
      </c>
      <c r="N149" s="247" t="s">
        <v>45</v>
      </c>
      <c r="O149" s="66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395</v>
      </c>
      <c r="AT149" s="192" t="s">
        <v>299</v>
      </c>
      <c r="AU149" s="192" t="s">
        <v>83</v>
      </c>
      <c r="AY149" s="19" t="s">
        <v>209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9" t="s">
        <v>81</v>
      </c>
      <c r="BK149" s="193">
        <f t="shared" si="19"/>
        <v>0</v>
      </c>
      <c r="BL149" s="19" t="s">
        <v>298</v>
      </c>
      <c r="BM149" s="192" t="s">
        <v>3277</v>
      </c>
    </row>
    <row r="150" spans="1:65" s="2" customFormat="1" ht="14.45" customHeight="1">
      <c r="A150" s="36"/>
      <c r="B150" s="37"/>
      <c r="C150" s="238" t="s">
        <v>434</v>
      </c>
      <c r="D150" s="238" t="s">
        <v>299</v>
      </c>
      <c r="E150" s="239" t="s">
        <v>3278</v>
      </c>
      <c r="F150" s="240" t="s">
        <v>3279</v>
      </c>
      <c r="G150" s="241" t="s">
        <v>354</v>
      </c>
      <c r="H150" s="242">
        <v>2</v>
      </c>
      <c r="I150" s="243"/>
      <c r="J150" s="244">
        <f t="shared" si="10"/>
        <v>0</v>
      </c>
      <c r="K150" s="240" t="s">
        <v>21</v>
      </c>
      <c r="L150" s="245"/>
      <c r="M150" s="246" t="s">
        <v>21</v>
      </c>
      <c r="N150" s="247" t="s">
        <v>45</v>
      </c>
      <c r="O150" s="66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395</v>
      </c>
      <c r="AT150" s="192" t="s">
        <v>299</v>
      </c>
      <c r="AU150" s="192" t="s">
        <v>83</v>
      </c>
      <c r="AY150" s="19" t="s">
        <v>209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9" t="s">
        <v>81</v>
      </c>
      <c r="BK150" s="193">
        <f t="shared" si="19"/>
        <v>0</v>
      </c>
      <c r="BL150" s="19" t="s">
        <v>298</v>
      </c>
      <c r="BM150" s="192" t="s">
        <v>3280</v>
      </c>
    </row>
    <row r="151" spans="1:65" s="2" customFormat="1" ht="14.45" customHeight="1">
      <c r="A151" s="36"/>
      <c r="B151" s="37"/>
      <c r="C151" s="238" t="s">
        <v>438</v>
      </c>
      <c r="D151" s="238" t="s">
        <v>299</v>
      </c>
      <c r="E151" s="239" t="s">
        <v>3281</v>
      </c>
      <c r="F151" s="240" t="s">
        <v>3282</v>
      </c>
      <c r="G151" s="241" t="s">
        <v>1638</v>
      </c>
      <c r="H151" s="242">
        <v>3</v>
      </c>
      <c r="I151" s="243"/>
      <c r="J151" s="244">
        <f t="shared" si="10"/>
        <v>0</v>
      </c>
      <c r="K151" s="240" t="s">
        <v>21</v>
      </c>
      <c r="L151" s="245"/>
      <c r="M151" s="246" t="s">
        <v>21</v>
      </c>
      <c r="N151" s="247" t="s">
        <v>45</v>
      </c>
      <c r="O151" s="66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395</v>
      </c>
      <c r="AT151" s="192" t="s">
        <v>299</v>
      </c>
      <c r="AU151" s="192" t="s">
        <v>83</v>
      </c>
      <c r="AY151" s="19" t="s">
        <v>209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9" t="s">
        <v>81</v>
      </c>
      <c r="BK151" s="193">
        <f t="shared" si="19"/>
        <v>0</v>
      </c>
      <c r="BL151" s="19" t="s">
        <v>298</v>
      </c>
      <c r="BM151" s="192" t="s">
        <v>3283</v>
      </c>
    </row>
    <row r="152" spans="1:65" s="2" customFormat="1" ht="14.45" customHeight="1">
      <c r="A152" s="36"/>
      <c r="B152" s="37"/>
      <c r="C152" s="238" t="s">
        <v>442</v>
      </c>
      <c r="D152" s="238" t="s">
        <v>299</v>
      </c>
      <c r="E152" s="239" t="s">
        <v>3284</v>
      </c>
      <c r="F152" s="240" t="s">
        <v>3285</v>
      </c>
      <c r="G152" s="241" t="s">
        <v>1638</v>
      </c>
      <c r="H152" s="242">
        <v>3</v>
      </c>
      <c r="I152" s="243"/>
      <c r="J152" s="244">
        <f t="shared" si="10"/>
        <v>0</v>
      </c>
      <c r="K152" s="240" t="s">
        <v>21</v>
      </c>
      <c r="L152" s="245"/>
      <c r="M152" s="246" t="s">
        <v>21</v>
      </c>
      <c r="N152" s="247" t="s">
        <v>45</v>
      </c>
      <c r="O152" s="66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395</v>
      </c>
      <c r="AT152" s="192" t="s">
        <v>299</v>
      </c>
      <c r="AU152" s="192" t="s">
        <v>83</v>
      </c>
      <c r="AY152" s="19" t="s">
        <v>209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9" t="s">
        <v>81</v>
      </c>
      <c r="BK152" s="193">
        <f t="shared" si="19"/>
        <v>0</v>
      </c>
      <c r="BL152" s="19" t="s">
        <v>298</v>
      </c>
      <c r="BM152" s="192" t="s">
        <v>3286</v>
      </c>
    </row>
    <row r="153" spans="1:65" s="2" customFormat="1" ht="14.45" customHeight="1">
      <c r="A153" s="36"/>
      <c r="B153" s="37"/>
      <c r="C153" s="238" t="s">
        <v>446</v>
      </c>
      <c r="D153" s="238" t="s">
        <v>299</v>
      </c>
      <c r="E153" s="239" t="s">
        <v>3287</v>
      </c>
      <c r="F153" s="240" t="s">
        <v>3288</v>
      </c>
      <c r="G153" s="241" t="s">
        <v>1638</v>
      </c>
      <c r="H153" s="242">
        <v>10</v>
      </c>
      <c r="I153" s="243"/>
      <c r="J153" s="244">
        <f t="shared" si="10"/>
        <v>0</v>
      </c>
      <c r="K153" s="240" t="s">
        <v>21</v>
      </c>
      <c r="L153" s="245"/>
      <c r="M153" s="246" t="s">
        <v>21</v>
      </c>
      <c r="N153" s="247" t="s">
        <v>45</v>
      </c>
      <c r="O153" s="66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395</v>
      </c>
      <c r="AT153" s="192" t="s">
        <v>299</v>
      </c>
      <c r="AU153" s="192" t="s">
        <v>83</v>
      </c>
      <c r="AY153" s="19" t="s">
        <v>209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9" t="s">
        <v>81</v>
      </c>
      <c r="BK153" s="193">
        <f t="shared" si="19"/>
        <v>0</v>
      </c>
      <c r="BL153" s="19" t="s">
        <v>298</v>
      </c>
      <c r="BM153" s="192" t="s">
        <v>3289</v>
      </c>
    </row>
    <row r="154" spans="2:63" s="12" customFormat="1" ht="22.9" customHeight="1">
      <c r="B154" s="165"/>
      <c r="C154" s="166"/>
      <c r="D154" s="167" t="s">
        <v>73</v>
      </c>
      <c r="E154" s="179" t="s">
        <v>3290</v>
      </c>
      <c r="F154" s="179" t="s">
        <v>3291</v>
      </c>
      <c r="G154" s="166"/>
      <c r="H154" s="166"/>
      <c r="I154" s="169"/>
      <c r="J154" s="180">
        <f>BK154</f>
        <v>0</v>
      </c>
      <c r="K154" s="166"/>
      <c r="L154" s="171"/>
      <c r="M154" s="172"/>
      <c r="N154" s="173"/>
      <c r="O154" s="173"/>
      <c r="P154" s="174">
        <f>SUM(P155:P170)</f>
        <v>0</v>
      </c>
      <c r="Q154" s="173"/>
      <c r="R154" s="174">
        <f>SUM(R155:R170)</f>
        <v>0.047439999999999996</v>
      </c>
      <c r="S154" s="173"/>
      <c r="T154" s="175">
        <f>SUM(T155:T170)</f>
        <v>0</v>
      </c>
      <c r="AR154" s="176" t="s">
        <v>83</v>
      </c>
      <c r="AT154" s="177" t="s">
        <v>73</v>
      </c>
      <c r="AU154" s="177" t="s">
        <v>81</v>
      </c>
      <c r="AY154" s="176" t="s">
        <v>209</v>
      </c>
      <c r="BK154" s="178">
        <f>SUM(BK155:BK170)</f>
        <v>0</v>
      </c>
    </row>
    <row r="155" spans="1:65" s="2" customFormat="1" ht="14.45" customHeight="1">
      <c r="A155" s="36"/>
      <c r="B155" s="37"/>
      <c r="C155" s="181" t="s">
        <v>452</v>
      </c>
      <c r="D155" s="181" t="s">
        <v>211</v>
      </c>
      <c r="E155" s="182" t="s">
        <v>3292</v>
      </c>
      <c r="F155" s="183" t="s">
        <v>3293</v>
      </c>
      <c r="G155" s="184" t="s">
        <v>354</v>
      </c>
      <c r="H155" s="185">
        <v>1</v>
      </c>
      <c r="I155" s="186"/>
      <c r="J155" s="187">
        <f aca="true" t="shared" si="20" ref="J155:J170">ROUND(I155*H155,2)</f>
        <v>0</v>
      </c>
      <c r="K155" s="183" t="s">
        <v>234</v>
      </c>
      <c r="L155" s="41"/>
      <c r="M155" s="188" t="s">
        <v>21</v>
      </c>
      <c r="N155" s="189" t="s">
        <v>45</v>
      </c>
      <c r="O155" s="66"/>
      <c r="P155" s="190">
        <f aca="true" t="shared" si="21" ref="P155:P170">O155*H155</f>
        <v>0</v>
      </c>
      <c r="Q155" s="190">
        <v>6E-05</v>
      </c>
      <c r="R155" s="190">
        <f aca="true" t="shared" si="22" ref="R155:R170">Q155*H155</f>
        <v>6E-05</v>
      </c>
      <c r="S155" s="190">
        <v>0</v>
      </c>
      <c r="T155" s="191">
        <f aca="true" t="shared" si="23" ref="T155:T170"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298</v>
      </c>
      <c r="AT155" s="192" t="s">
        <v>211</v>
      </c>
      <c r="AU155" s="192" t="s">
        <v>83</v>
      </c>
      <c r="AY155" s="19" t="s">
        <v>209</v>
      </c>
      <c r="BE155" s="193">
        <f aca="true" t="shared" si="24" ref="BE155:BE170">IF(N155="základní",J155,0)</f>
        <v>0</v>
      </c>
      <c r="BF155" s="193">
        <f aca="true" t="shared" si="25" ref="BF155:BF170">IF(N155="snížená",J155,0)</f>
        <v>0</v>
      </c>
      <c r="BG155" s="193">
        <f aca="true" t="shared" si="26" ref="BG155:BG170">IF(N155="zákl. přenesená",J155,0)</f>
        <v>0</v>
      </c>
      <c r="BH155" s="193">
        <f aca="true" t="shared" si="27" ref="BH155:BH170">IF(N155="sníž. přenesená",J155,0)</f>
        <v>0</v>
      </c>
      <c r="BI155" s="193">
        <f aca="true" t="shared" si="28" ref="BI155:BI170">IF(N155="nulová",J155,0)</f>
        <v>0</v>
      </c>
      <c r="BJ155" s="19" t="s">
        <v>81</v>
      </c>
      <c r="BK155" s="193">
        <f aca="true" t="shared" si="29" ref="BK155:BK170">ROUND(I155*H155,2)</f>
        <v>0</v>
      </c>
      <c r="BL155" s="19" t="s">
        <v>298</v>
      </c>
      <c r="BM155" s="192" t="s">
        <v>3294</v>
      </c>
    </row>
    <row r="156" spans="1:65" s="2" customFormat="1" ht="14.45" customHeight="1">
      <c r="A156" s="36"/>
      <c r="B156" s="37"/>
      <c r="C156" s="238" t="s">
        <v>457</v>
      </c>
      <c r="D156" s="238" t="s">
        <v>299</v>
      </c>
      <c r="E156" s="239" t="s">
        <v>3295</v>
      </c>
      <c r="F156" s="240" t="s">
        <v>3296</v>
      </c>
      <c r="G156" s="241" t="s">
        <v>354</v>
      </c>
      <c r="H156" s="242">
        <v>1</v>
      </c>
      <c r="I156" s="243"/>
      <c r="J156" s="244">
        <f t="shared" si="20"/>
        <v>0</v>
      </c>
      <c r="K156" s="240" t="s">
        <v>21</v>
      </c>
      <c r="L156" s="245"/>
      <c r="M156" s="246" t="s">
        <v>21</v>
      </c>
      <c r="N156" s="247" t="s">
        <v>45</v>
      </c>
      <c r="O156" s="66"/>
      <c r="P156" s="190">
        <f t="shared" si="21"/>
        <v>0</v>
      </c>
      <c r="Q156" s="190">
        <v>0.0001</v>
      </c>
      <c r="R156" s="190">
        <f t="shared" si="22"/>
        <v>0.0001</v>
      </c>
      <c r="S156" s="190">
        <v>0</v>
      </c>
      <c r="T156" s="191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395</v>
      </c>
      <c r="AT156" s="192" t="s">
        <v>299</v>
      </c>
      <c r="AU156" s="192" t="s">
        <v>83</v>
      </c>
      <c r="AY156" s="19" t="s">
        <v>209</v>
      </c>
      <c r="BE156" s="193">
        <f t="shared" si="24"/>
        <v>0</v>
      </c>
      <c r="BF156" s="193">
        <f t="shared" si="25"/>
        <v>0</v>
      </c>
      <c r="BG156" s="193">
        <f t="shared" si="26"/>
        <v>0</v>
      </c>
      <c r="BH156" s="193">
        <f t="shared" si="27"/>
        <v>0</v>
      </c>
      <c r="BI156" s="193">
        <f t="shared" si="28"/>
        <v>0</v>
      </c>
      <c r="BJ156" s="19" t="s">
        <v>81</v>
      </c>
      <c r="BK156" s="193">
        <f t="shared" si="29"/>
        <v>0</v>
      </c>
      <c r="BL156" s="19" t="s">
        <v>298</v>
      </c>
      <c r="BM156" s="192" t="s">
        <v>3297</v>
      </c>
    </row>
    <row r="157" spans="1:65" s="2" customFormat="1" ht="14.45" customHeight="1">
      <c r="A157" s="36"/>
      <c r="B157" s="37"/>
      <c r="C157" s="181" t="s">
        <v>461</v>
      </c>
      <c r="D157" s="181" t="s">
        <v>211</v>
      </c>
      <c r="E157" s="182" t="s">
        <v>3298</v>
      </c>
      <c r="F157" s="183" t="s">
        <v>3299</v>
      </c>
      <c r="G157" s="184" t="s">
        <v>354</v>
      </c>
      <c r="H157" s="185">
        <v>1</v>
      </c>
      <c r="I157" s="186"/>
      <c r="J157" s="187">
        <f t="shared" si="20"/>
        <v>0</v>
      </c>
      <c r="K157" s="183" t="s">
        <v>234</v>
      </c>
      <c r="L157" s="41"/>
      <c r="M157" s="188" t="s">
        <v>21</v>
      </c>
      <c r="N157" s="189" t="s">
        <v>45</v>
      </c>
      <c r="O157" s="66"/>
      <c r="P157" s="190">
        <f t="shared" si="21"/>
        <v>0</v>
      </c>
      <c r="Q157" s="190">
        <v>0.00014</v>
      </c>
      <c r="R157" s="190">
        <f t="shared" si="22"/>
        <v>0.00014</v>
      </c>
      <c r="S157" s="190">
        <v>0</v>
      </c>
      <c r="T157" s="191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298</v>
      </c>
      <c r="AT157" s="192" t="s">
        <v>211</v>
      </c>
      <c r="AU157" s="192" t="s">
        <v>83</v>
      </c>
      <c r="AY157" s="19" t="s">
        <v>209</v>
      </c>
      <c r="BE157" s="193">
        <f t="shared" si="24"/>
        <v>0</v>
      </c>
      <c r="BF157" s="193">
        <f t="shared" si="25"/>
        <v>0</v>
      </c>
      <c r="BG157" s="193">
        <f t="shared" si="26"/>
        <v>0</v>
      </c>
      <c r="BH157" s="193">
        <f t="shared" si="27"/>
        <v>0</v>
      </c>
      <c r="BI157" s="193">
        <f t="shared" si="28"/>
        <v>0</v>
      </c>
      <c r="BJ157" s="19" t="s">
        <v>81</v>
      </c>
      <c r="BK157" s="193">
        <f t="shared" si="29"/>
        <v>0</v>
      </c>
      <c r="BL157" s="19" t="s">
        <v>298</v>
      </c>
      <c r="BM157" s="192" t="s">
        <v>3300</v>
      </c>
    </row>
    <row r="158" spans="1:65" s="2" customFormat="1" ht="37.9" customHeight="1">
      <c r="A158" s="36"/>
      <c r="B158" s="37"/>
      <c r="C158" s="238" t="s">
        <v>467</v>
      </c>
      <c r="D158" s="238" t="s">
        <v>299</v>
      </c>
      <c r="E158" s="239" t="s">
        <v>3301</v>
      </c>
      <c r="F158" s="240" t="s">
        <v>3302</v>
      </c>
      <c r="G158" s="241" t="s">
        <v>354</v>
      </c>
      <c r="H158" s="242">
        <v>1</v>
      </c>
      <c r="I158" s="243"/>
      <c r="J158" s="244">
        <f t="shared" si="20"/>
        <v>0</v>
      </c>
      <c r="K158" s="240" t="s">
        <v>21</v>
      </c>
      <c r="L158" s="245"/>
      <c r="M158" s="246" t="s">
        <v>21</v>
      </c>
      <c r="N158" s="247" t="s">
        <v>45</v>
      </c>
      <c r="O158" s="66"/>
      <c r="P158" s="190">
        <f t="shared" si="21"/>
        <v>0</v>
      </c>
      <c r="Q158" s="190">
        <v>0.0001</v>
      </c>
      <c r="R158" s="190">
        <f t="shared" si="22"/>
        <v>0.0001</v>
      </c>
      <c r="S158" s="190">
        <v>0</v>
      </c>
      <c r="T158" s="191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395</v>
      </c>
      <c r="AT158" s="192" t="s">
        <v>299</v>
      </c>
      <c r="AU158" s="192" t="s">
        <v>83</v>
      </c>
      <c r="AY158" s="19" t="s">
        <v>209</v>
      </c>
      <c r="BE158" s="193">
        <f t="shared" si="24"/>
        <v>0</v>
      </c>
      <c r="BF158" s="193">
        <f t="shared" si="25"/>
        <v>0</v>
      </c>
      <c r="BG158" s="193">
        <f t="shared" si="26"/>
        <v>0</v>
      </c>
      <c r="BH158" s="193">
        <f t="shared" si="27"/>
        <v>0</v>
      </c>
      <c r="BI158" s="193">
        <f t="shared" si="28"/>
        <v>0</v>
      </c>
      <c r="BJ158" s="19" t="s">
        <v>81</v>
      </c>
      <c r="BK158" s="193">
        <f t="shared" si="29"/>
        <v>0</v>
      </c>
      <c r="BL158" s="19" t="s">
        <v>298</v>
      </c>
      <c r="BM158" s="192" t="s">
        <v>3303</v>
      </c>
    </row>
    <row r="159" spans="1:65" s="2" customFormat="1" ht="14.45" customHeight="1">
      <c r="A159" s="36"/>
      <c r="B159" s="37"/>
      <c r="C159" s="238" t="s">
        <v>473</v>
      </c>
      <c r="D159" s="238" t="s">
        <v>299</v>
      </c>
      <c r="E159" s="239" t="s">
        <v>3304</v>
      </c>
      <c r="F159" s="240" t="s">
        <v>3305</v>
      </c>
      <c r="G159" s="241" t="s">
        <v>354</v>
      </c>
      <c r="H159" s="242">
        <v>1</v>
      </c>
      <c r="I159" s="243"/>
      <c r="J159" s="244">
        <f t="shared" si="20"/>
        <v>0</v>
      </c>
      <c r="K159" s="240" t="s">
        <v>21</v>
      </c>
      <c r="L159" s="245"/>
      <c r="M159" s="246" t="s">
        <v>21</v>
      </c>
      <c r="N159" s="247" t="s">
        <v>45</v>
      </c>
      <c r="O159" s="66"/>
      <c r="P159" s="190">
        <f t="shared" si="21"/>
        <v>0</v>
      </c>
      <c r="Q159" s="190">
        <v>0.0001</v>
      </c>
      <c r="R159" s="190">
        <f t="shared" si="22"/>
        <v>0.0001</v>
      </c>
      <c r="S159" s="190">
        <v>0</v>
      </c>
      <c r="T159" s="191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395</v>
      </c>
      <c r="AT159" s="192" t="s">
        <v>299</v>
      </c>
      <c r="AU159" s="192" t="s">
        <v>83</v>
      </c>
      <c r="AY159" s="19" t="s">
        <v>209</v>
      </c>
      <c r="BE159" s="193">
        <f t="shared" si="24"/>
        <v>0</v>
      </c>
      <c r="BF159" s="193">
        <f t="shared" si="25"/>
        <v>0</v>
      </c>
      <c r="BG159" s="193">
        <f t="shared" si="26"/>
        <v>0</v>
      </c>
      <c r="BH159" s="193">
        <f t="shared" si="27"/>
        <v>0</v>
      </c>
      <c r="BI159" s="193">
        <f t="shared" si="28"/>
        <v>0</v>
      </c>
      <c r="BJ159" s="19" t="s">
        <v>81</v>
      </c>
      <c r="BK159" s="193">
        <f t="shared" si="29"/>
        <v>0</v>
      </c>
      <c r="BL159" s="19" t="s">
        <v>298</v>
      </c>
      <c r="BM159" s="192" t="s">
        <v>3306</v>
      </c>
    </row>
    <row r="160" spans="1:65" s="2" customFormat="1" ht="24.2" customHeight="1">
      <c r="A160" s="36"/>
      <c r="B160" s="37"/>
      <c r="C160" s="181" t="s">
        <v>480</v>
      </c>
      <c r="D160" s="181" t="s">
        <v>211</v>
      </c>
      <c r="E160" s="182" t="s">
        <v>3307</v>
      </c>
      <c r="F160" s="183" t="s">
        <v>3308</v>
      </c>
      <c r="G160" s="184" t="s">
        <v>354</v>
      </c>
      <c r="H160" s="185">
        <v>2</v>
      </c>
      <c r="I160" s="186"/>
      <c r="J160" s="187">
        <f t="shared" si="20"/>
        <v>0</v>
      </c>
      <c r="K160" s="183" t="s">
        <v>234</v>
      </c>
      <c r="L160" s="41"/>
      <c r="M160" s="188" t="s">
        <v>21</v>
      </c>
      <c r="N160" s="189" t="s">
        <v>45</v>
      </c>
      <c r="O160" s="66"/>
      <c r="P160" s="190">
        <f t="shared" si="21"/>
        <v>0</v>
      </c>
      <c r="Q160" s="190">
        <v>0.00023</v>
      </c>
      <c r="R160" s="190">
        <f t="shared" si="22"/>
        <v>0.00046</v>
      </c>
      <c r="S160" s="190">
        <v>0</v>
      </c>
      <c r="T160" s="191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298</v>
      </c>
      <c r="AT160" s="192" t="s">
        <v>211</v>
      </c>
      <c r="AU160" s="192" t="s">
        <v>83</v>
      </c>
      <c r="AY160" s="19" t="s">
        <v>209</v>
      </c>
      <c r="BE160" s="193">
        <f t="shared" si="24"/>
        <v>0</v>
      </c>
      <c r="BF160" s="193">
        <f t="shared" si="25"/>
        <v>0</v>
      </c>
      <c r="BG160" s="193">
        <f t="shared" si="26"/>
        <v>0</v>
      </c>
      <c r="BH160" s="193">
        <f t="shared" si="27"/>
        <v>0</v>
      </c>
      <c r="BI160" s="193">
        <f t="shared" si="28"/>
        <v>0</v>
      </c>
      <c r="BJ160" s="19" t="s">
        <v>81</v>
      </c>
      <c r="BK160" s="193">
        <f t="shared" si="29"/>
        <v>0</v>
      </c>
      <c r="BL160" s="19" t="s">
        <v>298</v>
      </c>
      <c r="BM160" s="192" t="s">
        <v>3309</v>
      </c>
    </row>
    <row r="161" spans="1:65" s="2" customFormat="1" ht="37.9" customHeight="1">
      <c r="A161" s="36"/>
      <c r="B161" s="37"/>
      <c r="C161" s="181" t="s">
        <v>490</v>
      </c>
      <c r="D161" s="181" t="s">
        <v>211</v>
      </c>
      <c r="E161" s="182" t="s">
        <v>3310</v>
      </c>
      <c r="F161" s="183" t="s">
        <v>3311</v>
      </c>
      <c r="G161" s="184" t="s">
        <v>354</v>
      </c>
      <c r="H161" s="185">
        <v>45</v>
      </c>
      <c r="I161" s="186"/>
      <c r="J161" s="187">
        <f t="shared" si="20"/>
        <v>0</v>
      </c>
      <c r="K161" s="183" t="s">
        <v>234</v>
      </c>
      <c r="L161" s="41"/>
      <c r="M161" s="188" t="s">
        <v>21</v>
      </c>
      <c r="N161" s="189" t="s">
        <v>45</v>
      </c>
      <c r="O161" s="66"/>
      <c r="P161" s="190">
        <f t="shared" si="21"/>
        <v>0</v>
      </c>
      <c r="Q161" s="190">
        <v>0.00014</v>
      </c>
      <c r="R161" s="190">
        <f t="shared" si="22"/>
        <v>0.006299999999999999</v>
      </c>
      <c r="S161" s="190">
        <v>0</v>
      </c>
      <c r="T161" s="191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298</v>
      </c>
      <c r="AT161" s="192" t="s">
        <v>211</v>
      </c>
      <c r="AU161" s="192" t="s">
        <v>83</v>
      </c>
      <c r="AY161" s="19" t="s">
        <v>209</v>
      </c>
      <c r="BE161" s="193">
        <f t="shared" si="24"/>
        <v>0</v>
      </c>
      <c r="BF161" s="193">
        <f t="shared" si="25"/>
        <v>0</v>
      </c>
      <c r="BG161" s="193">
        <f t="shared" si="26"/>
        <v>0</v>
      </c>
      <c r="BH161" s="193">
        <f t="shared" si="27"/>
        <v>0</v>
      </c>
      <c r="BI161" s="193">
        <f t="shared" si="28"/>
        <v>0</v>
      </c>
      <c r="BJ161" s="19" t="s">
        <v>81</v>
      </c>
      <c r="BK161" s="193">
        <f t="shared" si="29"/>
        <v>0</v>
      </c>
      <c r="BL161" s="19" t="s">
        <v>298</v>
      </c>
      <c r="BM161" s="192" t="s">
        <v>3312</v>
      </c>
    </row>
    <row r="162" spans="1:65" s="2" customFormat="1" ht="14.45" customHeight="1">
      <c r="A162" s="36"/>
      <c r="B162" s="37"/>
      <c r="C162" s="181" t="s">
        <v>496</v>
      </c>
      <c r="D162" s="181" t="s">
        <v>211</v>
      </c>
      <c r="E162" s="182" t="s">
        <v>3313</v>
      </c>
      <c r="F162" s="183" t="s">
        <v>3314</v>
      </c>
      <c r="G162" s="184" t="s">
        <v>354</v>
      </c>
      <c r="H162" s="185">
        <v>1</v>
      </c>
      <c r="I162" s="186"/>
      <c r="J162" s="187">
        <f t="shared" si="20"/>
        <v>0</v>
      </c>
      <c r="K162" s="183" t="s">
        <v>234</v>
      </c>
      <c r="L162" s="41"/>
      <c r="M162" s="188" t="s">
        <v>21</v>
      </c>
      <c r="N162" s="189" t="s">
        <v>45</v>
      </c>
      <c r="O162" s="66"/>
      <c r="P162" s="190">
        <f t="shared" si="21"/>
        <v>0</v>
      </c>
      <c r="Q162" s="190">
        <v>0.00011</v>
      </c>
      <c r="R162" s="190">
        <f t="shared" si="22"/>
        <v>0.00011</v>
      </c>
      <c r="S162" s="190">
        <v>0</v>
      </c>
      <c r="T162" s="191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298</v>
      </c>
      <c r="AT162" s="192" t="s">
        <v>211</v>
      </c>
      <c r="AU162" s="192" t="s">
        <v>83</v>
      </c>
      <c r="AY162" s="19" t="s">
        <v>209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9" t="s">
        <v>81</v>
      </c>
      <c r="BK162" s="193">
        <f t="shared" si="29"/>
        <v>0</v>
      </c>
      <c r="BL162" s="19" t="s">
        <v>298</v>
      </c>
      <c r="BM162" s="192" t="s">
        <v>3315</v>
      </c>
    </row>
    <row r="163" spans="1:65" s="2" customFormat="1" ht="14.45" customHeight="1">
      <c r="A163" s="36"/>
      <c r="B163" s="37"/>
      <c r="C163" s="181" t="s">
        <v>500</v>
      </c>
      <c r="D163" s="181" t="s">
        <v>211</v>
      </c>
      <c r="E163" s="182" t="s">
        <v>3316</v>
      </c>
      <c r="F163" s="183" t="s">
        <v>3317</v>
      </c>
      <c r="G163" s="184" t="s">
        <v>354</v>
      </c>
      <c r="H163" s="185">
        <v>2</v>
      </c>
      <c r="I163" s="186"/>
      <c r="J163" s="187">
        <f t="shared" si="20"/>
        <v>0</v>
      </c>
      <c r="K163" s="183" t="s">
        <v>234</v>
      </c>
      <c r="L163" s="41"/>
      <c r="M163" s="188" t="s">
        <v>21</v>
      </c>
      <c r="N163" s="189" t="s">
        <v>45</v>
      </c>
      <c r="O163" s="66"/>
      <c r="P163" s="190">
        <f t="shared" si="21"/>
        <v>0</v>
      </c>
      <c r="Q163" s="190">
        <v>0.00044</v>
      </c>
      <c r="R163" s="190">
        <f t="shared" si="22"/>
        <v>0.00088</v>
      </c>
      <c r="S163" s="190">
        <v>0</v>
      </c>
      <c r="T163" s="191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298</v>
      </c>
      <c r="AT163" s="192" t="s">
        <v>211</v>
      </c>
      <c r="AU163" s="192" t="s">
        <v>83</v>
      </c>
      <c r="AY163" s="19" t="s">
        <v>209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9" t="s">
        <v>81</v>
      </c>
      <c r="BK163" s="193">
        <f t="shared" si="29"/>
        <v>0</v>
      </c>
      <c r="BL163" s="19" t="s">
        <v>298</v>
      </c>
      <c r="BM163" s="192" t="s">
        <v>3318</v>
      </c>
    </row>
    <row r="164" spans="1:65" s="2" customFormat="1" ht="24.2" customHeight="1">
      <c r="A164" s="36"/>
      <c r="B164" s="37"/>
      <c r="C164" s="181" t="s">
        <v>505</v>
      </c>
      <c r="D164" s="181" t="s">
        <v>211</v>
      </c>
      <c r="E164" s="182" t="s">
        <v>3319</v>
      </c>
      <c r="F164" s="183" t="s">
        <v>3320</v>
      </c>
      <c r="G164" s="184" t="s">
        <v>354</v>
      </c>
      <c r="H164" s="185">
        <v>90</v>
      </c>
      <c r="I164" s="186"/>
      <c r="J164" s="187">
        <f t="shared" si="20"/>
        <v>0</v>
      </c>
      <c r="K164" s="183" t="s">
        <v>234</v>
      </c>
      <c r="L164" s="41"/>
      <c r="M164" s="188" t="s">
        <v>21</v>
      </c>
      <c r="N164" s="189" t="s">
        <v>45</v>
      </c>
      <c r="O164" s="66"/>
      <c r="P164" s="190">
        <f t="shared" si="21"/>
        <v>0</v>
      </c>
      <c r="Q164" s="190">
        <v>0.00027</v>
      </c>
      <c r="R164" s="190">
        <f t="shared" si="22"/>
        <v>0.0243</v>
      </c>
      <c r="S164" s="190">
        <v>0</v>
      </c>
      <c r="T164" s="191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298</v>
      </c>
      <c r="AT164" s="192" t="s">
        <v>211</v>
      </c>
      <c r="AU164" s="192" t="s">
        <v>83</v>
      </c>
      <c r="AY164" s="19" t="s">
        <v>209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9" t="s">
        <v>81</v>
      </c>
      <c r="BK164" s="193">
        <f t="shared" si="29"/>
        <v>0</v>
      </c>
      <c r="BL164" s="19" t="s">
        <v>298</v>
      </c>
      <c r="BM164" s="192" t="s">
        <v>3321</v>
      </c>
    </row>
    <row r="165" spans="1:65" s="2" customFormat="1" ht="24.2" customHeight="1">
      <c r="A165" s="36"/>
      <c r="B165" s="37"/>
      <c r="C165" s="181" t="s">
        <v>509</v>
      </c>
      <c r="D165" s="181" t="s">
        <v>211</v>
      </c>
      <c r="E165" s="182" t="s">
        <v>3322</v>
      </c>
      <c r="F165" s="183" t="s">
        <v>3323</v>
      </c>
      <c r="G165" s="184" t="s">
        <v>354</v>
      </c>
      <c r="H165" s="185">
        <v>8</v>
      </c>
      <c r="I165" s="186"/>
      <c r="J165" s="187">
        <f t="shared" si="20"/>
        <v>0</v>
      </c>
      <c r="K165" s="183" t="s">
        <v>234</v>
      </c>
      <c r="L165" s="41"/>
      <c r="M165" s="188" t="s">
        <v>21</v>
      </c>
      <c r="N165" s="189" t="s">
        <v>45</v>
      </c>
      <c r="O165" s="66"/>
      <c r="P165" s="190">
        <f t="shared" si="21"/>
        <v>0</v>
      </c>
      <c r="Q165" s="190">
        <v>0.00018</v>
      </c>
      <c r="R165" s="190">
        <f t="shared" si="22"/>
        <v>0.00144</v>
      </c>
      <c r="S165" s="190">
        <v>0</v>
      </c>
      <c r="T165" s="191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298</v>
      </c>
      <c r="AT165" s="192" t="s">
        <v>211</v>
      </c>
      <c r="AU165" s="192" t="s">
        <v>83</v>
      </c>
      <c r="AY165" s="19" t="s">
        <v>209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9" t="s">
        <v>81</v>
      </c>
      <c r="BK165" s="193">
        <f t="shared" si="29"/>
        <v>0</v>
      </c>
      <c r="BL165" s="19" t="s">
        <v>298</v>
      </c>
      <c r="BM165" s="192" t="s">
        <v>3324</v>
      </c>
    </row>
    <row r="166" spans="1:65" s="2" customFormat="1" ht="24.2" customHeight="1">
      <c r="A166" s="36"/>
      <c r="B166" s="37"/>
      <c r="C166" s="181" t="s">
        <v>513</v>
      </c>
      <c r="D166" s="181" t="s">
        <v>211</v>
      </c>
      <c r="E166" s="182" t="s">
        <v>3325</v>
      </c>
      <c r="F166" s="183" t="s">
        <v>3326</v>
      </c>
      <c r="G166" s="184" t="s">
        <v>354</v>
      </c>
      <c r="H166" s="185">
        <v>2</v>
      </c>
      <c r="I166" s="186"/>
      <c r="J166" s="187">
        <f t="shared" si="20"/>
        <v>0</v>
      </c>
      <c r="K166" s="183" t="s">
        <v>234</v>
      </c>
      <c r="L166" s="41"/>
      <c r="M166" s="188" t="s">
        <v>21</v>
      </c>
      <c r="N166" s="189" t="s">
        <v>45</v>
      </c>
      <c r="O166" s="66"/>
      <c r="P166" s="190">
        <f t="shared" si="21"/>
        <v>0</v>
      </c>
      <c r="Q166" s="190">
        <v>0.00022</v>
      </c>
      <c r="R166" s="190">
        <f t="shared" si="22"/>
        <v>0.00044</v>
      </c>
      <c r="S166" s="190">
        <v>0</v>
      </c>
      <c r="T166" s="191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298</v>
      </c>
      <c r="AT166" s="192" t="s">
        <v>211</v>
      </c>
      <c r="AU166" s="192" t="s">
        <v>83</v>
      </c>
      <c r="AY166" s="19" t="s">
        <v>209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9" t="s">
        <v>81</v>
      </c>
      <c r="BK166" s="193">
        <f t="shared" si="29"/>
        <v>0</v>
      </c>
      <c r="BL166" s="19" t="s">
        <v>298</v>
      </c>
      <c r="BM166" s="192" t="s">
        <v>3327</v>
      </c>
    </row>
    <row r="167" spans="1:65" s="2" customFormat="1" ht="24.2" customHeight="1">
      <c r="A167" s="36"/>
      <c r="B167" s="37"/>
      <c r="C167" s="181" t="s">
        <v>520</v>
      </c>
      <c r="D167" s="181" t="s">
        <v>211</v>
      </c>
      <c r="E167" s="182" t="s">
        <v>3328</v>
      </c>
      <c r="F167" s="183" t="s">
        <v>3329</v>
      </c>
      <c r="G167" s="184" t="s">
        <v>354</v>
      </c>
      <c r="H167" s="185">
        <v>1</v>
      </c>
      <c r="I167" s="186"/>
      <c r="J167" s="187">
        <f t="shared" si="20"/>
        <v>0</v>
      </c>
      <c r="K167" s="183" t="s">
        <v>21</v>
      </c>
      <c r="L167" s="41"/>
      <c r="M167" s="188" t="s">
        <v>21</v>
      </c>
      <c r="N167" s="189" t="s">
        <v>45</v>
      </c>
      <c r="O167" s="66"/>
      <c r="P167" s="190">
        <f t="shared" si="21"/>
        <v>0</v>
      </c>
      <c r="Q167" s="190">
        <v>0.00019</v>
      </c>
      <c r="R167" s="190">
        <f t="shared" si="22"/>
        <v>0.00019</v>
      </c>
      <c r="S167" s="190">
        <v>0</v>
      </c>
      <c r="T167" s="191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298</v>
      </c>
      <c r="AT167" s="192" t="s">
        <v>211</v>
      </c>
      <c r="AU167" s="192" t="s">
        <v>83</v>
      </c>
      <c r="AY167" s="19" t="s">
        <v>209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9" t="s">
        <v>81</v>
      </c>
      <c r="BK167" s="193">
        <f t="shared" si="29"/>
        <v>0</v>
      </c>
      <c r="BL167" s="19" t="s">
        <v>298</v>
      </c>
      <c r="BM167" s="192" t="s">
        <v>3330</v>
      </c>
    </row>
    <row r="168" spans="1:65" s="2" customFormat="1" ht="24.2" customHeight="1">
      <c r="A168" s="36"/>
      <c r="B168" s="37"/>
      <c r="C168" s="181" t="s">
        <v>525</v>
      </c>
      <c r="D168" s="181" t="s">
        <v>211</v>
      </c>
      <c r="E168" s="182" t="s">
        <v>3331</v>
      </c>
      <c r="F168" s="183" t="s">
        <v>3332</v>
      </c>
      <c r="G168" s="184" t="s">
        <v>354</v>
      </c>
      <c r="H168" s="185">
        <v>8</v>
      </c>
      <c r="I168" s="186"/>
      <c r="J168" s="187">
        <f t="shared" si="20"/>
        <v>0</v>
      </c>
      <c r="K168" s="183" t="s">
        <v>234</v>
      </c>
      <c r="L168" s="41"/>
      <c r="M168" s="188" t="s">
        <v>21</v>
      </c>
      <c r="N168" s="189" t="s">
        <v>45</v>
      </c>
      <c r="O168" s="66"/>
      <c r="P168" s="190">
        <f t="shared" si="21"/>
        <v>0</v>
      </c>
      <c r="Q168" s="190">
        <v>0.00055</v>
      </c>
      <c r="R168" s="190">
        <f t="shared" si="22"/>
        <v>0.0044</v>
      </c>
      <c r="S168" s="190">
        <v>0</v>
      </c>
      <c r="T168" s="191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298</v>
      </c>
      <c r="AT168" s="192" t="s">
        <v>211</v>
      </c>
      <c r="AU168" s="192" t="s">
        <v>83</v>
      </c>
      <c r="AY168" s="19" t="s">
        <v>209</v>
      </c>
      <c r="BE168" s="193">
        <f t="shared" si="24"/>
        <v>0</v>
      </c>
      <c r="BF168" s="193">
        <f t="shared" si="25"/>
        <v>0</v>
      </c>
      <c r="BG168" s="193">
        <f t="shared" si="26"/>
        <v>0</v>
      </c>
      <c r="BH168" s="193">
        <f t="shared" si="27"/>
        <v>0</v>
      </c>
      <c r="BI168" s="193">
        <f t="shared" si="28"/>
        <v>0</v>
      </c>
      <c r="BJ168" s="19" t="s">
        <v>81</v>
      </c>
      <c r="BK168" s="193">
        <f t="shared" si="29"/>
        <v>0</v>
      </c>
      <c r="BL168" s="19" t="s">
        <v>298</v>
      </c>
      <c r="BM168" s="192" t="s">
        <v>3333</v>
      </c>
    </row>
    <row r="169" spans="1:65" s="2" customFormat="1" ht="24.2" customHeight="1">
      <c r="A169" s="36"/>
      <c r="B169" s="37"/>
      <c r="C169" s="181" t="s">
        <v>530</v>
      </c>
      <c r="D169" s="181" t="s">
        <v>211</v>
      </c>
      <c r="E169" s="182" t="s">
        <v>3334</v>
      </c>
      <c r="F169" s="183" t="s">
        <v>3335</v>
      </c>
      <c r="G169" s="184" t="s">
        <v>354</v>
      </c>
      <c r="H169" s="185">
        <v>4</v>
      </c>
      <c r="I169" s="186"/>
      <c r="J169" s="187">
        <f t="shared" si="20"/>
        <v>0</v>
      </c>
      <c r="K169" s="183" t="s">
        <v>234</v>
      </c>
      <c r="L169" s="41"/>
      <c r="M169" s="188" t="s">
        <v>21</v>
      </c>
      <c r="N169" s="189" t="s">
        <v>45</v>
      </c>
      <c r="O169" s="66"/>
      <c r="P169" s="190">
        <f t="shared" si="21"/>
        <v>0</v>
      </c>
      <c r="Q169" s="190">
        <v>0.00119</v>
      </c>
      <c r="R169" s="190">
        <f t="shared" si="22"/>
        <v>0.00476</v>
      </c>
      <c r="S169" s="190">
        <v>0</v>
      </c>
      <c r="T169" s="191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298</v>
      </c>
      <c r="AT169" s="192" t="s">
        <v>211</v>
      </c>
      <c r="AU169" s="192" t="s">
        <v>83</v>
      </c>
      <c r="AY169" s="19" t="s">
        <v>209</v>
      </c>
      <c r="BE169" s="193">
        <f t="shared" si="24"/>
        <v>0</v>
      </c>
      <c r="BF169" s="193">
        <f t="shared" si="25"/>
        <v>0</v>
      </c>
      <c r="BG169" s="193">
        <f t="shared" si="26"/>
        <v>0</v>
      </c>
      <c r="BH169" s="193">
        <f t="shared" si="27"/>
        <v>0</v>
      </c>
      <c r="BI169" s="193">
        <f t="shared" si="28"/>
        <v>0</v>
      </c>
      <c r="BJ169" s="19" t="s">
        <v>81</v>
      </c>
      <c r="BK169" s="193">
        <f t="shared" si="29"/>
        <v>0</v>
      </c>
      <c r="BL169" s="19" t="s">
        <v>298</v>
      </c>
      <c r="BM169" s="192" t="s">
        <v>3336</v>
      </c>
    </row>
    <row r="170" spans="1:65" s="2" customFormat="1" ht="14.45" customHeight="1">
      <c r="A170" s="36"/>
      <c r="B170" s="37"/>
      <c r="C170" s="181" t="s">
        <v>535</v>
      </c>
      <c r="D170" s="181" t="s">
        <v>211</v>
      </c>
      <c r="E170" s="182" t="s">
        <v>3337</v>
      </c>
      <c r="F170" s="183" t="s">
        <v>3338</v>
      </c>
      <c r="G170" s="184" t="s">
        <v>354</v>
      </c>
      <c r="H170" s="185">
        <v>6</v>
      </c>
      <c r="I170" s="186"/>
      <c r="J170" s="187">
        <f t="shared" si="20"/>
        <v>0</v>
      </c>
      <c r="K170" s="183" t="s">
        <v>21</v>
      </c>
      <c r="L170" s="41"/>
      <c r="M170" s="188" t="s">
        <v>21</v>
      </c>
      <c r="N170" s="189" t="s">
        <v>45</v>
      </c>
      <c r="O170" s="66"/>
      <c r="P170" s="190">
        <f t="shared" si="21"/>
        <v>0</v>
      </c>
      <c r="Q170" s="190">
        <v>0.00061</v>
      </c>
      <c r="R170" s="190">
        <f t="shared" si="22"/>
        <v>0.00366</v>
      </c>
      <c r="S170" s="190">
        <v>0</v>
      </c>
      <c r="T170" s="191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298</v>
      </c>
      <c r="AT170" s="192" t="s">
        <v>211</v>
      </c>
      <c r="AU170" s="192" t="s">
        <v>83</v>
      </c>
      <c r="AY170" s="19" t="s">
        <v>209</v>
      </c>
      <c r="BE170" s="193">
        <f t="shared" si="24"/>
        <v>0</v>
      </c>
      <c r="BF170" s="193">
        <f t="shared" si="25"/>
        <v>0</v>
      </c>
      <c r="BG170" s="193">
        <f t="shared" si="26"/>
        <v>0</v>
      </c>
      <c r="BH170" s="193">
        <f t="shared" si="27"/>
        <v>0</v>
      </c>
      <c r="BI170" s="193">
        <f t="shared" si="28"/>
        <v>0</v>
      </c>
      <c r="BJ170" s="19" t="s">
        <v>81</v>
      </c>
      <c r="BK170" s="193">
        <f t="shared" si="29"/>
        <v>0</v>
      </c>
      <c r="BL170" s="19" t="s">
        <v>298</v>
      </c>
      <c r="BM170" s="192" t="s">
        <v>3339</v>
      </c>
    </row>
    <row r="171" spans="2:63" s="12" customFormat="1" ht="22.9" customHeight="1">
      <c r="B171" s="165"/>
      <c r="C171" s="166"/>
      <c r="D171" s="167" t="s">
        <v>73</v>
      </c>
      <c r="E171" s="179" t="s">
        <v>1629</v>
      </c>
      <c r="F171" s="179" t="s">
        <v>1630</v>
      </c>
      <c r="G171" s="166"/>
      <c r="H171" s="166"/>
      <c r="I171" s="169"/>
      <c r="J171" s="180">
        <f>BK171</f>
        <v>0</v>
      </c>
      <c r="K171" s="166"/>
      <c r="L171" s="171"/>
      <c r="M171" s="172"/>
      <c r="N171" s="173"/>
      <c r="O171" s="173"/>
      <c r="P171" s="174">
        <f>SUM(P172:P177)</f>
        <v>0</v>
      </c>
      <c r="Q171" s="173"/>
      <c r="R171" s="174">
        <f>SUM(R172:R177)</f>
        <v>0.72398</v>
      </c>
      <c r="S171" s="173"/>
      <c r="T171" s="175">
        <f>SUM(T172:T177)</f>
        <v>0</v>
      </c>
      <c r="AR171" s="176" t="s">
        <v>83</v>
      </c>
      <c r="AT171" s="177" t="s">
        <v>73</v>
      </c>
      <c r="AU171" s="177" t="s">
        <v>81</v>
      </c>
      <c r="AY171" s="176" t="s">
        <v>209</v>
      </c>
      <c r="BK171" s="178">
        <f>SUM(BK172:BK177)</f>
        <v>0</v>
      </c>
    </row>
    <row r="172" spans="1:65" s="2" customFormat="1" ht="37.9" customHeight="1">
      <c r="A172" s="36"/>
      <c r="B172" s="37"/>
      <c r="C172" s="181" t="s">
        <v>540</v>
      </c>
      <c r="D172" s="181" t="s">
        <v>211</v>
      </c>
      <c r="E172" s="182" t="s">
        <v>3340</v>
      </c>
      <c r="F172" s="183" t="s">
        <v>3341</v>
      </c>
      <c r="G172" s="184" t="s">
        <v>354</v>
      </c>
      <c r="H172" s="185">
        <v>23</v>
      </c>
      <c r="I172" s="186"/>
      <c r="J172" s="187">
        <f aca="true" t="shared" si="30" ref="J172:J177">ROUND(I172*H172,2)</f>
        <v>0</v>
      </c>
      <c r="K172" s="183" t="s">
        <v>21</v>
      </c>
      <c r="L172" s="41"/>
      <c r="M172" s="188" t="s">
        <v>21</v>
      </c>
      <c r="N172" s="189" t="s">
        <v>45</v>
      </c>
      <c r="O172" s="66"/>
      <c r="P172" s="190">
        <f aca="true" t="shared" si="31" ref="P172:P177">O172*H172</f>
        <v>0</v>
      </c>
      <c r="Q172" s="190">
        <v>0.01415</v>
      </c>
      <c r="R172" s="190">
        <f aca="true" t="shared" si="32" ref="R172:R177">Q172*H172</f>
        <v>0.32544999999999996</v>
      </c>
      <c r="S172" s="190">
        <v>0</v>
      </c>
      <c r="T172" s="191">
        <f aca="true" t="shared" si="33" ref="T172:T177"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298</v>
      </c>
      <c r="AT172" s="192" t="s">
        <v>211</v>
      </c>
      <c r="AU172" s="192" t="s">
        <v>83</v>
      </c>
      <c r="AY172" s="19" t="s">
        <v>209</v>
      </c>
      <c r="BE172" s="193">
        <f aca="true" t="shared" si="34" ref="BE172:BE177">IF(N172="základní",J172,0)</f>
        <v>0</v>
      </c>
      <c r="BF172" s="193">
        <f aca="true" t="shared" si="35" ref="BF172:BF177">IF(N172="snížená",J172,0)</f>
        <v>0</v>
      </c>
      <c r="BG172" s="193">
        <f aca="true" t="shared" si="36" ref="BG172:BG177">IF(N172="zákl. přenesená",J172,0)</f>
        <v>0</v>
      </c>
      <c r="BH172" s="193">
        <f aca="true" t="shared" si="37" ref="BH172:BH177">IF(N172="sníž. přenesená",J172,0)</f>
        <v>0</v>
      </c>
      <c r="BI172" s="193">
        <f aca="true" t="shared" si="38" ref="BI172:BI177">IF(N172="nulová",J172,0)</f>
        <v>0</v>
      </c>
      <c r="BJ172" s="19" t="s">
        <v>81</v>
      </c>
      <c r="BK172" s="193">
        <f aca="true" t="shared" si="39" ref="BK172:BK177">ROUND(I172*H172,2)</f>
        <v>0</v>
      </c>
      <c r="BL172" s="19" t="s">
        <v>298</v>
      </c>
      <c r="BM172" s="192" t="s">
        <v>3342</v>
      </c>
    </row>
    <row r="173" spans="1:65" s="2" customFormat="1" ht="49.15" customHeight="1">
      <c r="A173" s="36"/>
      <c r="B173" s="37"/>
      <c r="C173" s="181" t="s">
        <v>546</v>
      </c>
      <c r="D173" s="181" t="s">
        <v>211</v>
      </c>
      <c r="E173" s="182" t="s">
        <v>3343</v>
      </c>
      <c r="F173" s="183" t="s">
        <v>3344</v>
      </c>
      <c r="G173" s="184" t="s">
        <v>354</v>
      </c>
      <c r="H173" s="185">
        <v>2</v>
      </c>
      <c r="I173" s="186"/>
      <c r="J173" s="187">
        <f t="shared" si="30"/>
        <v>0</v>
      </c>
      <c r="K173" s="183" t="s">
        <v>234</v>
      </c>
      <c r="L173" s="41"/>
      <c r="M173" s="188" t="s">
        <v>21</v>
      </c>
      <c r="N173" s="189" t="s">
        <v>45</v>
      </c>
      <c r="O173" s="66"/>
      <c r="P173" s="190">
        <f t="shared" si="31"/>
        <v>0</v>
      </c>
      <c r="Q173" s="190">
        <v>0.01415</v>
      </c>
      <c r="R173" s="190">
        <f t="shared" si="32"/>
        <v>0.0283</v>
      </c>
      <c r="S173" s="190">
        <v>0</v>
      </c>
      <c r="T173" s="191">
        <f t="shared" si="3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298</v>
      </c>
      <c r="AT173" s="192" t="s">
        <v>211</v>
      </c>
      <c r="AU173" s="192" t="s">
        <v>83</v>
      </c>
      <c r="AY173" s="19" t="s">
        <v>209</v>
      </c>
      <c r="BE173" s="193">
        <f t="shared" si="34"/>
        <v>0</v>
      </c>
      <c r="BF173" s="193">
        <f t="shared" si="35"/>
        <v>0</v>
      </c>
      <c r="BG173" s="193">
        <f t="shared" si="36"/>
        <v>0</v>
      </c>
      <c r="BH173" s="193">
        <f t="shared" si="37"/>
        <v>0</v>
      </c>
      <c r="BI173" s="193">
        <f t="shared" si="38"/>
        <v>0</v>
      </c>
      <c r="BJ173" s="19" t="s">
        <v>81</v>
      </c>
      <c r="BK173" s="193">
        <f t="shared" si="39"/>
        <v>0</v>
      </c>
      <c r="BL173" s="19" t="s">
        <v>298</v>
      </c>
      <c r="BM173" s="192" t="s">
        <v>3345</v>
      </c>
    </row>
    <row r="174" spans="1:65" s="2" customFormat="1" ht="49.15" customHeight="1">
      <c r="A174" s="36"/>
      <c r="B174" s="37"/>
      <c r="C174" s="181" t="s">
        <v>550</v>
      </c>
      <c r="D174" s="181" t="s">
        <v>211</v>
      </c>
      <c r="E174" s="182" t="s">
        <v>3346</v>
      </c>
      <c r="F174" s="183" t="s">
        <v>3347</v>
      </c>
      <c r="G174" s="184" t="s">
        <v>354</v>
      </c>
      <c r="H174" s="185">
        <v>14</v>
      </c>
      <c r="I174" s="186"/>
      <c r="J174" s="187">
        <f t="shared" si="30"/>
        <v>0</v>
      </c>
      <c r="K174" s="183" t="s">
        <v>234</v>
      </c>
      <c r="L174" s="41"/>
      <c r="M174" s="188" t="s">
        <v>21</v>
      </c>
      <c r="N174" s="189" t="s">
        <v>45</v>
      </c>
      <c r="O174" s="66"/>
      <c r="P174" s="190">
        <f t="shared" si="31"/>
        <v>0</v>
      </c>
      <c r="Q174" s="190">
        <v>0.01652</v>
      </c>
      <c r="R174" s="190">
        <f t="shared" si="32"/>
        <v>0.23127999999999999</v>
      </c>
      <c r="S174" s="190">
        <v>0</v>
      </c>
      <c r="T174" s="191">
        <f t="shared" si="3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298</v>
      </c>
      <c r="AT174" s="192" t="s">
        <v>211</v>
      </c>
      <c r="AU174" s="192" t="s">
        <v>83</v>
      </c>
      <c r="AY174" s="19" t="s">
        <v>209</v>
      </c>
      <c r="BE174" s="193">
        <f t="shared" si="34"/>
        <v>0</v>
      </c>
      <c r="BF174" s="193">
        <f t="shared" si="35"/>
        <v>0</v>
      </c>
      <c r="BG174" s="193">
        <f t="shared" si="36"/>
        <v>0</v>
      </c>
      <c r="BH174" s="193">
        <f t="shared" si="37"/>
        <v>0</v>
      </c>
      <c r="BI174" s="193">
        <f t="shared" si="38"/>
        <v>0</v>
      </c>
      <c r="BJ174" s="19" t="s">
        <v>81</v>
      </c>
      <c r="BK174" s="193">
        <f t="shared" si="39"/>
        <v>0</v>
      </c>
      <c r="BL174" s="19" t="s">
        <v>298</v>
      </c>
      <c r="BM174" s="192" t="s">
        <v>3348</v>
      </c>
    </row>
    <row r="175" spans="1:65" s="2" customFormat="1" ht="49.15" customHeight="1">
      <c r="A175" s="36"/>
      <c r="B175" s="37"/>
      <c r="C175" s="181" t="s">
        <v>555</v>
      </c>
      <c r="D175" s="181" t="s">
        <v>211</v>
      </c>
      <c r="E175" s="182" t="s">
        <v>3349</v>
      </c>
      <c r="F175" s="183" t="s">
        <v>3350</v>
      </c>
      <c r="G175" s="184" t="s">
        <v>354</v>
      </c>
      <c r="H175" s="185">
        <v>2</v>
      </c>
      <c r="I175" s="186"/>
      <c r="J175" s="187">
        <f t="shared" si="30"/>
        <v>0</v>
      </c>
      <c r="K175" s="183" t="s">
        <v>234</v>
      </c>
      <c r="L175" s="41"/>
      <c r="M175" s="188" t="s">
        <v>21</v>
      </c>
      <c r="N175" s="189" t="s">
        <v>45</v>
      </c>
      <c r="O175" s="66"/>
      <c r="P175" s="190">
        <f t="shared" si="31"/>
        <v>0</v>
      </c>
      <c r="Q175" s="190">
        <v>0.0134</v>
      </c>
      <c r="R175" s="190">
        <f t="shared" si="32"/>
        <v>0.0268</v>
      </c>
      <c r="S175" s="190">
        <v>0</v>
      </c>
      <c r="T175" s="191">
        <f t="shared" si="3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298</v>
      </c>
      <c r="AT175" s="192" t="s">
        <v>211</v>
      </c>
      <c r="AU175" s="192" t="s">
        <v>83</v>
      </c>
      <c r="AY175" s="19" t="s">
        <v>209</v>
      </c>
      <c r="BE175" s="193">
        <f t="shared" si="34"/>
        <v>0</v>
      </c>
      <c r="BF175" s="193">
        <f t="shared" si="35"/>
        <v>0</v>
      </c>
      <c r="BG175" s="193">
        <f t="shared" si="36"/>
        <v>0</v>
      </c>
      <c r="BH175" s="193">
        <f t="shared" si="37"/>
        <v>0</v>
      </c>
      <c r="BI175" s="193">
        <f t="shared" si="38"/>
        <v>0</v>
      </c>
      <c r="BJ175" s="19" t="s">
        <v>81</v>
      </c>
      <c r="BK175" s="193">
        <f t="shared" si="39"/>
        <v>0</v>
      </c>
      <c r="BL175" s="19" t="s">
        <v>298</v>
      </c>
      <c r="BM175" s="192" t="s">
        <v>3351</v>
      </c>
    </row>
    <row r="176" spans="1:65" s="2" customFormat="1" ht="49.15" customHeight="1">
      <c r="A176" s="36"/>
      <c r="B176" s="37"/>
      <c r="C176" s="181" t="s">
        <v>559</v>
      </c>
      <c r="D176" s="181" t="s">
        <v>211</v>
      </c>
      <c r="E176" s="182" t="s">
        <v>3352</v>
      </c>
      <c r="F176" s="183" t="s">
        <v>3353</v>
      </c>
      <c r="G176" s="184" t="s">
        <v>354</v>
      </c>
      <c r="H176" s="185">
        <v>1</v>
      </c>
      <c r="I176" s="186"/>
      <c r="J176" s="187">
        <f t="shared" si="30"/>
        <v>0</v>
      </c>
      <c r="K176" s="183" t="s">
        <v>234</v>
      </c>
      <c r="L176" s="41"/>
      <c r="M176" s="188" t="s">
        <v>21</v>
      </c>
      <c r="N176" s="189" t="s">
        <v>45</v>
      </c>
      <c r="O176" s="66"/>
      <c r="P176" s="190">
        <f t="shared" si="31"/>
        <v>0</v>
      </c>
      <c r="Q176" s="190">
        <v>0.02605</v>
      </c>
      <c r="R176" s="190">
        <f t="shared" si="32"/>
        <v>0.02605</v>
      </c>
      <c r="S176" s="190">
        <v>0</v>
      </c>
      <c r="T176" s="191">
        <f t="shared" si="3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298</v>
      </c>
      <c r="AT176" s="192" t="s">
        <v>211</v>
      </c>
      <c r="AU176" s="192" t="s">
        <v>83</v>
      </c>
      <c r="AY176" s="19" t="s">
        <v>209</v>
      </c>
      <c r="BE176" s="193">
        <f t="shared" si="34"/>
        <v>0</v>
      </c>
      <c r="BF176" s="193">
        <f t="shared" si="35"/>
        <v>0</v>
      </c>
      <c r="BG176" s="193">
        <f t="shared" si="36"/>
        <v>0</v>
      </c>
      <c r="BH176" s="193">
        <f t="shared" si="37"/>
        <v>0</v>
      </c>
      <c r="BI176" s="193">
        <f t="shared" si="38"/>
        <v>0</v>
      </c>
      <c r="BJ176" s="19" t="s">
        <v>81</v>
      </c>
      <c r="BK176" s="193">
        <f t="shared" si="39"/>
        <v>0</v>
      </c>
      <c r="BL176" s="19" t="s">
        <v>298</v>
      </c>
      <c r="BM176" s="192" t="s">
        <v>3354</v>
      </c>
    </row>
    <row r="177" spans="1:65" s="2" customFormat="1" ht="49.15" customHeight="1">
      <c r="A177" s="36"/>
      <c r="B177" s="37"/>
      <c r="C177" s="181" t="s">
        <v>564</v>
      </c>
      <c r="D177" s="181" t="s">
        <v>211</v>
      </c>
      <c r="E177" s="182" t="s">
        <v>3355</v>
      </c>
      <c r="F177" s="183" t="s">
        <v>3356</v>
      </c>
      <c r="G177" s="184" t="s">
        <v>354</v>
      </c>
      <c r="H177" s="185">
        <v>3</v>
      </c>
      <c r="I177" s="186"/>
      <c r="J177" s="187">
        <f t="shared" si="30"/>
        <v>0</v>
      </c>
      <c r="K177" s="183" t="s">
        <v>234</v>
      </c>
      <c r="L177" s="41"/>
      <c r="M177" s="188" t="s">
        <v>21</v>
      </c>
      <c r="N177" s="189" t="s">
        <v>45</v>
      </c>
      <c r="O177" s="66"/>
      <c r="P177" s="190">
        <f t="shared" si="31"/>
        <v>0</v>
      </c>
      <c r="Q177" s="190">
        <v>0.0287</v>
      </c>
      <c r="R177" s="190">
        <f t="shared" si="32"/>
        <v>0.0861</v>
      </c>
      <c r="S177" s="190">
        <v>0</v>
      </c>
      <c r="T177" s="191">
        <f t="shared" si="3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298</v>
      </c>
      <c r="AT177" s="192" t="s">
        <v>211</v>
      </c>
      <c r="AU177" s="192" t="s">
        <v>83</v>
      </c>
      <c r="AY177" s="19" t="s">
        <v>209</v>
      </c>
      <c r="BE177" s="193">
        <f t="shared" si="34"/>
        <v>0</v>
      </c>
      <c r="BF177" s="193">
        <f t="shared" si="35"/>
        <v>0</v>
      </c>
      <c r="BG177" s="193">
        <f t="shared" si="36"/>
        <v>0</v>
      </c>
      <c r="BH177" s="193">
        <f t="shared" si="37"/>
        <v>0</v>
      </c>
      <c r="BI177" s="193">
        <f t="shared" si="38"/>
        <v>0</v>
      </c>
      <c r="BJ177" s="19" t="s">
        <v>81</v>
      </c>
      <c r="BK177" s="193">
        <f t="shared" si="39"/>
        <v>0</v>
      </c>
      <c r="BL177" s="19" t="s">
        <v>298</v>
      </c>
      <c r="BM177" s="192" t="s">
        <v>3357</v>
      </c>
    </row>
    <row r="178" spans="2:63" s="12" customFormat="1" ht="22.9" customHeight="1">
      <c r="B178" s="165"/>
      <c r="C178" s="166"/>
      <c r="D178" s="167" t="s">
        <v>73</v>
      </c>
      <c r="E178" s="179" t="s">
        <v>3358</v>
      </c>
      <c r="F178" s="179" t="s">
        <v>3359</v>
      </c>
      <c r="G178" s="166"/>
      <c r="H178" s="166"/>
      <c r="I178" s="169"/>
      <c r="J178" s="180">
        <f>BK178</f>
        <v>0</v>
      </c>
      <c r="K178" s="166"/>
      <c r="L178" s="171"/>
      <c r="M178" s="172"/>
      <c r="N178" s="173"/>
      <c r="O178" s="173"/>
      <c r="P178" s="174">
        <f>SUM(P179:P187)</f>
        <v>0</v>
      </c>
      <c r="Q178" s="173"/>
      <c r="R178" s="174">
        <f>SUM(R179:R187)</f>
        <v>0</v>
      </c>
      <c r="S178" s="173"/>
      <c r="T178" s="175">
        <f>SUM(T179:T187)</f>
        <v>0</v>
      </c>
      <c r="AR178" s="176" t="s">
        <v>83</v>
      </c>
      <c r="AT178" s="177" t="s">
        <v>73</v>
      </c>
      <c r="AU178" s="177" t="s">
        <v>81</v>
      </c>
      <c r="AY178" s="176" t="s">
        <v>209</v>
      </c>
      <c r="BK178" s="178">
        <f>SUM(BK179:BK187)</f>
        <v>0</v>
      </c>
    </row>
    <row r="179" spans="1:65" s="2" customFormat="1" ht="14.45" customHeight="1">
      <c r="A179" s="36"/>
      <c r="B179" s="37"/>
      <c r="C179" s="181" t="s">
        <v>570</v>
      </c>
      <c r="D179" s="181" t="s">
        <v>211</v>
      </c>
      <c r="E179" s="182" t="s">
        <v>3360</v>
      </c>
      <c r="F179" s="183" t="s">
        <v>3361</v>
      </c>
      <c r="G179" s="184" t="s">
        <v>1638</v>
      </c>
      <c r="H179" s="185">
        <v>3</v>
      </c>
      <c r="I179" s="186"/>
      <c r="J179" s="187">
        <f aca="true" t="shared" si="40" ref="J179:J187">ROUND(I179*H179,2)</f>
        <v>0</v>
      </c>
      <c r="K179" s="183" t="s">
        <v>21</v>
      </c>
      <c r="L179" s="41"/>
      <c r="M179" s="188" t="s">
        <v>21</v>
      </c>
      <c r="N179" s="189" t="s">
        <v>45</v>
      </c>
      <c r="O179" s="66"/>
      <c r="P179" s="190">
        <f aca="true" t="shared" si="41" ref="P179:P187">O179*H179</f>
        <v>0</v>
      </c>
      <c r="Q179" s="190">
        <v>0</v>
      </c>
      <c r="R179" s="190">
        <f aca="true" t="shared" si="42" ref="R179:R187">Q179*H179</f>
        <v>0</v>
      </c>
      <c r="S179" s="190">
        <v>0</v>
      </c>
      <c r="T179" s="191">
        <f aca="true" t="shared" si="43" ref="T179:T187"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298</v>
      </c>
      <c r="AT179" s="192" t="s">
        <v>211</v>
      </c>
      <c r="AU179" s="192" t="s">
        <v>83</v>
      </c>
      <c r="AY179" s="19" t="s">
        <v>209</v>
      </c>
      <c r="BE179" s="193">
        <f aca="true" t="shared" si="44" ref="BE179:BE187">IF(N179="základní",J179,0)</f>
        <v>0</v>
      </c>
      <c r="BF179" s="193">
        <f aca="true" t="shared" si="45" ref="BF179:BF187">IF(N179="snížená",J179,0)</f>
        <v>0</v>
      </c>
      <c r="BG179" s="193">
        <f aca="true" t="shared" si="46" ref="BG179:BG187">IF(N179="zákl. přenesená",J179,0)</f>
        <v>0</v>
      </c>
      <c r="BH179" s="193">
        <f aca="true" t="shared" si="47" ref="BH179:BH187">IF(N179="sníž. přenesená",J179,0)</f>
        <v>0</v>
      </c>
      <c r="BI179" s="193">
        <f aca="true" t="shared" si="48" ref="BI179:BI187">IF(N179="nulová",J179,0)</f>
        <v>0</v>
      </c>
      <c r="BJ179" s="19" t="s">
        <v>81</v>
      </c>
      <c r="BK179" s="193">
        <f aca="true" t="shared" si="49" ref="BK179:BK187">ROUND(I179*H179,2)</f>
        <v>0</v>
      </c>
      <c r="BL179" s="19" t="s">
        <v>298</v>
      </c>
      <c r="BM179" s="192" t="s">
        <v>3362</v>
      </c>
    </row>
    <row r="180" spans="1:65" s="2" customFormat="1" ht="14.45" customHeight="1">
      <c r="A180" s="36"/>
      <c r="B180" s="37"/>
      <c r="C180" s="181" t="s">
        <v>574</v>
      </c>
      <c r="D180" s="181" t="s">
        <v>211</v>
      </c>
      <c r="E180" s="182" t="s">
        <v>3363</v>
      </c>
      <c r="F180" s="183" t="s">
        <v>3364</v>
      </c>
      <c r="G180" s="184" t="s">
        <v>322</v>
      </c>
      <c r="H180" s="185">
        <v>30</v>
      </c>
      <c r="I180" s="186"/>
      <c r="J180" s="187">
        <f t="shared" si="40"/>
        <v>0</v>
      </c>
      <c r="K180" s="183" t="s">
        <v>21</v>
      </c>
      <c r="L180" s="41"/>
      <c r="M180" s="188" t="s">
        <v>21</v>
      </c>
      <c r="N180" s="189" t="s">
        <v>45</v>
      </c>
      <c r="O180" s="66"/>
      <c r="P180" s="190">
        <f t="shared" si="41"/>
        <v>0</v>
      </c>
      <c r="Q180" s="190">
        <v>0</v>
      </c>
      <c r="R180" s="190">
        <f t="shared" si="42"/>
        <v>0</v>
      </c>
      <c r="S180" s="190">
        <v>0</v>
      </c>
      <c r="T180" s="191">
        <f t="shared" si="4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298</v>
      </c>
      <c r="AT180" s="192" t="s">
        <v>211</v>
      </c>
      <c r="AU180" s="192" t="s">
        <v>83</v>
      </c>
      <c r="AY180" s="19" t="s">
        <v>209</v>
      </c>
      <c r="BE180" s="193">
        <f t="shared" si="44"/>
        <v>0</v>
      </c>
      <c r="BF180" s="193">
        <f t="shared" si="45"/>
        <v>0</v>
      </c>
      <c r="BG180" s="193">
        <f t="shared" si="46"/>
        <v>0</v>
      </c>
      <c r="BH180" s="193">
        <f t="shared" si="47"/>
        <v>0</v>
      </c>
      <c r="BI180" s="193">
        <f t="shared" si="48"/>
        <v>0</v>
      </c>
      <c r="BJ180" s="19" t="s">
        <v>81</v>
      </c>
      <c r="BK180" s="193">
        <f t="shared" si="49"/>
        <v>0</v>
      </c>
      <c r="BL180" s="19" t="s">
        <v>298</v>
      </c>
      <c r="BM180" s="192" t="s">
        <v>3365</v>
      </c>
    </row>
    <row r="181" spans="1:65" s="2" customFormat="1" ht="14.45" customHeight="1">
      <c r="A181" s="36"/>
      <c r="B181" s="37"/>
      <c r="C181" s="181" t="s">
        <v>581</v>
      </c>
      <c r="D181" s="181" t="s">
        <v>211</v>
      </c>
      <c r="E181" s="182" t="s">
        <v>3366</v>
      </c>
      <c r="F181" s="183" t="s">
        <v>3367</v>
      </c>
      <c r="G181" s="184" t="s">
        <v>1638</v>
      </c>
      <c r="H181" s="185">
        <v>1</v>
      </c>
      <c r="I181" s="186"/>
      <c r="J181" s="187">
        <f t="shared" si="40"/>
        <v>0</v>
      </c>
      <c r="K181" s="183" t="s">
        <v>21</v>
      </c>
      <c r="L181" s="41"/>
      <c r="M181" s="188" t="s">
        <v>21</v>
      </c>
      <c r="N181" s="189" t="s">
        <v>45</v>
      </c>
      <c r="O181" s="66"/>
      <c r="P181" s="190">
        <f t="shared" si="41"/>
        <v>0</v>
      </c>
      <c r="Q181" s="190">
        <v>0</v>
      </c>
      <c r="R181" s="190">
        <f t="shared" si="42"/>
        <v>0</v>
      </c>
      <c r="S181" s="190">
        <v>0</v>
      </c>
      <c r="T181" s="191">
        <f t="shared" si="4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298</v>
      </c>
      <c r="AT181" s="192" t="s">
        <v>211</v>
      </c>
      <c r="AU181" s="192" t="s">
        <v>83</v>
      </c>
      <c r="AY181" s="19" t="s">
        <v>209</v>
      </c>
      <c r="BE181" s="193">
        <f t="shared" si="44"/>
        <v>0</v>
      </c>
      <c r="BF181" s="193">
        <f t="shared" si="45"/>
        <v>0</v>
      </c>
      <c r="BG181" s="193">
        <f t="shared" si="46"/>
        <v>0</v>
      </c>
      <c r="BH181" s="193">
        <f t="shared" si="47"/>
        <v>0</v>
      </c>
      <c r="BI181" s="193">
        <f t="shared" si="48"/>
        <v>0</v>
      </c>
      <c r="BJ181" s="19" t="s">
        <v>81</v>
      </c>
      <c r="BK181" s="193">
        <f t="shared" si="49"/>
        <v>0</v>
      </c>
      <c r="BL181" s="19" t="s">
        <v>298</v>
      </c>
      <c r="BM181" s="192" t="s">
        <v>3368</v>
      </c>
    </row>
    <row r="182" spans="1:65" s="2" customFormat="1" ht="24.2" customHeight="1">
      <c r="A182" s="36"/>
      <c r="B182" s="37"/>
      <c r="C182" s="181" t="s">
        <v>586</v>
      </c>
      <c r="D182" s="181" t="s">
        <v>211</v>
      </c>
      <c r="E182" s="182" t="s">
        <v>3369</v>
      </c>
      <c r="F182" s="183" t="s">
        <v>3370</v>
      </c>
      <c r="G182" s="184" t="s">
        <v>354</v>
      </c>
      <c r="H182" s="185">
        <v>45</v>
      </c>
      <c r="I182" s="186"/>
      <c r="J182" s="187">
        <f t="shared" si="40"/>
        <v>0</v>
      </c>
      <c r="K182" s="183" t="s">
        <v>21</v>
      </c>
      <c r="L182" s="41"/>
      <c r="M182" s="188" t="s">
        <v>21</v>
      </c>
      <c r="N182" s="189" t="s">
        <v>45</v>
      </c>
      <c r="O182" s="66"/>
      <c r="P182" s="190">
        <f t="shared" si="41"/>
        <v>0</v>
      </c>
      <c r="Q182" s="190">
        <v>0</v>
      </c>
      <c r="R182" s="190">
        <f t="shared" si="42"/>
        <v>0</v>
      </c>
      <c r="S182" s="190">
        <v>0</v>
      </c>
      <c r="T182" s="191">
        <f t="shared" si="4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2" t="s">
        <v>298</v>
      </c>
      <c r="AT182" s="192" t="s">
        <v>211</v>
      </c>
      <c r="AU182" s="192" t="s">
        <v>83</v>
      </c>
      <c r="AY182" s="19" t="s">
        <v>209</v>
      </c>
      <c r="BE182" s="193">
        <f t="shared" si="44"/>
        <v>0</v>
      </c>
      <c r="BF182" s="193">
        <f t="shared" si="45"/>
        <v>0</v>
      </c>
      <c r="BG182" s="193">
        <f t="shared" si="46"/>
        <v>0</v>
      </c>
      <c r="BH182" s="193">
        <f t="shared" si="47"/>
        <v>0</v>
      </c>
      <c r="BI182" s="193">
        <f t="shared" si="48"/>
        <v>0</v>
      </c>
      <c r="BJ182" s="19" t="s">
        <v>81</v>
      </c>
      <c r="BK182" s="193">
        <f t="shared" si="49"/>
        <v>0</v>
      </c>
      <c r="BL182" s="19" t="s">
        <v>298</v>
      </c>
      <c r="BM182" s="192" t="s">
        <v>3371</v>
      </c>
    </row>
    <row r="183" spans="1:65" s="2" customFormat="1" ht="14.45" customHeight="1">
      <c r="A183" s="36"/>
      <c r="B183" s="37"/>
      <c r="C183" s="181" t="s">
        <v>591</v>
      </c>
      <c r="D183" s="181" t="s">
        <v>211</v>
      </c>
      <c r="E183" s="182" t="s">
        <v>3372</v>
      </c>
      <c r="F183" s="183" t="s">
        <v>3373</v>
      </c>
      <c r="G183" s="184" t="s">
        <v>1638</v>
      </c>
      <c r="H183" s="185">
        <v>1</v>
      </c>
      <c r="I183" s="186"/>
      <c r="J183" s="187">
        <f t="shared" si="40"/>
        <v>0</v>
      </c>
      <c r="K183" s="183" t="s">
        <v>21</v>
      </c>
      <c r="L183" s="41"/>
      <c r="M183" s="188" t="s">
        <v>21</v>
      </c>
      <c r="N183" s="189" t="s">
        <v>45</v>
      </c>
      <c r="O183" s="66"/>
      <c r="P183" s="190">
        <f t="shared" si="41"/>
        <v>0</v>
      </c>
      <c r="Q183" s="190">
        <v>0</v>
      </c>
      <c r="R183" s="190">
        <f t="shared" si="42"/>
        <v>0</v>
      </c>
      <c r="S183" s="190">
        <v>0</v>
      </c>
      <c r="T183" s="191">
        <f t="shared" si="4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298</v>
      </c>
      <c r="AT183" s="192" t="s">
        <v>211</v>
      </c>
      <c r="AU183" s="192" t="s">
        <v>83</v>
      </c>
      <c r="AY183" s="19" t="s">
        <v>209</v>
      </c>
      <c r="BE183" s="193">
        <f t="shared" si="44"/>
        <v>0</v>
      </c>
      <c r="BF183" s="193">
        <f t="shared" si="45"/>
        <v>0</v>
      </c>
      <c r="BG183" s="193">
        <f t="shared" si="46"/>
        <v>0</v>
      </c>
      <c r="BH183" s="193">
        <f t="shared" si="47"/>
        <v>0</v>
      </c>
      <c r="BI183" s="193">
        <f t="shared" si="48"/>
        <v>0</v>
      </c>
      <c r="BJ183" s="19" t="s">
        <v>81</v>
      </c>
      <c r="BK183" s="193">
        <f t="shared" si="49"/>
        <v>0</v>
      </c>
      <c r="BL183" s="19" t="s">
        <v>298</v>
      </c>
      <c r="BM183" s="192" t="s">
        <v>3374</v>
      </c>
    </row>
    <row r="184" spans="1:65" s="2" customFormat="1" ht="14.45" customHeight="1">
      <c r="A184" s="36"/>
      <c r="B184" s="37"/>
      <c r="C184" s="181" t="s">
        <v>596</v>
      </c>
      <c r="D184" s="181" t="s">
        <v>211</v>
      </c>
      <c r="E184" s="182" t="s">
        <v>3375</v>
      </c>
      <c r="F184" s="183" t="s">
        <v>3376</v>
      </c>
      <c r="G184" s="184" t="s">
        <v>2317</v>
      </c>
      <c r="H184" s="185">
        <v>72</v>
      </c>
      <c r="I184" s="186"/>
      <c r="J184" s="187">
        <f t="shared" si="40"/>
        <v>0</v>
      </c>
      <c r="K184" s="183" t="s">
        <v>21</v>
      </c>
      <c r="L184" s="41"/>
      <c r="M184" s="188" t="s">
        <v>21</v>
      </c>
      <c r="N184" s="189" t="s">
        <v>45</v>
      </c>
      <c r="O184" s="66"/>
      <c r="P184" s="190">
        <f t="shared" si="41"/>
        <v>0</v>
      </c>
      <c r="Q184" s="190">
        <v>0</v>
      </c>
      <c r="R184" s="190">
        <f t="shared" si="42"/>
        <v>0</v>
      </c>
      <c r="S184" s="190">
        <v>0</v>
      </c>
      <c r="T184" s="191">
        <f t="shared" si="4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298</v>
      </c>
      <c r="AT184" s="192" t="s">
        <v>211</v>
      </c>
      <c r="AU184" s="192" t="s">
        <v>83</v>
      </c>
      <c r="AY184" s="19" t="s">
        <v>209</v>
      </c>
      <c r="BE184" s="193">
        <f t="shared" si="44"/>
        <v>0</v>
      </c>
      <c r="BF184" s="193">
        <f t="shared" si="45"/>
        <v>0</v>
      </c>
      <c r="BG184" s="193">
        <f t="shared" si="46"/>
        <v>0</v>
      </c>
      <c r="BH184" s="193">
        <f t="shared" si="47"/>
        <v>0</v>
      </c>
      <c r="BI184" s="193">
        <f t="shared" si="48"/>
        <v>0</v>
      </c>
      <c r="BJ184" s="19" t="s">
        <v>81</v>
      </c>
      <c r="BK184" s="193">
        <f t="shared" si="49"/>
        <v>0</v>
      </c>
      <c r="BL184" s="19" t="s">
        <v>298</v>
      </c>
      <c r="BM184" s="192" t="s">
        <v>3377</v>
      </c>
    </row>
    <row r="185" spans="1:65" s="2" customFormat="1" ht="14.45" customHeight="1">
      <c r="A185" s="36"/>
      <c r="B185" s="37"/>
      <c r="C185" s="181" t="s">
        <v>603</v>
      </c>
      <c r="D185" s="181" t="s">
        <v>211</v>
      </c>
      <c r="E185" s="182" t="s">
        <v>3378</v>
      </c>
      <c r="F185" s="183" t="s">
        <v>3379</v>
      </c>
      <c r="G185" s="184" t="s">
        <v>1638</v>
      </c>
      <c r="H185" s="185">
        <v>1</v>
      </c>
      <c r="I185" s="186"/>
      <c r="J185" s="187">
        <f t="shared" si="40"/>
        <v>0</v>
      </c>
      <c r="K185" s="183" t="s">
        <v>21</v>
      </c>
      <c r="L185" s="41"/>
      <c r="M185" s="188" t="s">
        <v>21</v>
      </c>
      <c r="N185" s="189" t="s">
        <v>45</v>
      </c>
      <c r="O185" s="66"/>
      <c r="P185" s="190">
        <f t="shared" si="41"/>
        <v>0</v>
      </c>
      <c r="Q185" s="190">
        <v>0</v>
      </c>
      <c r="R185" s="190">
        <f t="shared" si="42"/>
        <v>0</v>
      </c>
      <c r="S185" s="190">
        <v>0</v>
      </c>
      <c r="T185" s="191">
        <f t="shared" si="4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298</v>
      </c>
      <c r="AT185" s="192" t="s">
        <v>211</v>
      </c>
      <c r="AU185" s="192" t="s">
        <v>83</v>
      </c>
      <c r="AY185" s="19" t="s">
        <v>209</v>
      </c>
      <c r="BE185" s="193">
        <f t="shared" si="44"/>
        <v>0</v>
      </c>
      <c r="BF185" s="193">
        <f t="shared" si="45"/>
        <v>0</v>
      </c>
      <c r="BG185" s="193">
        <f t="shared" si="46"/>
        <v>0</v>
      </c>
      <c r="BH185" s="193">
        <f t="shared" si="47"/>
        <v>0</v>
      </c>
      <c r="BI185" s="193">
        <f t="shared" si="48"/>
        <v>0</v>
      </c>
      <c r="BJ185" s="19" t="s">
        <v>81</v>
      </c>
      <c r="BK185" s="193">
        <f t="shared" si="49"/>
        <v>0</v>
      </c>
      <c r="BL185" s="19" t="s">
        <v>298</v>
      </c>
      <c r="BM185" s="192" t="s">
        <v>3380</v>
      </c>
    </row>
    <row r="186" spans="1:65" s="2" customFormat="1" ht="24.2" customHeight="1">
      <c r="A186" s="36"/>
      <c r="B186" s="37"/>
      <c r="C186" s="181" t="s">
        <v>608</v>
      </c>
      <c r="D186" s="181" t="s">
        <v>211</v>
      </c>
      <c r="E186" s="182" t="s">
        <v>3381</v>
      </c>
      <c r="F186" s="183" t="s">
        <v>3382</v>
      </c>
      <c r="G186" s="184" t="s">
        <v>1638</v>
      </c>
      <c r="H186" s="185">
        <v>1</v>
      </c>
      <c r="I186" s="186"/>
      <c r="J186" s="187">
        <f t="shared" si="40"/>
        <v>0</v>
      </c>
      <c r="K186" s="183" t="s">
        <v>21</v>
      </c>
      <c r="L186" s="41"/>
      <c r="M186" s="188" t="s">
        <v>21</v>
      </c>
      <c r="N186" s="189" t="s">
        <v>45</v>
      </c>
      <c r="O186" s="66"/>
      <c r="P186" s="190">
        <f t="shared" si="41"/>
        <v>0</v>
      </c>
      <c r="Q186" s="190">
        <v>0</v>
      </c>
      <c r="R186" s="190">
        <f t="shared" si="42"/>
        <v>0</v>
      </c>
      <c r="S186" s="190">
        <v>0</v>
      </c>
      <c r="T186" s="191">
        <f t="shared" si="4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2" t="s">
        <v>298</v>
      </c>
      <c r="AT186" s="192" t="s">
        <v>211</v>
      </c>
      <c r="AU186" s="192" t="s">
        <v>83</v>
      </c>
      <c r="AY186" s="19" t="s">
        <v>209</v>
      </c>
      <c r="BE186" s="193">
        <f t="shared" si="44"/>
        <v>0</v>
      </c>
      <c r="BF186" s="193">
        <f t="shared" si="45"/>
        <v>0</v>
      </c>
      <c r="BG186" s="193">
        <f t="shared" si="46"/>
        <v>0</v>
      </c>
      <c r="BH186" s="193">
        <f t="shared" si="47"/>
        <v>0</v>
      </c>
      <c r="BI186" s="193">
        <f t="shared" si="48"/>
        <v>0</v>
      </c>
      <c r="BJ186" s="19" t="s">
        <v>81</v>
      </c>
      <c r="BK186" s="193">
        <f t="shared" si="49"/>
        <v>0</v>
      </c>
      <c r="BL186" s="19" t="s">
        <v>298</v>
      </c>
      <c r="BM186" s="192" t="s">
        <v>3383</v>
      </c>
    </row>
    <row r="187" spans="1:65" s="2" customFormat="1" ht="24.2" customHeight="1">
      <c r="A187" s="36"/>
      <c r="B187" s="37"/>
      <c r="C187" s="181" t="s">
        <v>612</v>
      </c>
      <c r="D187" s="181" t="s">
        <v>211</v>
      </c>
      <c r="E187" s="182" t="s">
        <v>3384</v>
      </c>
      <c r="F187" s="183" t="s">
        <v>3385</v>
      </c>
      <c r="G187" s="184" t="s">
        <v>1638</v>
      </c>
      <c r="H187" s="185">
        <v>1</v>
      </c>
      <c r="I187" s="186"/>
      <c r="J187" s="187">
        <f t="shared" si="40"/>
        <v>0</v>
      </c>
      <c r="K187" s="183" t="s">
        <v>21</v>
      </c>
      <c r="L187" s="41"/>
      <c r="M187" s="188" t="s">
        <v>21</v>
      </c>
      <c r="N187" s="189" t="s">
        <v>45</v>
      </c>
      <c r="O187" s="66"/>
      <c r="P187" s="190">
        <f t="shared" si="41"/>
        <v>0</v>
      </c>
      <c r="Q187" s="190">
        <v>0</v>
      </c>
      <c r="R187" s="190">
        <f t="shared" si="42"/>
        <v>0</v>
      </c>
      <c r="S187" s="190">
        <v>0</v>
      </c>
      <c r="T187" s="191">
        <f t="shared" si="4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298</v>
      </c>
      <c r="AT187" s="192" t="s">
        <v>211</v>
      </c>
      <c r="AU187" s="192" t="s">
        <v>83</v>
      </c>
      <c r="AY187" s="19" t="s">
        <v>209</v>
      </c>
      <c r="BE187" s="193">
        <f t="shared" si="44"/>
        <v>0</v>
      </c>
      <c r="BF187" s="193">
        <f t="shared" si="45"/>
        <v>0</v>
      </c>
      <c r="BG187" s="193">
        <f t="shared" si="46"/>
        <v>0</v>
      </c>
      <c r="BH187" s="193">
        <f t="shared" si="47"/>
        <v>0</v>
      </c>
      <c r="BI187" s="193">
        <f t="shared" si="48"/>
        <v>0</v>
      </c>
      <c r="BJ187" s="19" t="s">
        <v>81</v>
      </c>
      <c r="BK187" s="193">
        <f t="shared" si="49"/>
        <v>0</v>
      </c>
      <c r="BL187" s="19" t="s">
        <v>298</v>
      </c>
      <c r="BM187" s="192" t="s">
        <v>3386</v>
      </c>
    </row>
    <row r="188" spans="2:63" s="12" customFormat="1" ht="25.9" customHeight="1">
      <c r="B188" s="165"/>
      <c r="C188" s="166"/>
      <c r="D188" s="167" t="s">
        <v>73</v>
      </c>
      <c r="E188" s="168" t="s">
        <v>2320</v>
      </c>
      <c r="F188" s="168" t="s">
        <v>2321</v>
      </c>
      <c r="G188" s="166"/>
      <c r="H188" s="166"/>
      <c r="I188" s="169"/>
      <c r="J188" s="170">
        <f>BK188</f>
        <v>0</v>
      </c>
      <c r="K188" s="166"/>
      <c r="L188" s="171"/>
      <c r="M188" s="172"/>
      <c r="N188" s="173"/>
      <c r="O188" s="173"/>
      <c r="P188" s="174">
        <f>P189</f>
        <v>0</v>
      </c>
      <c r="Q188" s="173"/>
      <c r="R188" s="174">
        <f>R189</f>
        <v>0</v>
      </c>
      <c r="S188" s="173"/>
      <c r="T188" s="175">
        <f>T189</f>
        <v>0</v>
      </c>
      <c r="AR188" s="176" t="s">
        <v>237</v>
      </c>
      <c r="AT188" s="177" t="s">
        <v>73</v>
      </c>
      <c r="AU188" s="177" t="s">
        <v>74</v>
      </c>
      <c r="AY188" s="176" t="s">
        <v>209</v>
      </c>
      <c r="BK188" s="178">
        <f>BK189</f>
        <v>0</v>
      </c>
    </row>
    <row r="189" spans="2:63" s="12" customFormat="1" ht="22.9" customHeight="1">
      <c r="B189" s="165"/>
      <c r="C189" s="166"/>
      <c r="D189" s="167" t="s">
        <v>73</v>
      </c>
      <c r="E189" s="179" t="s">
        <v>2322</v>
      </c>
      <c r="F189" s="179" t="s">
        <v>2323</v>
      </c>
      <c r="G189" s="166"/>
      <c r="H189" s="166"/>
      <c r="I189" s="169"/>
      <c r="J189" s="180">
        <f>BK189</f>
        <v>0</v>
      </c>
      <c r="K189" s="166"/>
      <c r="L189" s="171"/>
      <c r="M189" s="172"/>
      <c r="N189" s="173"/>
      <c r="O189" s="173"/>
      <c r="P189" s="174">
        <f>P190</f>
        <v>0</v>
      </c>
      <c r="Q189" s="173"/>
      <c r="R189" s="174">
        <f>R190</f>
        <v>0</v>
      </c>
      <c r="S189" s="173"/>
      <c r="T189" s="175">
        <f>T190</f>
        <v>0</v>
      </c>
      <c r="AR189" s="176" t="s">
        <v>237</v>
      </c>
      <c r="AT189" s="177" t="s">
        <v>73</v>
      </c>
      <c r="AU189" s="177" t="s">
        <v>81</v>
      </c>
      <c r="AY189" s="176" t="s">
        <v>209</v>
      </c>
      <c r="BK189" s="178">
        <f>BK190</f>
        <v>0</v>
      </c>
    </row>
    <row r="190" spans="1:65" s="2" customFormat="1" ht="14.45" customHeight="1">
      <c r="A190" s="36"/>
      <c r="B190" s="37"/>
      <c r="C190" s="181" t="s">
        <v>618</v>
      </c>
      <c r="D190" s="181" t="s">
        <v>211</v>
      </c>
      <c r="E190" s="182" t="s">
        <v>3387</v>
      </c>
      <c r="F190" s="183" t="s">
        <v>3388</v>
      </c>
      <c r="G190" s="184" t="s">
        <v>322</v>
      </c>
      <c r="H190" s="185">
        <v>28</v>
      </c>
      <c r="I190" s="186"/>
      <c r="J190" s="187">
        <f>ROUND(I190*H190,2)</f>
        <v>0</v>
      </c>
      <c r="K190" s="183" t="s">
        <v>21</v>
      </c>
      <c r="L190" s="41"/>
      <c r="M190" s="249" t="s">
        <v>21</v>
      </c>
      <c r="N190" s="250" t="s">
        <v>45</v>
      </c>
      <c r="O190" s="25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2327</v>
      </c>
      <c r="AT190" s="192" t="s">
        <v>211</v>
      </c>
      <c r="AU190" s="192" t="s">
        <v>83</v>
      </c>
      <c r="AY190" s="19" t="s">
        <v>209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9" t="s">
        <v>81</v>
      </c>
      <c r="BK190" s="193">
        <f>ROUND(I190*H190,2)</f>
        <v>0</v>
      </c>
      <c r="BL190" s="19" t="s">
        <v>2327</v>
      </c>
      <c r="BM190" s="192" t="s">
        <v>3389</v>
      </c>
    </row>
    <row r="191" spans="1:31" s="2" customFormat="1" ht="6.95" customHeight="1">
      <c r="A191" s="36"/>
      <c r="B191" s="49"/>
      <c r="C191" s="50"/>
      <c r="D191" s="50"/>
      <c r="E191" s="50"/>
      <c r="F191" s="50"/>
      <c r="G191" s="50"/>
      <c r="H191" s="50"/>
      <c r="I191" s="50"/>
      <c r="J191" s="50"/>
      <c r="K191" s="50"/>
      <c r="L191" s="41"/>
      <c r="M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</row>
  </sheetData>
  <sheetProtection algorithmName="SHA-512" hashValue="9odW1XCWQDsQuJjaMtpiE2eH0AGkPfMBm9DMFxYiqiOUKPYFnJNhzrxdy/mDhh30uSYgmY7C/v5flnum4MSfcg==" saltValue="Ir9+X44V6iwnTtdp+rOGw8dOrQrFtRcnYrV1isPaLTvZGh8IKOABCWvxs7HZLkogAcHpNhVGaddA3b5Y9daM5w==" spinCount="100000" sheet="1" objects="1" scenarios="1" formatColumns="0" formatRows="0" autoFilter="0"/>
  <autoFilter ref="C95:K190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9" t="s">
        <v>101</v>
      </c>
      <c r="AZ2" s="110" t="s">
        <v>135</v>
      </c>
      <c r="BA2" s="110" t="s">
        <v>21</v>
      </c>
      <c r="BB2" s="110" t="s">
        <v>21</v>
      </c>
      <c r="BC2" s="110" t="s">
        <v>3390</v>
      </c>
      <c r="BD2" s="110" t="s">
        <v>83</v>
      </c>
    </row>
    <row r="3" spans="2:5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  <c r="AZ3" s="110" t="s">
        <v>3391</v>
      </c>
      <c r="BA3" s="110" t="s">
        <v>21</v>
      </c>
      <c r="BB3" s="110" t="s">
        <v>21</v>
      </c>
      <c r="BC3" s="110" t="s">
        <v>3392</v>
      </c>
      <c r="BD3" s="110" t="s">
        <v>83</v>
      </c>
    </row>
    <row r="4" spans="2:56" s="1" customFormat="1" ht="24.95" customHeight="1">
      <c r="B4" s="22"/>
      <c r="D4" s="113" t="s">
        <v>106</v>
      </c>
      <c r="L4" s="22"/>
      <c r="M4" s="114" t="s">
        <v>10</v>
      </c>
      <c r="AT4" s="19" t="s">
        <v>4</v>
      </c>
      <c r="AZ4" s="110" t="s">
        <v>3393</v>
      </c>
      <c r="BA4" s="110" t="s">
        <v>21</v>
      </c>
      <c r="BB4" s="110" t="s">
        <v>21</v>
      </c>
      <c r="BC4" s="110" t="s">
        <v>3394</v>
      </c>
      <c r="BD4" s="110" t="s">
        <v>83</v>
      </c>
    </row>
    <row r="5" spans="2:56" s="1" customFormat="1" ht="6.95" customHeight="1">
      <c r="B5" s="22"/>
      <c r="L5" s="22"/>
      <c r="AZ5" s="110" t="s">
        <v>116</v>
      </c>
      <c r="BA5" s="110" t="s">
        <v>21</v>
      </c>
      <c r="BB5" s="110" t="s">
        <v>21</v>
      </c>
      <c r="BC5" s="110" t="s">
        <v>272</v>
      </c>
      <c r="BD5" s="110" t="s">
        <v>83</v>
      </c>
    </row>
    <row r="6" spans="2:56" s="1" customFormat="1" ht="12" customHeight="1">
      <c r="B6" s="22"/>
      <c r="D6" s="115" t="s">
        <v>16</v>
      </c>
      <c r="L6" s="22"/>
      <c r="AZ6" s="110" t="s">
        <v>3395</v>
      </c>
      <c r="BA6" s="110" t="s">
        <v>21</v>
      </c>
      <c r="BB6" s="110" t="s">
        <v>21</v>
      </c>
      <c r="BC6" s="110" t="s">
        <v>3396</v>
      </c>
      <c r="BD6" s="110" t="s">
        <v>83</v>
      </c>
    </row>
    <row r="7" spans="2:56" s="1" customFormat="1" ht="23.25" customHeight="1">
      <c r="B7" s="22"/>
      <c r="E7" s="384" t="str">
        <f>'Rekapitulace stavby'!K6</f>
        <v>Technicko - přírodovědné centrum Améba Trutnov, ZŠ Trutnov,V Domcích 488</v>
      </c>
      <c r="F7" s="385"/>
      <c r="G7" s="385"/>
      <c r="H7" s="385"/>
      <c r="L7" s="22"/>
      <c r="AZ7" s="110" t="s">
        <v>3397</v>
      </c>
      <c r="BA7" s="110" t="s">
        <v>21</v>
      </c>
      <c r="BB7" s="110" t="s">
        <v>21</v>
      </c>
      <c r="BC7" s="110" t="s">
        <v>140</v>
      </c>
      <c r="BD7" s="110" t="s">
        <v>83</v>
      </c>
    </row>
    <row r="8" spans="2:56" s="1" customFormat="1" ht="12" customHeight="1">
      <c r="B8" s="22"/>
      <c r="D8" s="115" t="s">
        <v>115</v>
      </c>
      <c r="L8" s="22"/>
      <c r="AZ8" s="110" t="s">
        <v>3398</v>
      </c>
      <c r="BA8" s="110" t="s">
        <v>21</v>
      </c>
      <c r="BB8" s="110" t="s">
        <v>21</v>
      </c>
      <c r="BC8" s="110" t="s">
        <v>3399</v>
      </c>
      <c r="BD8" s="110" t="s">
        <v>83</v>
      </c>
    </row>
    <row r="9" spans="1:31" s="2" customFormat="1" ht="16.5" customHeight="1">
      <c r="A9" s="36"/>
      <c r="B9" s="41"/>
      <c r="C9" s="36"/>
      <c r="D9" s="36"/>
      <c r="E9" s="384" t="s">
        <v>118</v>
      </c>
      <c r="F9" s="387"/>
      <c r="G9" s="387"/>
      <c r="H9" s="38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2375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3400</v>
      </c>
      <c r="F11" s="387"/>
      <c r="G11" s="387"/>
      <c r="H11" s="38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16. 10. 2020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5" t="s">
        <v>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5" t="s">
        <v>29</v>
      </c>
      <c r="J17" s="105" t="s">
        <v>21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30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5" t="s">
        <v>29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5" t="s">
        <v>21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34</v>
      </c>
      <c r="F23" s="36"/>
      <c r="G23" s="36"/>
      <c r="H23" s="36"/>
      <c r="I23" s="115" t="s">
        <v>29</v>
      </c>
      <c r="J23" s="105" t="s">
        <v>21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36</v>
      </c>
      <c r="E25" s="36"/>
      <c r="F25" s="36"/>
      <c r="G25" s="36"/>
      <c r="H25" s="36"/>
      <c r="I25" s="115" t="s">
        <v>27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>Ing.Jiřičková</v>
      </c>
      <c r="F26" s="36"/>
      <c r="G26" s="36"/>
      <c r="H26" s="36"/>
      <c r="I26" s="115" t="s">
        <v>29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38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390" t="s">
        <v>21</v>
      </c>
      <c r="F29" s="390"/>
      <c r="G29" s="390"/>
      <c r="H29" s="39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40</v>
      </c>
      <c r="E32" s="36"/>
      <c r="F32" s="36"/>
      <c r="G32" s="36"/>
      <c r="H32" s="36"/>
      <c r="I32" s="36"/>
      <c r="J32" s="123">
        <f>ROUND(J95,2)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42</v>
      </c>
      <c r="G34" s="36"/>
      <c r="H34" s="36"/>
      <c r="I34" s="124" t="s">
        <v>41</v>
      </c>
      <c r="J34" s="124" t="s">
        <v>43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44</v>
      </c>
      <c r="E35" s="115" t="s">
        <v>45</v>
      </c>
      <c r="F35" s="126">
        <f>ROUND((SUM(BE95:BE225)),2)</f>
        <v>0</v>
      </c>
      <c r="G35" s="36"/>
      <c r="H35" s="36"/>
      <c r="I35" s="127">
        <v>0.21</v>
      </c>
      <c r="J35" s="126">
        <f>ROUND(((SUM(BE95:BE225))*I35),2)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46</v>
      </c>
      <c r="F36" s="126">
        <f>ROUND((SUM(BF95:BF225)),2)</f>
        <v>0</v>
      </c>
      <c r="G36" s="36"/>
      <c r="H36" s="36"/>
      <c r="I36" s="127">
        <v>0.15</v>
      </c>
      <c r="J36" s="126">
        <f>ROUND(((SUM(BF95:BF225))*I36),2)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47</v>
      </c>
      <c r="F37" s="126">
        <f>ROUND((SUM(BG95:BG225)),2)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48</v>
      </c>
      <c r="F38" s="126">
        <f>ROUND((SUM(BH95:BH225)),2)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49</v>
      </c>
      <c r="F39" s="126">
        <f>ROUND((SUM(BI95:BI225)),2)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50</v>
      </c>
      <c r="E41" s="130"/>
      <c r="F41" s="130"/>
      <c r="G41" s="131" t="s">
        <v>51</v>
      </c>
      <c r="H41" s="132" t="s">
        <v>52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153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3.25" customHeight="1">
      <c r="A50" s="36"/>
      <c r="B50" s="37"/>
      <c r="C50" s="38"/>
      <c r="D50" s="38"/>
      <c r="E50" s="382" t="str">
        <f>E7</f>
        <v>Technicko - přírodovědné centrum Améba Trutnov, ZŠ Trutnov,V Domcích 488</v>
      </c>
      <c r="F50" s="383"/>
      <c r="G50" s="383"/>
      <c r="H50" s="383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118</v>
      </c>
      <c r="F52" s="381"/>
      <c r="G52" s="381"/>
      <c r="H52" s="381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2375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0" t="str">
        <f>E11</f>
        <v>01720 - Zdravotní technika</v>
      </c>
      <c r="F54" s="381"/>
      <c r="G54" s="381"/>
      <c r="H54" s="381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 xml:space="preserve"> </v>
      </c>
      <c r="G56" s="38"/>
      <c r="H56" s="38"/>
      <c r="I56" s="31" t="s">
        <v>24</v>
      </c>
      <c r="J56" s="61" t="str">
        <f>IF(J14="","",J14)</f>
        <v>16. 10. 2020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Základní škola, Trutnov, V Domcích 488</v>
      </c>
      <c r="G58" s="38"/>
      <c r="H58" s="38"/>
      <c r="I58" s="31" t="s">
        <v>33</v>
      </c>
      <c r="J58" s="34" t="str">
        <f>E23</f>
        <v>Ing. J.Chaloupský, Trutnov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36</v>
      </c>
      <c r="J59" s="34" t="str">
        <f>E26</f>
        <v>Ing.Jiřičková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154</v>
      </c>
      <c r="D61" s="140"/>
      <c r="E61" s="140"/>
      <c r="F61" s="140"/>
      <c r="G61" s="140"/>
      <c r="H61" s="140"/>
      <c r="I61" s="140"/>
      <c r="J61" s="141" t="s">
        <v>155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72</v>
      </c>
      <c r="D63" s="38"/>
      <c r="E63" s="38"/>
      <c r="F63" s="38"/>
      <c r="G63" s="38"/>
      <c r="H63" s="38"/>
      <c r="I63" s="38"/>
      <c r="J63" s="79">
        <f>J95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156</v>
      </c>
    </row>
    <row r="64" spans="2:12" s="9" customFormat="1" ht="24.95" customHeight="1">
      <c r="B64" s="143"/>
      <c r="C64" s="144"/>
      <c r="D64" s="145" t="s">
        <v>157</v>
      </c>
      <c r="E64" s="146"/>
      <c r="F64" s="146"/>
      <c r="G64" s="146"/>
      <c r="H64" s="146"/>
      <c r="I64" s="146"/>
      <c r="J64" s="147">
        <f>J96</f>
        <v>0</v>
      </c>
      <c r="K64" s="144"/>
      <c r="L64" s="148"/>
    </row>
    <row r="65" spans="2:12" s="10" customFormat="1" ht="19.9" customHeight="1">
      <c r="B65" s="149"/>
      <c r="C65" s="99"/>
      <c r="D65" s="150" t="s">
        <v>158</v>
      </c>
      <c r="E65" s="151"/>
      <c r="F65" s="151"/>
      <c r="G65" s="151"/>
      <c r="H65" s="151"/>
      <c r="I65" s="151"/>
      <c r="J65" s="152">
        <f>J97</f>
        <v>0</v>
      </c>
      <c r="K65" s="99"/>
      <c r="L65" s="153"/>
    </row>
    <row r="66" spans="2:12" s="10" customFormat="1" ht="19.9" customHeight="1">
      <c r="B66" s="149"/>
      <c r="C66" s="99"/>
      <c r="D66" s="150" t="s">
        <v>163</v>
      </c>
      <c r="E66" s="151"/>
      <c r="F66" s="151"/>
      <c r="G66" s="151"/>
      <c r="H66" s="151"/>
      <c r="I66" s="151"/>
      <c r="J66" s="152">
        <f>J130</f>
        <v>0</v>
      </c>
      <c r="K66" s="99"/>
      <c r="L66" s="153"/>
    </row>
    <row r="67" spans="2:12" s="10" customFormat="1" ht="19.9" customHeight="1">
      <c r="B67" s="149"/>
      <c r="C67" s="99"/>
      <c r="D67" s="150" t="s">
        <v>166</v>
      </c>
      <c r="E67" s="151"/>
      <c r="F67" s="151"/>
      <c r="G67" s="151"/>
      <c r="H67" s="151"/>
      <c r="I67" s="151"/>
      <c r="J67" s="152">
        <f>J161</f>
        <v>0</v>
      </c>
      <c r="K67" s="99"/>
      <c r="L67" s="153"/>
    </row>
    <row r="68" spans="2:12" s="9" customFormat="1" ht="24.95" customHeight="1">
      <c r="B68" s="143"/>
      <c r="C68" s="144"/>
      <c r="D68" s="145" t="s">
        <v>167</v>
      </c>
      <c r="E68" s="146"/>
      <c r="F68" s="146"/>
      <c r="G68" s="146"/>
      <c r="H68" s="146"/>
      <c r="I68" s="146"/>
      <c r="J68" s="147">
        <f>J163</f>
        <v>0</v>
      </c>
      <c r="K68" s="144"/>
      <c r="L68" s="148"/>
    </row>
    <row r="69" spans="2:12" s="10" customFormat="1" ht="19.9" customHeight="1">
      <c r="B69" s="149"/>
      <c r="C69" s="99"/>
      <c r="D69" s="150" t="s">
        <v>171</v>
      </c>
      <c r="E69" s="151"/>
      <c r="F69" s="151"/>
      <c r="G69" s="151"/>
      <c r="H69" s="151"/>
      <c r="I69" s="151"/>
      <c r="J69" s="152">
        <f>J164</f>
        <v>0</v>
      </c>
      <c r="K69" s="99"/>
      <c r="L69" s="153"/>
    </row>
    <row r="70" spans="2:12" s="10" customFormat="1" ht="19.9" customHeight="1">
      <c r="B70" s="149"/>
      <c r="C70" s="99"/>
      <c r="D70" s="150" t="s">
        <v>3401</v>
      </c>
      <c r="E70" s="151"/>
      <c r="F70" s="151"/>
      <c r="G70" s="151"/>
      <c r="H70" s="151"/>
      <c r="I70" s="151"/>
      <c r="J70" s="152">
        <f>J180</f>
        <v>0</v>
      </c>
      <c r="K70" s="99"/>
      <c r="L70" s="153"/>
    </row>
    <row r="71" spans="2:12" s="10" customFormat="1" ht="19.9" customHeight="1">
      <c r="B71" s="149"/>
      <c r="C71" s="99"/>
      <c r="D71" s="150" t="s">
        <v>3402</v>
      </c>
      <c r="E71" s="151"/>
      <c r="F71" s="151"/>
      <c r="G71" s="151"/>
      <c r="H71" s="151"/>
      <c r="I71" s="151"/>
      <c r="J71" s="152">
        <f>J199</f>
        <v>0</v>
      </c>
      <c r="K71" s="99"/>
      <c r="L71" s="153"/>
    </row>
    <row r="72" spans="2:12" s="10" customFormat="1" ht="19.9" customHeight="1">
      <c r="B72" s="149"/>
      <c r="C72" s="99"/>
      <c r="D72" s="150" t="s">
        <v>172</v>
      </c>
      <c r="E72" s="151"/>
      <c r="F72" s="151"/>
      <c r="G72" s="151"/>
      <c r="H72" s="151"/>
      <c r="I72" s="151"/>
      <c r="J72" s="152">
        <f>J203</f>
        <v>0</v>
      </c>
      <c r="K72" s="99"/>
      <c r="L72" s="153"/>
    </row>
    <row r="73" spans="2:12" s="10" customFormat="1" ht="19.9" customHeight="1">
      <c r="B73" s="149"/>
      <c r="C73" s="99"/>
      <c r="D73" s="150" t="s">
        <v>184</v>
      </c>
      <c r="E73" s="151"/>
      <c r="F73" s="151"/>
      <c r="G73" s="151"/>
      <c r="H73" s="151"/>
      <c r="I73" s="151"/>
      <c r="J73" s="152">
        <f>J222</f>
        <v>0</v>
      </c>
      <c r="K73" s="99"/>
      <c r="L73" s="153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194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3.25" customHeight="1">
      <c r="A83" s="36"/>
      <c r="B83" s="37"/>
      <c r="C83" s="38"/>
      <c r="D83" s="38"/>
      <c r="E83" s="382" t="str">
        <f>E7</f>
        <v>Technicko - přírodovědné centrum Améba Trutnov, ZŠ Trutnov,V Domcích 488</v>
      </c>
      <c r="F83" s="383"/>
      <c r="G83" s="383"/>
      <c r="H83" s="383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115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36"/>
      <c r="B85" s="37"/>
      <c r="C85" s="38"/>
      <c r="D85" s="38"/>
      <c r="E85" s="382" t="s">
        <v>118</v>
      </c>
      <c r="F85" s="381"/>
      <c r="G85" s="381"/>
      <c r="H85" s="381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2375</v>
      </c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70" t="str">
        <f>E11</f>
        <v>01720 - Zdravotní technika</v>
      </c>
      <c r="F87" s="381"/>
      <c r="G87" s="381"/>
      <c r="H87" s="381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22</v>
      </c>
      <c r="D89" s="38"/>
      <c r="E89" s="38"/>
      <c r="F89" s="29" t="str">
        <f>F14</f>
        <v xml:space="preserve"> </v>
      </c>
      <c r="G89" s="38"/>
      <c r="H89" s="38"/>
      <c r="I89" s="31" t="s">
        <v>24</v>
      </c>
      <c r="J89" s="61" t="str">
        <f>IF(J14="","",J14)</f>
        <v>16. 10. 2020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7" customHeight="1">
      <c r="A91" s="36"/>
      <c r="B91" s="37"/>
      <c r="C91" s="31" t="s">
        <v>26</v>
      </c>
      <c r="D91" s="38"/>
      <c r="E91" s="38"/>
      <c r="F91" s="29" t="str">
        <f>E17</f>
        <v>Základní škola, Trutnov, V Domcích 488</v>
      </c>
      <c r="G91" s="38"/>
      <c r="H91" s="38"/>
      <c r="I91" s="31" t="s">
        <v>33</v>
      </c>
      <c r="J91" s="34" t="str">
        <f>E23</f>
        <v>Ing. J.Chaloupský, Trutnov</v>
      </c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30</v>
      </c>
      <c r="D92" s="38"/>
      <c r="E92" s="38"/>
      <c r="F92" s="29" t="str">
        <f>IF(E20="","",E20)</f>
        <v>Vyplň údaj</v>
      </c>
      <c r="G92" s="38"/>
      <c r="H92" s="38"/>
      <c r="I92" s="31" t="s">
        <v>36</v>
      </c>
      <c r="J92" s="34" t="str">
        <f>E26</f>
        <v>Ing.Jiřičková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54"/>
      <c r="B94" s="155"/>
      <c r="C94" s="156" t="s">
        <v>195</v>
      </c>
      <c r="D94" s="157" t="s">
        <v>59</v>
      </c>
      <c r="E94" s="157" t="s">
        <v>55</v>
      </c>
      <c r="F94" s="157" t="s">
        <v>56</v>
      </c>
      <c r="G94" s="157" t="s">
        <v>196</v>
      </c>
      <c r="H94" s="157" t="s">
        <v>197</v>
      </c>
      <c r="I94" s="157" t="s">
        <v>198</v>
      </c>
      <c r="J94" s="157" t="s">
        <v>155</v>
      </c>
      <c r="K94" s="158" t="s">
        <v>199</v>
      </c>
      <c r="L94" s="159"/>
      <c r="M94" s="70" t="s">
        <v>21</v>
      </c>
      <c r="N94" s="71" t="s">
        <v>44</v>
      </c>
      <c r="O94" s="71" t="s">
        <v>200</v>
      </c>
      <c r="P94" s="71" t="s">
        <v>201</v>
      </c>
      <c r="Q94" s="71" t="s">
        <v>202</v>
      </c>
      <c r="R94" s="71" t="s">
        <v>203</v>
      </c>
      <c r="S94" s="71" t="s">
        <v>204</v>
      </c>
      <c r="T94" s="72" t="s">
        <v>205</v>
      </c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</row>
    <row r="95" spans="1:63" s="2" customFormat="1" ht="22.9" customHeight="1">
      <c r="A95" s="36"/>
      <c r="B95" s="37"/>
      <c r="C95" s="77" t="s">
        <v>206</v>
      </c>
      <c r="D95" s="38"/>
      <c r="E95" s="38"/>
      <c r="F95" s="38"/>
      <c r="G95" s="38"/>
      <c r="H95" s="38"/>
      <c r="I95" s="38"/>
      <c r="J95" s="160">
        <f>BK95</f>
        <v>0</v>
      </c>
      <c r="K95" s="38"/>
      <c r="L95" s="41"/>
      <c r="M95" s="73"/>
      <c r="N95" s="161"/>
      <c r="O95" s="74"/>
      <c r="P95" s="162">
        <f>P96+P163</f>
        <v>0</v>
      </c>
      <c r="Q95" s="74"/>
      <c r="R95" s="162">
        <f>R96+R163</f>
        <v>79.89324099999999</v>
      </c>
      <c r="S95" s="74"/>
      <c r="T95" s="163">
        <f>T96+T163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73</v>
      </c>
      <c r="AU95" s="19" t="s">
        <v>156</v>
      </c>
      <c r="BK95" s="164">
        <f>BK96+BK163</f>
        <v>0</v>
      </c>
    </row>
    <row r="96" spans="2:63" s="12" customFormat="1" ht="25.9" customHeight="1">
      <c r="B96" s="165"/>
      <c r="C96" s="166"/>
      <c r="D96" s="167" t="s">
        <v>73</v>
      </c>
      <c r="E96" s="168" t="s">
        <v>207</v>
      </c>
      <c r="F96" s="168" t="s">
        <v>208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P97+P130+P161</f>
        <v>0</v>
      </c>
      <c r="Q96" s="173"/>
      <c r="R96" s="174">
        <f>R97+R130+R161</f>
        <v>79.27482099999999</v>
      </c>
      <c r="S96" s="173"/>
      <c r="T96" s="175">
        <f>T97+T130+T161</f>
        <v>0</v>
      </c>
      <c r="AR96" s="176" t="s">
        <v>81</v>
      </c>
      <c r="AT96" s="177" t="s">
        <v>73</v>
      </c>
      <c r="AU96" s="177" t="s">
        <v>74</v>
      </c>
      <c r="AY96" s="176" t="s">
        <v>209</v>
      </c>
      <c r="BK96" s="178">
        <f>BK97+BK130+BK161</f>
        <v>0</v>
      </c>
    </row>
    <row r="97" spans="2:63" s="12" customFormat="1" ht="22.9" customHeight="1">
      <c r="B97" s="165"/>
      <c r="C97" s="166"/>
      <c r="D97" s="167" t="s">
        <v>73</v>
      </c>
      <c r="E97" s="179" t="s">
        <v>81</v>
      </c>
      <c r="F97" s="179" t="s">
        <v>210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SUM(P98:P129)</f>
        <v>0</v>
      </c>
      <c r="Q97" s="173"/>
      <c r="R97" s="174">
        <f>SUM(R98:R129)</f>
        <v>78.96</v>
      </c>
      <c r="S97" s="173"/>
      <c r="T97" s="175">
        <f>SUM(T98:T129)</f>
        <v>0</v>
      </c>
      <c r="AR97" s="176" t="s">
        <v>81</v>
      </c>
      <c r="AT97" s="177" t="s">
        <v>73</v>
      </c>
      <c r="AU97" s="177" t="s">
        <v>81</v>
      </c>
      <c r="AY97" s="176" t="s">
        <v>209</v>
      </c>
      <c r="BK97" s="178">
        <f>SUM(BK98:BK129)</f>
        <v>0</v>
      </c>
    </row>
    <row r="98" spans="1:65" s="2" customFormat="1" ht="49.15" customHeight="1">
      <c r="A98" s="36"/>
      <c r="B98" s="37"/>
      <c r="C98" s="181" t="s">
        <v>81</v>
      </c>
      <c r="D98" s="181" t="s">
        <v>211</v>
      </c>
      <c r="E98" s="182" t="s">
        <v>219</v>
      </c>
      <c r="F98" s="183" t="s">
        <v>220</v>
      </c>
      <c r="G98" s="184" t="s">
        <v>214</v>
      </c>
      <c r="H98" s="185">
        <v>10</v>
      </c>
      <c r="I98" s="186"/>
      <c r="J98" s="187">
        <f>ROUND(I98*H98,2)</f>
        <v>0</v>
      </c>
      <c r="K98" s="183" t="s">
        <v>21</v>
      </c>
      <c r="L98" s="41"/>
      <c r="M98" s="188" t="s">
        <v>21</v>
      </c>
      <c r="N98" s="189" t="s">
        <v>45</v>
      </c>
      <c r="O98" s="66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215</v>
      </c>
      <c r="AT98" s="192" t="s">
        <v>211</v>
      </c>
      <c r="AU98" s="192" t="s">
        <v>83</v>
      </c>
      <c r="AY98" s="19" t="s">
        <v>209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9" t="s">
        <v>81</v>
      </c>
      <c r="BK98" s="193">
        <f>ROUND(I98*H98,2)</f>
        <v>0</v>
      </c>
      <c r="BL98" s="19" t="s">
        <v>215</v>
      </c>
      <c r="BM98" s="192" t="s">
        <v>3403</v>
      </c>
    </row>
    <row r="99" spans="2:51" s="13" customFormat="1" ht="12">
      <c r="B99" s="194"/>
      <c r="C99" s="195"/>
      <c r="D99" s="196" t="s">
        <v>217</v>
      </c>
      <c r="E99" s="197" t="s">
        <v>21</v>
      </c>
      <c r="F99" s="198" t="s">
        <v>3404</v>
      </c>
      <c r="G99" s="195"/>
      <c r="H99" s="199">
        <v>10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217</v>
      </c>
      <c r="AU99" s="205" t="s">
        <v>83</v>
      </c>
      <c r="AV99" s="13" t="s">
        <v>83</v>
      </c>
      <c r="AW99" s="13" t="s">
        <v>35</v>
      </c>
      <c r="AX99" s="13" t="s">
        <v>74</v>
      </c>
      <c r="AY99" s="205" t="s">
        <v>209</v>
      </c>
    </row>
    <row r="100" spans="2:51" s="14" customFormat="1" ht="12">
      <c r="B100" s="206"/>
      <c r="C100" s="207"/>
      <c r="D100" s="196" t="s">
        <v>217</v>
      </c>
      <c r="E100" s="208" t="s">
        <v>116</v>
      </c>
      <c r="F100" s="209" t="s">
        <v>223</v>
      </c>
      <c r="G100" s="207"/>
      <c r="H100" s="210">
        <v>10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217</v>
      </c>
      <c r="AU100" s="216" t="s">
        <v>83</v>
      </c>
      <c r="AV100" s="14" t="s">
        <v>224</v>
      </c>
      <c r="AW100" s="14" t="s">
        <v>35</v>
      </c>
      <c r="AX100" s="14" t="s">
        <v>81</v>
      </c>
      <c r="AY100" s="216" t="s">
        <v>209</v>
      </c>
    </row>
    <row r="101" spans="1:65" s="2" customFormat="1" ht="49.15" customHeight="1">
      <c r="A101" s="36"/>
      <c r="B101" s="37"/>
      <c r="C101" s="181" t="s">
        <v>83</v>
      </c>
      <c r="D101" s="181" t="s">
        <v>211</v>
      </c>
      <c r="E101" s="182" t="s">
        <v>232</v>
      </c>
      <c r="F101" s="183" t="s">
        <v>233</v>
      </c>
      <c r="G101" s="184" t="s">
        <v>214</v>
      </c>
      <c r="H101" s="185">
        <v>30.94</v>
      </c>
      <c r="I101" s="186"/>
      <c r="J101" s="187">
        <f>ROUND(I101*H101,2)</f>
        <v>0</v>
      </c>
      <c r="K101" s="183" t="s">
        <v>234</v>
      </c>
      <c r="L101" s="41"/>
      <c r="M101" s="188" t="s">
        <v>21</v>
      </c>
      <c r="N101" s="189" t="s">
        <v>45</v>
      </c>
      <c r="O101" s="66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215</v>
      </c>
      <c r="AT101" s="192" t="s">
        <v>211</v>
      </c>
      <c r="AU101" s="192" t="s">
        <v>83</v>
      </c>
      <c r="AY101" s="19" t="s">
        <v>209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9" t="s">
        <v>81</v>
      </c>
      <c r="BK101" s="193">
        <f>ROUND(I101*H101,2)</f>
        <v>0</v>
      </c>
      <c r="BL101" s="19" t="s">
        <v>215</v>
      </c>
      <c r="BM101" s="192" t="s">
        <v>3405</v>
      </c>
    </row>
    <row r="102" spans="2:51" s="13" customFormat="1" ht="12">
      <c r="B102" s="194"/>
      <c r="C102" s="195"/>
      <c r="D102" s="196" t="s">
        <v>217</v>
      </c>
      <c r="E102" s="197" t="s">
        <v>21</v>
      </c>
      <c r="F102" s="198" t="s">
        <v>3406</v>
      </c>
      <c r="G102" s="195"/>
      <c r="H102" s="199">
        <v>1.5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217</v>
      </c>
      <c r="AU102" s="205" t="s">
        <v>83</v>
      </c>
      <c r="AV102" s="13" t="s">
        <v>83</v>
      </c>
      <c r="AW102" s="13" t="s">
        <v>35</v>
      </c>
      <c r="AX102" s="13" t="s">
        <v>74</v>
      </c>
      <c r="AY102" s="205" t="s">
        <v>209</v>
      </c>
    </row>
    <row r="103" spans="2:51" s="13" customFormat="1" ht="22.5">
      <c r="B103" s="194"/>
      <c r="C103" s="195"/>
      <c r="D103" s="196" t="s">
        <v>217</v>
      </c>
      <c r="E103" s="197" t="s">
        <v>21</v>
      </c>
      <c r="F103" s="198" t="s">
        <v>3407</v>
      </c>
      <c r="G103" s="195"/>
      <c r="H103" s="199">
        <v>29.44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217</v>
      </c>
      <c r="AU103" s="205" t="s">
        <v>83</v>
      </c>
      <c r="AV103" s="13" t="s">
        <v>83</v>
      </c>
      <c r="AW103" s="13" t="s">
        <v>35</v>
      </c>
      <c r="AX103" s="13" t="s">
        <v>74</v>
      </c>
      <c r="AY103" s="205" t="s">
        <v>209</v>
      </c>
    </row>
    <row r="104" spans="2:51" s="16" customFormat="1" ht="12">
      <c r="B104" s="227"/>
      <c r="C104" s="228"/>
      <c r="D104" s="196" t="s">
        <v>217</v>
      </c>
      <c r="E104" s="229" t="s">
        <v>3395</v>
      </c>
      <c r="F104" s="230" t="s">
        <v>257</v>
      </c>
      <c r="G104" s="228"/>
      <c r="H104" s="231">
        <v>30.94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217</v>
      </c>
      <c r="AU104" s="237" t="s">
        <v>83</v>
      </c>
      <c r="AV104" s="16" t="s">
        <v>215</v>
      </c>
      <c r="AW104" s="16" t="s">
        <v>35</v>
      </c>
      <c r="AX104" s="16" t="s">
        <v>81</v>
      </c>
      <c r="AY104" s="237" t="s">
        <v>209</v>
      </c>
    </row>
    <row r="105" spans="1:65" s="2" customFormat="1" ht="49.15" customHeight="1">
      <c r="A105" s="36"/>
      <c r="B105" s="37"/>
      <c r="C105" s="181" t="s">
        <v>224</v>
      </c>
      <c r="D105" s="181" t="s">
        <v>211</v>
      </c>
      <c r="E105" s="182" t="s">
        <v>244</v>
      </c>
      <c r="F105" s="183" t="s">
        <v>245</v>
      </c>
      <c r="G105" s="184" t="s">
        <v>214</v>
      </c>
      <c r="H105" s="185">
        <v>63.9</v>
      </c>
      <c r="I105" s="186"/>
      <c r="J105" s="187">
        <f>ROUND(I105*H105,2)</f>
        <v>0</v>
      </c>
      <c r="K105" s="183" t="s">
        <v>21</v>
      </c>
      <c r="L105" s="41"/>
      <c r="M105" s="188" t="s">
        <v>21</v>
      </c>
      <c r="N105" s="189" t="s">
        <v>45</v>
      </c>
      <c r="O105" s="66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215</v>
      </c>
      <c r="AT105" s="192" t="s">
        <v>211</v>
      </c>
      <c r="AU105" s="192" t="s">
        <v>83</v>
      </c>
      <c r="AY105" s="19" t="s">
        <v>209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9" t="s">
        <v>81</v>
      </c>
      <c r="BK105" s="193">
        <f>ROUND(I105*H105,2)</f>
        <v>0</v>
      </c>
      <c r="BL105" s="19" t="s">
        <v>215</v>
      </c>
      <c r="BM105" s="192" t="s">
        <v>3408</v>
      </c>
    </row>
    <row r="106" spans="2:51" s="13" customFormat="1" ht="12">
      <c r="B106" s="194"/>
      <c r="C106" s="195"/>
      <c r="D106" s="196" t="s">
        <v>217</v>
      </c>
      <c r="E106" s="197" t="s">
        <v>21</v>
      </c>
      <c r="F106" s="198" t="s">
        <v>3409</v>
      </c>
      <c r="G106" s="195"/>
      <c r="H106" s="199">
        <v>28.8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217</v>
      </c>
      <c r="AU106" s="205" t="s">
        <v>83</v>
      </c>
      <c r="AV106" s="13" t="s">
        <v>83</v>
      </c>
      <c r="AW106" s="13" t="s">
        <v>35</v>
      </c>
      <c r="AX106" s="13" t="s">
        <v>74</v>
      </c>
      <c r="AY106" s="205" t="s">
        <v>209</v>
      </c>
    </row>
    <row r="107" spans="2:51" s="13" customFormat="1" ht="12">
      <c r="B107" s="194"/>
      <c r="C107" s="195"/>
      <c r="D107" s="196" t="s">
        <v>217</v>
      </c>
      <c r="E107" s="197" t="s">
        <v>21</v>
      </c>
      <c r="F107" s="198" t="s">
        <v>3410</v>
      </c>
      <c r="G107" s="195"/>
      <c r="H107" s="199">
        <v>26.46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217</v>
      </c>
      <c r="AU107" s="205" t="s">
        <v>83</v>
      </c>
      <c r="AV107" s="13" t="s">
        <v>83</v>
      </c>
      <c r="AW107" s="13" t="s">
        <v>35</v>
      </c>
      <c r="AX107" s="13" t="s">
        <v>74</v>
      </c>
      <c r="AY107" s="205" t="s">
        <v>209</v>
      </c>
    </row>
    <row r="108" spans="2:51" s="13" customFormat="1" ht="12">
      <c r="B108" s="194"/>
      <c r="C108" s="195"/>
      <c r="D108" s="196" t="s">
        <v>217</v>
      </c>
      <c r="E108" s="197" t="s">
        <v>21</v>
      </c>
      <c r="F108" s="198" t="s">
        <v>3411</v>
      </c>
      <c r="G108" s="195"/>
      <c r="H108" s="199">
        <v>8.64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217</v>
      </c>
      <c r="AU108" s="205" t="s">
        <v>83</v>
      </c>
      <c r="AV108" s="13" t="s">
        <v>83</v>
      </c>
      <c r="AW108" s="13" t="s">
        <v>35</v>
      </c>
      <c r="AX108" s="13" t="s">
        <v>74</v>
      </c>
      <c r="AY108" s="205" t="s">
        <v>209</v>
      </c>
    </row>
    <row r="109" spans="2:51" s="14" customFormat="1" ht="12">
      <c r="B109" s="206"/>
      <c r="C109" s="207"/>
      <c r="D109" s="196" t="s">
        <v>217</v>
      </c>
      <c r="E109" s="208" t="s">
        <v>3393</v>
      </c>
      <c r="F109" s="209" t="s">
        <v>223</v>
      </c>
      <c r="G109" s="207"/>
      <c r="H109" s="210">
        <v>63.9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217</v>
      </c>
      <c r="AU109" s="216" t="s">
        <v>83</v>
      </c>
      <c r="AV109" s="14" t="s">
        <v>224</v>
      </c>
      <c r="AW109" s="14" t="s">
        <v>35</v>
      </c>
      <c r="AX109" s="14" t="s">
        <v>81</v>
      </c>
      <c r="AY109" s="216" t="s">
        <v>209</v>
      </c>
    </row>
    <row r="110" spans="1:65" s="2" customFormat="1" ht="37.9" customHeight="1">
      <c r="A110" s="36"/>
      <c r="B110" s="37"/>
      <c r="C110" s="181" t="s">
        <v>215</v>
      </c>
      <c r="D110" s="181" t="s">
        <v>211</v>
      </c>
      <c r="E110" s="182" t="s">
        <v>283</v>
      </c>
      <c r="F110" s="183" t="s">
        <v>284</v>
      </c>
      <c r="G110" s="184" t="s">
        <v>214</v>
      </c>
      <c r="H110" s="185">
        <v>17.98</v>
      </c>
      <c r="I110" s="186"/>
      <c r="J110" s="187">
        <f>ROUND(I110*H110,2)</f>
        <v>0</v>
      </c>
      <c r="K110" s="183" t="s">
        <v>21</v>
      </c>
      <c r="L110" s="41"/>
      <c r="M110" s="188" t="s">
        <v>21</v>
      </c>
      <c r="N110" s="189" t="s">
        <v>45</v>
      </c>
      <c r="O110" s="66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215</v>
      </c>
      <c r="AT110" s="192" t="s">
        <v>211</v>
      </c>
      <c r="AU110" s="192" t="s">
        <v>83</v>
      </c>
      <c r="AY110" s="19" t="s">
        <v>209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9" t="s">
        <v>81</v>
      </c>
      <c r="BK110" s="193">
        <f>ROUND(I110*H110,2)</f>
        <v>0</v>
      </c>
      <c r="BL110" s="19" t="s">
        <v>215</v>
      </c>
      <c r="BM110" s="192" t="s">
        <v>3412</v>
      </c>
    </row>
    <row r="111" spans="2:51" s="13" customFormat="1" ht="12">
      <c r="B111" s="194"/>
      <c r="C111" s="195"/>
      <c r="D111" s="196" t="s">
        <v>217</v>
      </c>
      <c r="E111" s="197" t="s">
        <v>21</v>
      </c>
      <c r="F111" s="198" t="s">
        <v>135</v>
      </c>
      <c r="G111" s="195"/>
      <c r="H111" s="199">
        <v>17.98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217</v>
      </c>
      <c r="AU111" s="205" t="s">
        <v>83</v>
      </c>
      <c r="AV111" s="13" t="s">
        <v>83</v>
      </c>
      <c r="AW111" s="13" t="s">
        <v>35</v>
      </c>
      <c r="AX111" s="13" t="s">
        <v>81</v>
      </c>
      <c r="AY111" s="205" t="s">
        <v>209</v>
      </c>
    </row>
    <row r="112" spans="1:65" s="2" customFormat="1" ht="24.2" customHeight="1">
      <c r="A112" s="36"/>
      <c r="B112" s="37"/>
      <c r="C112" s="181" t="s">
        <v>237</v>
      </c>
      <c r="D112" s="181" t="s">
        <v>211</v>
      </c>
      <c r="E112" s="182" t="s">
        <v>278</v>
      </c>
      <c r="F112" s="183" t="s">
        <v>279</v>
      </c>
      <c r="G112" s="184" t="s">
        <v>214</v>
      </c>
      <c r="H112" s="185">
        <v>17.98</v>
      </c>
      <c r="I112" s="186"/>
      <c r="J112" s="187">
        <f>ROUND(I112*H112,2)</f>
        <v>0</v>
      </c>
      <c r="K112" s="183" t="s">
        <v>21</v>
      </c>
      <c r="L112" s="41"/>
      <c r="M112" s="188" t="s">
        <v>21</v>
      </c>
      <c r="N112" s="189" t="s">
        <v>45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215</v>
      </c>
      <c r="AT112" s="192" t="s">
        <v>211</v>
      </c>
      <c r="AU112" s="192" t="s">
        <v>83</v>
      </c>
      <c r="AY112" s="19" t="s">
        <v>209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81</v>
      </c>
      <c r="BK112" s="193">
        <f>ROUND(I112*H112,2)</f>
        <v>0</v>
      </c>
      <c r="BL112" s="19" t="s">
        <v>215</v>
      </c>
      <c r="BM112" s="192" t="s">
        <v>3413</v>
      </c>
    </row>
    <row r="113" spans="2:51" s="13" customFormat="1" ht="12">
      <c r="B113" s="194"/>
      <c r="C113" s="195"/>
      <c r="D113" s="196" t="s">
        <v>217</v>
      </c>
      <c r="E113" s="197" t="s">
        <v>21</v>
      </c>
      <c r="F113" s="198" t="s">
        <v>3414</v>
      </c>
      <c r="G113" s="195"/>
      <c r="H113" s="199">
        <v>17.98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217</v>
      </c>
      <c r="AU113" s="205" t="s">
        <v>83</v>
      </c>
      <c r="AV113" s="13" t="s">
        <v>83</v>
      </c>
      <c r="AW113" s="13" t="s">
        <v>35</v>
      </c>
      <c r="AX113" s="13" t="s">
        <v>74</v>
      </c>
      <c r="AY113" s="205" t="s">
        <v>209</v>
      </c>
    </row>
    <row r="114" spans="2:51" s="14" customFormat="1" ht="12">
      <c r="B114" s="206"/>
      <c r="C114" s="207"/>
      <c r="D114" s="196" t="s">
        <v>217</v>
      </c>
      <c r="E114" s="208" t="s">
        <v>135</v>
      </c>
      <c r="F114" s="209" t="s">
        <v>223</v>
      </c>
      <c r="G114" s="207"/>
      <c r="H114" s="210">
        <v>17.98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217</v>
      </c>
      <c r="AU114" s="216" t="s">
        <v>83</v>
      </c>
      <c r="AV114" s="14" t="s">
        <v>224</v>
      </c>
      <c r="AW114" s="14" t="s">
        <v>35</v>
      </c>
      <c r="AX114" s="14" t="s">
        <v>81</v>
      </c>
      <c r="AY114" s="216" t="s">
        <v>209</v>
      </c>
    </row>
    <row r="115" spans="1:65" s="2" customFormat="1" ht="14.45" customHeight="1">
      <c r="A115" s="36"/>
      <c r="B115" s="37"/>
      <c r="C115" s="181" t="s">
        <v>243</v>
      </c>
      <c r="D115" s="181" t="s">
        <v>211</v>
      </c>
      <c r="E115" s="182" t="s">
        <v>287</v>
      </c>
      <c r="F115" s="183" t="s">
        <v>288</v>
      </c>
      <c r="G115" s="184" t="s">
        <v>214</v>
      </c>
      <c r="H115" s="185">
        <v>17.98</v>
      </c>
      <c r="I115" s="186"/>
      <c r="J115" s="187">
        <f>ROUND(I115*H115,2)</f>
        <v>0</v>
      </c>
      <c r="K115" s="183" t="s">
        <v>21</v>
      </c>
      <c r="L115" s="41"/>
      <c r="M115" s="188" t="s">
        <v>21</v>
      </c>
      <c r="N115" s="189" t="s">
        <v>45</v>
      </c>
      <c r="O115" s="66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215</v>
      </c>
      <c r="AT115" s="192" t="s">
        <v>211</v>
      </c>
      <c r="AU115" s="192" t="s">
        <v>83</v>
      </c>
      <c r="AY115" s="19" t="s">
        <v>209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9" t="s">
        <v>81</v>
      </c>
      <c r="BK115" s="193">
        <f>ROUND(I115*H115,2)</f>
        <v>0</v>
      </c>
      <c r="BL115" s="19" t="s">
        <v>215</v>
      </c>
      <c r="BM115" s="192" t="s">
        <v>3415</v>
      </c>
    </row>
    <row r="116" spans="2:51" s="13" customFormat="1" ht="12">
      <c r="B116" s="194"/>
      <c r="C116" s="195"/>
      <c r="D116" s="196" t="s">
        <v>217</v>
      </c>
      <c r="E116" s="197" t="s">
        <v>21</v>
      </c>
      <c r="F116" s="198" t="s">
        <v>135</v>
      </c>
      <c r="G116" s="195"/>
      <c r="H116" s="199">
        <v>17.98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217</v>
      </c>
      <c r="AU116" s="205" t="s">
        <v>83</v>
      </c>
      <c r="AV116" s="13" t="s">
        <v>83</v>
      </c>
      <c r="AW116" s="13" t="s">
        <v>35</v>
      </c>
      <c r="AX116" s="13" t="s">
        <v>81</v>
      </c>
      <c r="AY116" s="205" t="s">
        <v>209</v>
      </c>
    </row>
    <row r="117" spans="1:65" s="2" customFormat="1" ht="37.9" customHeight="1">
      <c r="A117" s="36"/>
      <c r="B117" s="37"/>
      <c r="C117" s="181" t="s">
        <v>258</v>
      </c>
      <c r="D117" s="181" t="s">
        <v>211</v>
      </c>
      <c r="E117" s="182" t="s">
        <v>294</v>
      </c>
      <c r="F117" s="183" t="s">
        <v>295</v>
      </c>
      <c r="G117" s="184" t="s">
        <v>214</v>
      </c>
      <c r="H117" s="185">
        <v>55.92</v>
      </c>
      <c r="I117" s="186"/>
      <c r="J117" s="187">
        <f>ROUND(I117*H117,2)</f>
        <v>0</v>
      </c>
      <c r="K117" s="183" t="s">
        <v>234</v>
      </c>
      <c r="L117" s="41"/>
      <c r="M117" s="188" t="s">
        <v>21</v>
      </c>
      <c r="N117" s="189" t="s">
        <v>45</v>
      </c>
      <c r="O117" s="66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215</v>
      </c>
      <c r="AT117" s="192" t="s">
        <v>211</v>
      </c>
      <c r="AU117" s="192" t="s">
        <v>83</v>
      </c>
      <c r="AY117" s="19" t="s">
        <v>209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9" t="s">
        <v>81</v>
      </c>
      <c r="BK117" s="193">
        <f>ROUND(I117*H117,2)</f>
        <v>0</v>
      </c>
      <c r="BL117" s="19" t="s">
        <v>215</v>
      </c>
      <c r="BM117" s="192" t="s">
        <v>3416</v>
      </c>
    </row>
    <row r="118" spans="2:51" s="13" customFormat="1" ht="12">
      <c r="B118" s="194"/>
      <c r="C118" s="195"/>
      <c r="D118" s="196" t="s">
        <v>217</v>
      </c>
      <c r="E118" s="197" t="s">
        <v>21</v>
      </c>
      <c r="F118" s="198" t="s">
        <v>3417</v>
      </c>
      <c r="G118" s="195"/>
      <c r="H118" s="199">
        <v>55.92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217</v>
      </c>
      <c r="AU118" s="205" t="s">
        <v>83</v>
      </c>
      <c r="AV118" s="13" t="s">
        <v>83</v>
      </c>
      <c r="AW118" s="13" t="s">
        <v>35</v>
      </c>
      <c r="AX118" s="13" t="s">
        <v>81</v>
      </c>
      <c r="AY118" s="205" t="s">
        <v>209</v>
      </c>
    </row>
    <row r="119" spans="1:65" s="2" customFormat="1" ht="62.65" customHeight="1">
      <c r="A119" s="36"/>
      <c r="B119" s="37"/>
      <c r="C119" s="181" t="s">
        <v>262</v>
      </c>
      <c r="D119" s="181" t="s">
        <v>211</v>
      </c>
      <c r="E119" s="182" t="s">
        <v>3176</v>
      </c>
      <c r="F119" s="183" t="s">
        <v>3177</v>
      </c>
      <c r="G119" s="184" t="s">
        <v>214</v>
      </c>
      <c r="H119" s="185">
        <v>39.48</v>
      </c>
      <c r="I119" s="186"/>
      <c r="J119" s="187">
        <f>ROUND(I119*H119,2)</f>
        <v>0</v>
      </c>
      <c r="K119" s="183" t="s">
        <v>234</v>
      </c>
      <c r="L119" s="41"/>
      <c r="M119" s="188" t="s">
        <v>21</v>
      </c>
      <c r="N119" s="189" t="s">
        <v>45</v>
      </c>
      <c r="O119" s="66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215</v>
      </c>
      <c r="AT119" s="192" t="s">
        <v>211</v>
      </c>
      <c r="AU119" s="192" t="s">
        <v>83</v>
      </c>
      <c r="AY119" s="19" t="s">
        <v>209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9" t="s">
        <v>81</v>
      </c>
      <c r="BK119" s="193">
        <f>ROUND(I119*H119,2)</f>
        <v>0</v>
      </c>
      <c r="BL119" s="19" t="s">
        <v>215</v>
      </c>
      <c r="BM119" s="192" t="s">
        <v>3418</v>
      </c>
    </row>
    <row r="120" spans="2:51" s="13" customFormat="1" ht="12">
      <c r="B120" s="194"/>
      <c r="C120" s="195"/>
      <c r="D120" s="196" t="s">
        <v>217</v>
      </c>
      <c r="E120" s="197" t="s">
        <v>21</v>
      </c>
      <c r="F120" s="198" t="s">
        <v>3419</v>
      </c>
      <c r="G120" s="195"/>
      <c r="H120" s="199">
        <v>12.6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217</v>
      </c>
      <c r="AU120" s="205" t="s">
        <v>83</v>
      </c>
      <c r="AV120" s="13" t="s">
        <v>83</v>
      </c>
      <c r="AW120" s="13" t="s">
        <v>35</v>
      </c>
      <c r="AX120" s="13" t="s">
        <v>74</v>
      </c>
      <c r="AY120" s="205" t="s">
        <v>209</v>
      </c>
    </row>
    <row r="121" spans="2:51" s="13" customFormat="1" ht="12">
      <c r="B121" s="194"/>
      <c r="C121" s="195"/>
      <c r="D121" s="196" t="s">
        <v>217</v>
      </c>
      <c r="E121" s="197" t="s">
        <v>21</v>
      </c>
      <c r="F121" s="198" t="s">
        <v>3420</v>
      </c>
      <c r="G121" s="195"/>
      <c r="H121" s="199">
        <v>2.88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217</v>
      </c>
      <c r="AU121" s="205" t="s">
        <v>83</v>
      </c>
      <c r="AV121" s="13" t="s">
        <v>83</v>
      </c>
      <c r="AW121" s="13" t="s">
        <v>35</v>
      </c>
      <c r="AX121" s="13" t="s">
        <v>74</v>
      </c>
      <c r="AY121" s="205" t="s">
        <v>209</v>
      </c>
    </row>
    <row r="122" spans="2:51" s="14" customFormat="1" ht="12">
      <c r="B122" s="206"/>
      <c r="C122" s="207"/>
      <c r="D122" s="196" t="s">
        <v>217</v>
      </c>
      <c r="E122" s="208" t="s">
        <v>3391</v>
      </c>
      <c r="F122" s="209" t="s">
        <v>223</v>
      </c>
      <c r="G122" s="207"/>
      <c r="H122" s="210">
        <v>15.48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217</v>
      </c>
      <c r="AU122" s="216" t="s">
        <v>83</v>
      </c>
      <c r="AV122" s="14" t="s">
        <v>224</v>
      </c>
      <c r="AW122" s="14" t="s">
        <v>35</v>
      </c>
      <c r="AX122" s="14" t="s">
        <v>74</v>
      </c>
      <c r="AY122" s="216" t="s">
        <v>209</v>
      </c>
    </row>
    <row r="123" spans="2:51" s="13" customFormat="1" ht="12">
      <c r="B123" s="194"/>
      <c r="C123" s="195"/>
      <c r="D123" s="196" t="s">
        <v>217</v>
      </c>
      <c r="E123" s="197" t="s">
        <v>21</v>
      </c>
      <c r="F123" s="198" t="s">
        <v>3421</v>
      </c>
      <c r="G123" s="195"/>
      <c r="H123" s="199">
        <v>24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217</v>
      </c>
      <c r="AU123" s="205" t="s">
        <v>83</v>
      </c>
      <c r="AV123" s="13" t="s">
        <v>83</v>
      </c>
      <c r="AW123" s="13" t="s">
        <v>35</v>
      </c>
      <c r="AX123" s="13" t="s">
        <v>74</v>
      </c>
      <c r="AY123" s="205" t="s">
        <v>209</v>
      </c>
    </row>
    <row r="124" spans="2:51" s="14" customFormat="1" ht="12">
      <c r="B124" s="206"/>
      <c r="C124" s="207"/>
      <c r="D124" s="196" t="s">
        <v>217</v>
      </c>
      <c r="E124" s="208" t="s">
        <v>3397</v>
      </c>
      <c r="F124" s="209" t="s">
        <v>223</v>
      </c>
      <c r="G124" s="207"/>
      <c r="H124" s="210">
        <v>24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217</v>
      </c>
      <c r="AU124" s="216" t="s">
        <v>83</v>
      </c>
      <c r="AV124" s="14" t="s">
        <v>224</v>
      </c>
      <c r="AW124" s="14" t="s">
        <v>35</v>
      </c>
      <c r="AX124" s="14" t="s">
        <v>74</v>
      </c>
      <c r="AY124" s="216" t="s">
        <v>209</v>
      </c>
    </row>
    <row r="125" spans="2:51" s="16" customFormat="1" ht="12">
      <c r="B125" s="227"/>
      <c r="C125" s="228"/>
      <c r="D125" s="196" t="s">
        <v>217</v>
      </c>
      <c r="E125" s="229" t="s">
        <v>3398</v>
      </c>
      <c r="F125" s="230" t="s">
        <v>257</v>
      </c>
      <c r="G125" s="228"/>
      <c r="H125" s="231">
        <v>39.48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217</v>
      </c>
      <c r="AU125" s="237" t="s">
        <v>83</v>
      </c>
      <c r="AV125" s="16" t="s">
        <v>215</v>
      </c>
      <c r="AW125" s="16" t="s">
        <v>35</v>
      </c>
      <c r="AX125" s="16" t="s">
        <v>81</v>
      </c>
      <c r="AY125" s="237" t="s">
        <v>209</v>
      </c>
    </row>
    <row r="126" spans="1:65" s="2" customFormat="1" ht="14.45" customHeight="1">
      <c r="A126" s="36"/>
      <c r="B126" s="37"/>
      <c r="C126" s="238" t="s">
        <v>268</v>
      </c>
      <c r="D126" s="238" t="s">
        <v>299</v>
      </c>
      <c r="E126" s="239" t="s">
        <v>3422</v>
      </c>
      <c r="F126" s="240" t="s">
        <v>3423</v>
      </c>
      <c r="G126" s="241" t="s">
        <v>214</v>
      </c>
      <c r="H126" s="242">
        <v>39.48</v>
      </c>
      <c r="I126" s="243"/>
      <c r="J126" s="244">
        <f>ROUND(I126*H126,2)</f>
        <v>0</v>
      </c>
      <c r="K126" s="240" t="s">
        <v>21</v>
      </c>
      <c r="L126" s="245"/>
      <c r="M126" s="246" t="s">
        <v>21</v>
      </c>
      <c r="N126" s="247" t="s">
        <v>45</v>
      </c>
      <c r="O126" s="66"/>
      <c r="P126" s="190">
        <f>O126*H126</f>
        <v>0</v>
      </c>
      <c r="Q126" s="190">
        <v>2</v>
      </c>
      <c r="R126" s="190">
        <f>Q126*H126</f>
        <v>78.96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262</v>
      </c>
      <c r="AT126" s="192" t="s">
        <v>299</v>
      </c>
      <c r="AU126" s="192" t="s">
        <v>83</v>
      </c>
      <c r="AY126" s="19" t="s">
        <v>209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9" t="s">
        <v>81</v>
      </c>
      <c r="BK126" s="193">
        <f>ROUND(I126*H126,2)</f>
        <v>0</v>
      </c>
      <c r="BL126" s="19" t="s">
        <v>215</v>
      </c>
      <c r="BM126" s="192" t="s">
        <v>3424</v>
      </c>
    </row>
    <row r="127" spans="2:51" s="13" customFormat="1" ht="12">
      <c r="B127" s="194"/>
      <c r="C127" s="195"/>
      <c r="D127" s="196" t="s">
        <v>217</v>
      </c>
      <c r="E127" s="197" t="s">
        <v>21</v>
      </c>
      <c r="F127" s="198" t="s">
        <v>3398</v>
      </c>
      <c r="G127" s="195"/>
      <c r="H127" s="199">
        <v>39.48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217</v>
      </c>
      <c r="AU127" s="205" t="s">
        <v>83</v>
      </c>
      <c r="AV127" s="13" t="s">
        <v>83</v>
      </c>
      <c r="AW127" s="13" t="s">
        <v>35</v>
      </c>
      <c r="AX127" s="13" t="s">
        <v>81</v>
      </c>
      <c r="AY127" s="205" t="s">
        <v>209</v>
      </c>
    </row>
    <row r="128" spans="1:65" s="2" customFormat="1" ht="62.65" customHeight="1">
      <c r="A128" s="36"/>
      <c r="B128" s="37"/>
      <c r="C128" s="181" t="s">
        <v>272</v>
      </c>
      <c r="D128" s="181" t="s">
        <v>211</v>
      </c>
      <c r="E128" s="182" t="s">
        <v>3176</v>
      </c>
      <c r="F128" s="183" t="s">
        <v>3177</v>
      </c>
      <c r="G128" s="184" t="s">
        <v>214</v>
      </c>
      <c r="H128" s="185">
        <v>6.94</v>
      </c>
      <c r="I128" s="186"/>
      <c r="J128" s="187">
        <f>ROUND(I128*H128,2)</f>
        <v>0</v>
      </c>
      <c r="K128" s="183" t="s">
        <v>234</v>
      </c>
      <c r="L128" s="41"/>
      <c r="M128" s="188" t="s">
        <v>21</v>
      </c>
      <c r="N128" s="189" t="s">
        <v>45</v>
      </c>
      <c r="O128" s="66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215</v>
      </c>
      <c r="AT128" s="192" t="s">
        <v>211</v>
      </c>
      <c r="AU128" s="192" t="s">
        <v>83</v>
      </c>
      <c r="AY128" s="19" t="s">
        <v>209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81</v>
      </c>
      <c r="BK128" s="193">
        <f>ROUND(I128*H128,2)</f>
        <v>0</v>
      </c>
      <c r="BL128" s="19" t="s">
        <v>215</v>
      </c>
      <c r="BM128" s="192" t="s">
        <v>3425</v>
      </c>
    </row>
    <row r="129" spans="2:51" s="13" customFormat="1" ht="12">
      <c r="B129" s="194"/>
      <c r="C129" s="195"/>
      <c r="D129" s="196" t="s">
        <v>217</v>
      </c>
      <c r="E129" s="197" t="s">
        <v>21</v>
      </c>
      <c r="F129" s="198" t="s">
        <v>3426</v>
      </c>
      <c r="G129" s="195"/>
      <c r="H129" s="199">
        <v>6.94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217</v>
      </c>
      <c r="AU129" s="205" t="s">
        <v>83</v>
      </c>
      <c r="AV129" s="13" t="s">
        <v>83</v>
      </c>
      <c r="AW129" s="13" t="s">
        <v>35</v>
      </c>
      <c r="AX129" s="13" t="s">
        <v>81</v>
      </c>
      <c r="AY129" s="205" t="s">
        <v>209</v>
      </c>
    </row>
    <row r="130" spans="2:63" s="12" customFormat="1" ht="22.9" customHeight="1">
      <c r="B130" s="165"/>
      <c r="C130" s="166"/>
      <c r="D130" s="167" t="s">
        <v>73</v>
      </c>
      <c r="E130" s="179" t="s">
        <v>262</v>
      </c>
      <c r="F130" s="179" t="s">
        <v>1013</v>
      </c>
      <c r="G130" s="166"/>
      <c r="H130" s="166"/>
      <c r="I130" s="169"/>
      <c r="J130" s="180">
        <f>BK130</f>
        <v>0</v>
      </c>
      <c r="K130" s="166"/>
      <c r="L130" s="171"/>
      <c r="M130" s="172"/>
      <c r="N130" s="173"/>
      <c r="O130" s="173"/>
      <c r="P130" s="174">
        <f>SUM(P131:P160)</f>
        <v>0</v>
      </c>
      <c r="Q130" s="173"/>
      <c r="R130" s="174">
        <f>SUM(R131:R160)</f>
        <v>0.31482099999999996</v>
      </c>
      <c r="S130" s="173"/>
      <c r="T130" s="175">
        <f>SUM(T131:T160)</f>
        <v>0</v>
      </c>
      <c r="AR130" s="176" t="s">
        <v>81</v>
      </c>
      <c r="AT130" s="177" t="s">
        <v>73</v>
      </c>
      <c r="AU130" s="177" t="s">
        <v>81</v>
      </c>
      <c r="AY130" s="176" t="s">
        <v>209</v>
      </c>
      <c r="BK130" s="178">
        <f>SUM(BK131:BK160)</f>
        <v>0</v>
      </c>
    </row>
    <row r="131" spans="1:65" s="2" customFormat="1" ht="49.15" customHeight="1">
      <c r="A131" s="36"/>
      <c r="B131" s="37"/>
      <c r="C131" s="181" t="s">
        <v>277</v>
      </c>
      <c r="D131" s="181" t="s">
        <v>211</v>
      </c>
      <c r="E131" s="182" t="s">
        <v>3427</v>
      </c>
      <c r="F131" s="183" t="s">
        <v>3428</v>
      </c>
      <c r="G131" s="184" t="s">
        <v>1638</v>
      </c>
      <c r="H131" s="185">
        <v>1</v>
      </c>
      <c r="I131" s="186"/>
      <c r="J131" s="187">
        <f>ROUND(I131*H131,2)</f>
        <v>0</v>
      </c>
      <c r="K131" s="183" t="s">
        <v>21</v>
      </c>
      <c r="L131" s="41"/>
      <c r="M131" s="188" t="s">
        <v>21</v>
      </c>
      <c r="N131" s="189" t="s">
        <v>45</v>
      </c>
      <c r="O131" s="66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215</v>
      </c>
      <c r="AT131" s="192" t="s">
        <v>211</v>
      </c>
      <c r="AU131" s="192" t="s">
        <v>83</v>
      </c>
      <c r="AY131" s="19" t="s">
        <v>209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9" t="s">
        <v>81</v>
      </c>
      <c r="BK131" s="193">
        <f>ROUND(I131*H131,2)</f>
        <v>0</v>
      </c>
      <c r="BL131" s="19" t="s">
        <v>215</v>
      </c>
      <c r="BM131" s="192" t="s">
        <v>3429</v>
      </c>
    </row>
    <row r="132" spans="1:65" s="2" customFormat="1" ht="37.9" customHeight="1">
      <c r="A132" s="36"/>
      <c r="B132" s="37"/>
      <c r="C132" s="181" t="s">
        <v>282</v>
      </c>
      <c r="D132" s="181" t="s">
        <v>211</v>
      </c>
      <c r="E132" s="182" t="s">
        <v>3430</v>
      </c>
      <c r="F132" s="183" t="s">
        <v>3431</v>
      </c>
      <c r="G132" s="184" t="s">
        <v>322</v>
      </c>
      <c r="H132" s="185">
        <v>19</v>
      </c>
      <c r="I132" s="186"/>
      <c r="J132" s="187">
        <f>ROUND(I132*H132,2)</f>
        <v>0</v>
      </c>
      <c r="K132" s="183" t="s">
        <v>234</v>
      </c>
      <c r="L132" s="41"/>
      <c r="M132" s="188" t="s">
        <v>21</v>
      </c>
      <c r="N132" s="189" t="s">
        <v>45</v>
      </c>
      <c r="O132" s="66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215</v>
      </c>
      <c r="AT132" s="192" t="s">
        <v>211</v>
      </c>
      <c r="AU132" s="192" t="s">
        <v>83</v>
      </c>
      <c r="AY132" s="19" t="s">
        <v>209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9" t="s">
        <v>81</v>
      </c>
      <c r="BK132" s="193">
        <f>ROUND(I132*H132,2)</f>
        <v>0</v>
      </c>
      <c r="BL132" s="19" t="s">
        <v>215</v>
      </c>
      <c r="BM132" s="192" t="s">
        <v>3432</v>
      </c>
    </row>
    <row r="133" spans="1:65" s="2" customFormat="1" ht="24.2" customHeight="1">
      <c r="A133" s="36"/>
      <c r="B133" s="37"/>
      <c r="C133" s="238" t="s">
        <v>286</v>
      </c>
      <c r="D133" s="238" t="s">
        <v>299</v>
      </c>
      <c r="E133" s="239" t="s">
        <v>3433</v>
      </c>
      <c r="F133" s="240" t="s">
        <v>3434</v>
      </c>
      <c r="G133" s="241" t="s">
        <v>322</v>
      </c>
      <c r="H133" s="242">
        <v>20.3</v>
      </c>
      <c r="I133" s="243"/>
      <c r="J133" s="244">
        <f>ROUND(I133*H133,2)</f>
        <v>0</v>
      </c>
      <c r="K133" s="240" t="s">
        <v>234</v>
      </c>
      <c r="L133" s="245"/>
      <c r="M133" s="246" t="s">
        <v>21</v>
      </c>
      <c r="N133" s="247" t="s">
        <v>45</v>
      </c>
      <c r="O133" s="66"/>
      <c r="P133" s="190">
        <f>O133*H133</f>
        <v>0</v>
      </c>
      <c r="Q133" s="190">
        <v>0.00027</v>
      </c>
      <c r="R133" s="190">
        <f>Q133*H133</f>
        <v>0.005481000000000001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262</v>
      </c>
      <c r="AT133" s="192" t="s">
        <v>299</v>
      </c>
      <c r="AU133" s="192" t="s">
        <v>83</v>
      </c>
      <c r="AY133" s="19" t="s">
        <v>209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9" t="s">
        <v>81</v>
      </c>
      <c r="BK133" s="193">
        <f>ROUND(I133*H133,2)</f>
        <v>0</v>
      </c>
      <c r="BL133" s="19" t="s">
        <v>215</v>
      </c>
      <c r="BM133" s="192" t="s">
        <v>3435</v>
      </c>
    </row>
    <row r="134" spans="2:51" s="13" customFormat="1" ht="12">
      <c r="B134" s="194"/>
      <c r="C134" s="195"/>
      <c r="D134" s="196" t="s">
        <v>217</v>
      </c>
      <c r="E134" s="195"/>
      <c r="F134" s="198" t="s">
        <v>3436</v>
      </c>
      <c r="G134" s="195"/>
      <c r="H134" s="199">
        <v>20.3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217</v>
      </c>
      <c r="AU134" s="205" t="s">
        <v>83</v>
      </c>
      <c r="AV134" s="13" t="s">
        <v>83</v>
      </c>
      <c r="AW134" s="13" t="s">
        <v>4</v>
      </c>
      <c r="AX134" s="13" t="s">
        <v>81</v>
      </c>
      <c r="AY134" s="205" t="s">
        <v>209</v>
      </c>
    </row>
    <row r="135" spans="1:65" s="2" customFormat="1" ht="37.9" customHeight="1">
      <c r="A135" s="36"/>
      <c r="B135" s="37"/>
      <c r="C135" s="181" t="s">
        <v>290</v>
      </c>
      <c r="D135" s="181" t="s">
        <v>211</v>
      </c>
      <c r="E135" s="182" t="s">
        <v>3437</v>
      </c>
      <c r="F135" s="183" t="s">
        <v>3438</v>
      </c>
      <c r="G135" s="184" t="s">
        <v>322</v>
      </c>
      <c r="H135" s="185">
        <v>33</v>
      </c>
      <c r="I135" s="186"/>
      <c r="J135" s="187">
        <f>ROUND(I135*H135,2)</f>
        <v>0</v>
      </c>
      <c r="K135" s="183" t="s">
        <v>234</v>
      </c>
      <c r="L135" s="41"/>
      <c r="M135" s="188" t="s">
        <v>21</v>
      </c>
      <c r="N135" s="189" t="s">
        <v>45</v>
      </c>
      <c r="O135" s="66"/>
      <c r="P135" s="190">
        <f>O135*H135</f>
        <v>0</v>
      </c>
      <c r="Q135" s="190">
        <v>0.00131</v>
      </c>
      <c r="R135" s="190">
        <f>Q135*H135</f>
        <v>0.04323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215</v>
      </c>
      <c r="AT135" s="192" t="s">
        <v>211</v>
      </c>
      <c r="AU135" s="192" t="s">
        <v>83</v>
      </c>
      <c r="AY135" s="19" t="s">
        <v>209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81</v>
      </c>
      <c r="BK135" s="193">
        <f>ROUND(I135*H135,2)</f>
        <v>0</v>
      </c>
      <c r="BL135" s="19" t="s">
        <v>215</v>
      </c>
      <c r="BM135" s="192" t="s">
        <v>3439</v>
      </c>
    </row>
    <row r="136" spans="2:51" s="13" customFormat="1" ht="12">
      <c r="B136" s="194"/>
      <c r="C136" s="195"/>
      <c r="D136" s="196" t="s">
        <v>217</v>
      </c>
      <c r="E136" s="197" t="s">
        <v>21</v>
      </c>
      <c r="F136" s="198" t="s">
        <v>3440</v>
      </c>
      <c r="G136" s="195"/>
      <c r="H136" s="199">
        <v>15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217</v>
      </c>
      <c r="AU136" s="205" t="s">
        <v>83</v>
      </c>
      <c r="AV136" s="13" t="s">
        <v>83</v>
      </c>
      <c r="AW136" s="13" t="s">
        <v>35</v>
      </c>
      <c r="AX136" s="13" t="s">
        <v>74</v>
      </c>
      <c r="AY136" s="205" t="s">
        <v>209</v>
      </c>
    </row>
    <row r="137" spans="2:51" s="13" customFormat="1" ht="12">
      <c r="B137" s="194"/>
      <c r="C137" s="195"/>
      <c r="D137" s="196" t="s">
        <v>217</v>
      </c>
      <c r="E137" s="197" t="s">
        <v>21</v>
      </c>
      <c r="F137" s="198" t="s">
        <v>3441</v>
      </c>
      <c r="G137" s="195"/>
      <c r="H137" s="199">
        <v>12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217</v>
      </c>
      <c r="AU137" s="205" t="s">
        <v>83</v>
      </c>
      <c r="AV137" s="13" t="s">
        <v>83</v>
      </c>
      <c r="AW137" s="13" t="s">
        <v>35</v>
      </c>
      <c r="AX137" s="13" t="s">
        <v>74</v>
      </c>
      <c r="AY137" s="205" t="s">
        <v>209</v>
      </c>
    </row>
    <row r="138" spans="2:51" s="13" customFormat="1" ht="12">
      <c r="B138" s="194"/>
      <c r="C138" s="195"/>
      <c r="D138" s="196" t="s">
        <v>217</v>
      </c>
      <c r="E138" s="197" t="s">
        <v>21</v>
      </c>
      <c r="F138" s="198" t="s">
        <v>3442</v>
      </c>
      <c r="G138" s="195"/>
      <c r="H138" s="199">
        <v>2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217</v>
      </c>
      <c r="AU138" s="205" t="s">
        <v>83</v>
      </c>
      <c r="AV138" s="13" t="s">
        <v>83</v>
      </c>
      <c r="AW138" s="13" t="s">
        <v>35</v>
      </c>
      <c r="AX138" s="13" t="s">
        <v>74</v>
      </c>
      <c r="AY138" s="205" t="s">
        <v>209</v>
      </c>
    </row>
    <row r="139" spans="2:51" s="13" customFormat="1" ht="12">
      <c r="B139" s="194"/>
      <c r="C139" s="195"/>
      <c r="D139" s="196" t="s">
        <v>217</v>
      </c>
      <c r="E139" s="197" t="s">
        <v>21</v>
      </c>
      <c r="F139" s="198" t="s">
        <v>3443</v>
      </c>
      <c r="G139" s="195"/>
      <c r="H139" s="199">
        <v>4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217</v>
      </c>
      <c r="AU139" s="205" t="s">
        <v>83</v>
      </c>
      <c r="AV139" s="13" t="s">
        <v>83</v>
      </c>
      <c r="AW139" s="13" t="s">
        <v>35</v>
      </c>
      <c r="AX139" s="13" t="s">
        <v>74</v>
      </c>
      <c r="AY139" s="205" t="s">
        <v>209</v>
      </c>
    </row>
    <row r="140" spans="2:51" s="14" customFormat="1" ht="12">
      <c r="B140" s="206"/>
      <c r="C140" s="207"/>
      <c r="D140" s="196" t="s">
        <v>217</v>
      </c>
      <c r="E140" s="208" t="s">
        <v>21</v>
      </c>
      <c r="F140" s="209" t="s">
        <v>223</v>
      </c>
      <c r="G140" s="207"/>
      <c r="H140" s="210">
        <v>33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217</v>
      </c>
      <c r="AU140" s="216" t="s">
        <v>83</v>
      </c>
      <c r="AV140" s="14" t="s">
        <v>224</v>
      </c>
      <c r="AW140" s="14" t="s">
        <v>35</v>
      </c>
      <c r="AX140" s="14" t="s">
        <v>81</v>
      </c>
      <c r="AY140" s="216" t="s">
        <v>209</v>
      </c>
    </row>
    <row r="141" spans="1:65" s="2" customFormat="1" ht="37.9" customHeight="1">
      <c r="A141" s="36"/>
      <c r="B141" s="37"/>
      <c r="C141" s="181" t="s">
        <v>8</v>
      </c>
      <c r="D141" s="181" t="s">
        <v>211</v>
      </c>
      <c r="E141" s="182" t="s">
        <v>3444</v>
      </c>
      <c r="F141" s="183" t="s">
        <v>3445</v>
      </c>
      <c r="G141" s="184" t="s">
        <v>322</v>
      </c>
      <c r="H141" s="185">
        <v>8</v>
      </c>
      <c r="I141" s="186"/>
      <c r="J141" s="187">
        <f aca="true" t="shared" si="0" ref="J141:J153">ROUND(I141*H141,2)</f>
        <v>0</v>
      </c>
      <c r="K141" s="183" t="s">
        <v>234</v>
      </c>
      <c r="L141" s="41"/>
      <c r="M141" s="188" t="s">
        <v>21</v>
      </c>
      <c r="N141" s="189" t="s">
        <v>45</v>
      </c>
      <c r="O141" s="66"/>
      <c r="P141" s="190">
        <f aca="true" t="shared" si="1" ref="P141:P153">O141*H141</f>
        <v>0</v>
      </c>
      <c r="Q141" s="190">
        <v>0.01235</v>
      </c>
      <c r="R141" s="190">
        <f aca="true" t="shared" si="2" ref="R141:R153">Q141*H141</f>
        <v>0.0988</v>
      </c>
      <c r="S141" s="190">
        <v>0</v>
      </c>
      <c r="T141" s="191">
        <f aca="true" t="shared" si="3" ref="T141:T153"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215</v>
      </c>
      <c r="AT141" s="192" t="s">
        <v>211</v>
      </c>
      <c r="AU141" s="192" t="s">
        <v>83</v>
      </c>
      <c r="AY141" s="19" t="s">
        <v>209</v>
      </c>
      <c r="BE141" s="193">
        <f aca="true" t="shared" si="4" ref="BE141:BE153">IF(N141="základní",J141,0)</f>
        <v>0</v>
      </c>
      <c r="BF141" s="193">
        <f aca="true" t="shared" si="5" ref="BF141:BF153">IF(N141="snížená",J141,0)</f>
        <v>0</v>
      </c>
      <c r="BG141" s="193">
        <f aca="true" t="shared" si="6" ref="BG141:BG153">IF(N141="zákl. přenesená",J141,0)</f>
        <v>0</v>
      </c>
      <c r="BH141" s="193">
        <f aca="true" t="shared" si="7" ref="BH141:BH153">IF(N141="sníž. přenesená",J141,0)</f>
        <v>0</v>
      </c>
      <c r="BI141" s="193">
        <f aca="true" t="shared" si="8" ref="BI141:BI153">IF(N141="nulová",J141,0)</f>
        <v>0</v>
      </c>
      <c r="BJ141" s="19" t="s">
        <v>81</v>
      </c>
      <c r="BK141" s="193">
        <f aca="true" t="shared" si="9" ref="BK141:BK153">ROUND(I141*H141,2)</f>
        <v>0</v>
      </c>
      <c r="BL141" s="19" t="s">
        <v>215</v>
      </c>
      <c r="BM141" s="192" t="s">
        <v>3446</v>
      </c>
    </row>
    <row r="142" spans="1:65" s="2" customFormat="1" ht="37.9" customHeight="1">
      <c r="A142" s="36"/>
      <c r="B142" s="37"/>
      <c r="C142" s="181" t="s">
        <v>298</v>
      </c>
      <c r="D142" s="181" t="s">
        <v>211</v>
      </c>
      <c r="E142" s="182" t="s">
        <v>3447</v>
      </c>
      <c r="F142" s="183" t="s">
        <v>3448</v>
      </c>
      <c r="G142" s="184" t="s">
        <v>354</v>
      </c>
      <c r="H142" s="185">
        <v>11</v>
      </c>
      <c r="I142" s="186"/>
      <c r="J142" s="187">
        <f t="shared" si="0"/>
        <v>0</v>
      </c>
      <c r="K142" s="183" t="s">
        <v>234</v>
      </c>
      <c r="L142" s="41"/>
      <c r="M142" s="188" t="s">
        <v>21</v>
      </c>
      <c r="N142" s="189" t="s">
        <v>45</v>
      </c>
      <c r="O142" s="66"/>
      <c r="P142" s="190">
        <f t="shared" si="1"/>
        <v>0</v>
      </c>
      <c r="Q142" s="190">
        <v>0</v>
      </c>
      <c r="R142" s="190">
        <f t="shared" si="2"/>
        <v>0</v>
      </c>
      <c r="S142" s="190">
        <v>0</v>
      </c>
      <c r="T142" s="191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215</v>
      </c>
      <c r="AT142" s="192" t="s">
        <v>211</v>
      </c>
      <c r="AU142" s="192" t="s">
        <v>83</v>
      </c>
      <c r="AY142" s="19" t="s">
        <v>209</v>
      </c>
      <c r="BE142" s="193">
        <f t="shared" si="4"/>
        <v>0</v>
      </c>
      <c r="BF142" s="193">
        <f t="shared" si="5"/>
        <v>0</v>
      </c>
      <c r="BG142" s="193">
        <f t="shared" si="6"/>
        <v>0</v>
      </c>
      <c r="BH142" s="193">
        <f t="shared" si="7"/>
        <v>0</v>
      </c>
      <c r="BI142" s="193">
        <f t="shared" si="8"/>
        <v>0</v>
      </c>
      <c r="BJ142" s="19" t="s">
        <v>81</v>
      </c>
      <c r="BK142" s="193">
        <f t="shared" si="9"/>
        <v>0</v>
      </c>
      <c r="BL142" s="19" t="s">
        <v>215</v>
      </c>
      <c r="BM142" s="192" t="s">
        <v>3449</v>
      </c>
    </row>
    <row r="143" spans="1:65" s="2" customFormat="1" ht="14.45" customHeight="1">
      <c r="A143" s="36"/>
      <c r="B143" s="37"/>
      <c r="C143" s="238" t="s">
        <v>305</v>
      </c>
      <c r="D143" s="238" t="s">
        <v>299</v>
      </c>
      <c r="E143" s="239" t="s">
        <v>3450</v>
      </c>
      <c r="F143" s="240" t="s">
        <v>3451</v>
      </c>
      <c r="G143" s="241" t="s">
        <v>354</v>
      </c>
      <c r="H143" s="242">
        <v>8</v>
      </c>
      <c r="I143" s="243"/>
      <c r="J143" s="244">
        <f t="shared" si="0"/>
        <v>0</v>
      </c>
      <c r="K143" s="240" t="s">
        <v>234</v>
      </c>
      <c r="L143" s="245"/>
      <c r="M143" s="246" t="s">
        <v>21</v>
      </c>
      <c r="N143" s="247" t="s">
        <v>45</v>
      </c>
      <c r="O143" s="66"/>
      <c r="P143" s="190">
        <f t="shared" si="1"/>
        <v>0</v>
      </c>
      <c r="Q143" s="190">
        <v>0.00026</v>
      </c>
      <c r="R143" s="190">
        <f t="shared" si="2"/>
        <v>0.00208</v>
      </c>
      <c r="S143" s="190">
        <v>0</v>
      </c>
      <c r="T143" s="191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262</v>
      </c>
      <c r="AT143" s="192" t="s">
        <v>299</v>
      </c>
      <c r="AU143" s="192" t="s">
        <v>83</v>
      </c>
      <c r="AY143" s="19" t="s">
        <v>209</v>
      </c>
      <c r="BE143" s="193">
        <f t="shared" si="4"/>
        <v>0</v>
      </c>
      <c r="BF143" s="193">
        <f t="shared" si="5"/>
        <v>0</v>
      </c>
      <c r="BG143" s="193">
        <f t="shared" si="6"/>
        <v>0</v>
      </c>
      <c r="BH143" s="193">
        <f t="shared" si="7"/>
        <v>0</v>
      </c>
      <c r="BI143" s="193">
        <f t="shared" si="8"/>
        <v>0</v>
      </c>
      <c r="BJ143" s="19" t="s">
        <v>81</v>
      </c>
      <c r="BK143" s="193">
        <f t="shared" si="9"/>
        <v>0</v>
      </c>
      <c r="BL143" s="19" t="s">
        <v>215</v>
      </c>
      <c r="BM143" s="192" t="s">
        <v>3452</v>
      </c>
    </row>
    <row r="144" spans="1:65" s="2" customFormat="1" ht="14.45" customHeight="1">
      <c r="A144" s="36"/>
      <c r="B144" s="37"/>
      <c r="C144" s="238" t="s">
        <v>310</v>
      </c>
      <c r="D144" s="238" t="s">
        <v>299</v>
      </c>
      <c r="E144" s="239" t="s">
        <v>3453</v>
      </c>
      <c r="F144" s="240" t="s">
        <v>3454</v>
      </c>
      <c r="G144" s="241" t="s">
        <v>354</v>
      </c>
      <c r="H144" s="242">
        <v>2</v>
      </c>
      <c r="I144" s="243"/>
      <c r="J144" s="244">
        <f t="shared" si="0"/>
        <v>0</v>
      </c>
      <c r="K144" s="240" t="s">
        <v>234</v>
      </c>
      <c r="L144" s="245"/>
      <c r="M144" s="246" t="s">
        <v>21</v>
      </c>
      <c r="N144" s="247" t="s">
        <v>45</v>
      </c>
      <c r="O144" s="66"/>
      <c r="P144" s="190">
        <f t="shared" si="1"/>
        <v>0</v>
      </c>
      <c r="Q144" s="190">
        <v>0.00028</v>
      </c>
      <c r="R144" s="190">
        <f t="shared" si="2"/>
        <v>0.00056</v>
      </c>
      <c r="S144" s="190">
        <v>0</v>
      </c>
      <c r="T144" s="191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262</v>
      </c>
      <c r="AT144" s="192" t="s">
        <v>299</v>
      </c>
      <c r="AU144" s="192" t="s">
        <v>83</v>
      </c>
      <c r="AY144" s="19" t="s">
        <v>209</v>
      </c>
      <c r="BE144" s="193">
        <f t="shared" si="4"/>
        <v>0</v>
      </c>
      <c r="BF144" s="193">
        <f t="shared" si="5"/>
        <v>0</v>
      </c>
      <c r="BG144" s="193">
        <f t="shared" si="6"/>
        <v>0</v>
      </c>
      <c r="BH144" s="193">
        <f t="shared" si="7"/>
        <v>0</v>
      </c>
      <c r="BI144" s="193">
        <f t="shared" si="8"/>
        <v>0</v>
      </c>
      <c r="BJ144" s="19" t="s">
        <v>81</v>
      </c>
      <c r="BK144" s="193">
        <f t="shared" si="9"/>
        <v>0</v>
      </c>
      <c r="BL144" s="19" t="s">
        <v>215</v>
      </c>
      <c r="BM144" s="192" t="s">
        <v>3455</v>
      </c>
    </row>
    <row r="145" spans="1:65" s="2" customFormat="1" ht="14.45" customHeight="1">
      <c r="A145" s="36"/>
      <c r="B145" s="37"/>
      <c r="C145" s="238" t="s">
        <v>315</v>
      </c>
      <c r="D145" s="238" t="s">
        <v>299</v>
      </c>
      <c r="E145" s="239" t="s">
        <v>3456</v>
      </c>
      <c r="F145" s="240" t="s">
        <v>3457</v>
      </c>
      <c r="G145" s="241" t="s">
        <v>354</v>
      </c>
      <c r="H145" s="242">
        <v>1</v>
      </c>
      <c r="I145" s="243"/>
      <c r="J145" s="244">
        <f t="shared" si="0"/>
        <v>0</v>
      </c>
      <c r="K145" s="240" t="s">
        <v>234</v>
      </c>
      <c r="L145" s="245"/>
      <c r="M145" s="246" t="s">
        <v>21</v>
      </c>
      <c r="N145" s="247" t="s">
        <v>45</v>
      </c>
      <c r="O145" s="66"/>
      <c r="P145" s="190">
        <f t="shared" si="1"/>
        <v>0</v>
      </c>
      <c r="Q145" s="190">
        <v>0.00034</v>
      </c>
      <c r="R145" s="190">
        <f t="shared" si="2"/>
        <v>0.00034</v>
      </c>
      <c r="S145" s="190">
        <v>0</v>
      </c>
      <c r="T145" s="191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262</v>
      </c>
      <c r="AT145" s="192" t="s">
        <v>299</v>
      </c>
      <c r="AU145" s="192" t="s">
        <v>83</v>
      </c>
      <c r="AY145" s="19" t="s">
        <v>209</v>
      </c>
      <c r="BE145" s="193">
        <f t="shared" si="4"/>
        <v>0</v>
      </c>
      <c r="BF145" s="193">
        <f t="shared" si="5"/>
        <v>0</v>
      </c>
      <c r="BG145" s="193">
        <f t="shared" si="6"/>
        <v>0</v>
      </c>
      <c r="BH145" s="193">
        <f t="shared" si="7"/>
        <v>0</v>
      </c>
      <c r="BI145" s="193">
        <f t="shared" si="8"/>
        <v>0</v>
      </c>
      <c r="BJ145" s="19" t="s">
        <v>81</v>
      </c>
      <c r="BK145" s="193">
        <f t="shared" si="9"/>
        <v>0</v>
      </c>
      <c r="BL145" s="19" t="s">
        <v>215</v>
      </c>
      <c r="BM145" s="192" t="s">
        <v>3458</v>
      </c>
    </row>
    <row r="146" spans="1:65" s="2" customFormat="1" ht="37.9" customHeight="1">
      <c r="A146" s="36"/>
      <c r="B146" s="37"/>
      <c r="C146" s="181" t="s">
        <v>319</v>
      </c>
      <c r="D146" s="181" t="s">
        <v>211</v>
      </c>
      <c r="E146" s="182" t="s">
        <v>3459</v>
      </c>
      <c r="F146" s="183" t="s">
        <v>3460</v>
      </c>
      <c r="G146" s="184" t="s">
        <v>354</v>
      </c>
      <c r="H146" s="185">
        <v>1</v>
      </c>
      <c r="I146" s="186"/>
      <c r="J146" s="187">
        <f t="shared" si="0"/>
        <v>0</v>
      </c>
      <c r="K146" s="183" t="s">
        <v>234</v>
      </c>
      <c r="L146" s="41"/>
      <c r="M146" s="188" t="s">
        <v>21</v>
      </c>
      <c r="N146" s="189" t="s">
        <v>45</v>
      </c>
      <c r="O146" s="66"/>
      <c r="P146" s="190">
        <f t="shared" si="1"/>
        <v>0</v>
      </c>
      <c r="Q146" s="190">
        <v>0</v>
      </c>
      <c r="R146" s="190">
        <f t="shared" si="2"/>
        <v>0</v>
      </c>
      <c r="S146" s="190">
        <v>0</v>
      </c>
      <c r="T146" s="191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215</v>
      </c>
      <c r="AT146" s="192" t="s">
        <v>211</v>
      </c>
      <c r="AU146" s="192" t="s">
        <v>83</v>
      </c>
      <c r="AY146" s="19" t="s">
        <v>209</v>
      </c>
      <c r="BE146" s="193">
        <f t="shared" si="4"/>
        <v>0</v>
      </c>
      <c r="BF146" s="193">
        <f t="shared" si="5"/>
        <v>0</v>
      </c>
      <c r="BG146" s="193">
        <f t="shared" si="6"/>
        <v>0</v>
      </c>
      <c r="BH146" s="193">
        <f t="shared" si="7"/>
        <v>0</v>
      </c>
      <c r="BI146" s="193">
        <f t="shared" si="8"/>
        <v>0</v>
      </c>
      <c r="BJ146" s="19" t="s">
        <v>81</v>
      </c>
      <c r="BK146" s="193">
        <f t="shared" si="9"/>
        <v>0</v>
      </c>
      <c r="BL146" s="19" t="s">
        <v>215</v>
      </c>
      <c r="BM146" s="192" t="s">
        <v>3461</v>
      </c>
    </row>
    <row r="147" spans="1:65" s="2" customFormat="1" ht="14.45" customHeight="1">
      <c r="A147" s="36"/>
      <c r="B147" s="37"/>
      <c r="C147" s="238" t="s">
        <v>7</v>
      </c>
      <c r="D147" s="238" t="s">
        <v>299</v>
      </c>
      <c r="E147" s="239" t="s">
        <v>3462</v>
      </c>
      <c r="F147" s="240" t="s">
        <v>3463</v>
      </c>
      <c r="G147" s="241" t="s">
        <v>354</v>
      </c>
      <c r="H147" s="242">
        <v>1</v>
      </c>
      <c r="I147" s="243"/>
      <c r="J147" s="244">
        <f t="shared" si="0"/>
        <v>0</v>
      </c>
      <c r="K147" s="240" t="s">
        <v>234</v>
      </c>
      <c r="L147" s="245"/>
      <c r="M147" s="246" t="s">
        <v>21</v>
      </c>
      <c r="N147" s="247" t="s">
        <v>45</v>
      </c>
      <c r="O147" s="66"/>
      <c r="P147" s="190">
        <f t="shared" si="1"/>
        <v>0</v>
      </c>
      <c r="Q147" s="190">
        <v>0.00062</v>
      </c>
      <c r="R147" s="190">
        <f t="shared" si="2"/>
        <v>0.00062</v>
      </c>
      <c r="S147" s="190">
        <v>0</v>
      </c>
      <c r="T147" s="191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2" t="s">
        <v>262</v>
      </c>
      <c r="AT147" s="192" t="s">
        <v>299</v>
      </c>
      <c r="AU147" s="192" t="s">
        <v>83</v>
      </c>
      <c r="AY147" s="19" t="s">
        <v>209</v>
      </c>
      <c r="BE147" s="193">
        <f t="shared" si="4"/>
        <v>0</v>
      </c>
      <c r="BF147" s="193">
        <f t="shared" si="5"/>
        <v>0</v>
      </c>
      <c r="BG147" s="193">
        <f t="shared" si="6"/>
        <v>0</v>
      </c>
      <c r="BH147" s="193">
        <f t="shared" si="7"/>
        <v>0</v>
      </c>
      <c r="BI147" s="193">
        <f t="shared" si="8"/>
        <v>0</v>
      </c>
      <c r="BJ147" s="19" t="s">
        <v>81</v>
      </c>
      <c r="BK147" s="193">
        <f t="shared" si="9"/>
        <v>0</v>
      </c>
      <c r="BL147" s="19" t="s">
        <v>215</v>
      </c>
      <c r="BM147" s="192" t="s">
        <v>3464</v>
      </c>
    </row>
    <row r="148" spans="1:65" s="2" customFormat="1" ht="14.45" customHeight="1">
      <c r="A148" s="36"/>
      <c r="B148" s="37"/>
      <c r="C148" s="181" t="s">
        <v>328</v>
      </c>
      <c r="D148" s="181" t="s">
        <v>211</v>
      </c>
      <c r="E148" s="182" t="s">
        <v>3465</v>
      </c>
      <c r="F148" s="183" t="s">
        <v>3466</v>
      </c>
      <c r="G148" s="184" t="s">
        <v>354</v>
      </c>
      <c r="H148" s="185">
        <v>1</v>
      </c>
      <c r="I148" s="186"/>
      <c r="J148" s="187">
        <f t="shared" si="0"/>
        <v>0</v>
      </c>
      <c r="K148" s="183" t="s">
        <v>21</v>
      </c>
      <c r="L148" s="41"/>
      <c r="M148" s="188" t="s">
        <v>21</v>
      </c>
      <c r="N148" s="189" t="s">
        <v>45</v>
      </c>
      <c r="O148" s="66"/>
      <c r="P148" s="190">
        <f t="shared" si="1"/>
        <v>0</v>
      </c>
      <c r="Q148" s="190">
        <v>0</v>
      </c>
      <c r="R148" s="190">
        <f t="shared" si="2"/>
        <v>0</v>
      </c>
      <c r="S148" s="190">
        <v>0</v>
      </c>
      <c r="T148" s="191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215</v>
      </c>
      <c r="AT148" s="192" t="s">
        <v>211</v>
      </c>
      <c r="AU148" s="192" t="s">
        <v>83</v>
      </c>
      <c r="AY148" s="19" t="s">
        <v>209</v>
      </c>
      <c r="BE148" s="193">
        <f t="shared" si="4"/>
        <v>0</v>
      </c>
      <c r="BF148" s="193">
        <f t="shared" si="5"/>
        <v>0</v>
      </c>
      <c r="BG148" s="193">
        <f t="shared" si="6"/>
        <v>0</v>
      </c>
      <c r="BH148" s="193">
        <f t="shared" si="7"/>
        <v>0</v>
      </c>
      <c r="BI148" s="193">
        <f t="shared" si="8"/>
        <v>0</v>
      </c>
      <c r="BJ148" s="19" t="s">
        <v>81</v>
      </c>
      <c r="BK148" s="193">
        <f t="shared" si="9"/>
        <v>0</v>
      </c>
      <c r="BL148" s="19" t="s">
        <v>215</v>
      </c>
      <c r="BM148" s="192" t="s">
        <v>3467</v>
      </c>
    </row>
    <row r="149" spans="1:65" s="2" customFormat="1" ht="24.2" customHeight="1">
      <c r="A149" s="36"/>
      <c r="B149" s="37"/>
      <c r="C149" s="181" t="s">
        <v>335</v>
      </c>
      <c r="D149" s="181" t="s">
        <v>211</v>
      </c>
      <c r="E149" s="182" t="s">
        <v>3468</v>
      </c>
      <c r="F149" s="183" t="s">
        <v>3469</v>
      </c>
      <c r="G149" s="184" t="s">
        <v>354</v>
      </c>
      <c r="H149" s="185">
        <v>1</v>
      </c>
      <c r="I149" s="186"/>
      <c r="J149" s="187">
        <f t="shared" si="0"/>
        <v>0</v>
      </c>
      <c r="K149" s="183" t="s">
        <v>234</v>
      </c>
      <c r="L149" s="41"/>
      <c r="M149" s="188" t="s">
        <v>21</v>
      </c>
      <c r="N149" s="189" t="s">
        <v>45</v>
      </c>
      <c r="O149" s="66"/>
      <c r="P149" s="190">
        <f t="shared" si="1"/>
        <v>0</v>
      </c>
      <c r="Q149" s="190">
        <v>0.00038</v>
      </c>
      <c r="R149" s="190">
        <f t="shared" si="2"/>
        <v>0.00038</v>
      </c>
      <c r="S149" s="190">
        <v>0</v>
      </c>
      <c r="T149" s="191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215</v>
      </c>
      <c r="AT149" s="192" t="s">
        <v>211</v>
      </c>
      <c r="AU149" s="192" t="s">
        <v>83</v>
      </c>
      <c r="AY149" s="19" t="s">
        <v>209</v>
      </c>
      <c r="BE149" s="193">
        <f t="shared" si="4"/>
        <v>0</v>
      </c>
      <c r="BF149" s="193">
        <f t="shared" si="5"/>
        <v>0</v>
      </c>
      <c r="BG149" s="193">
        <f t="shared" si="6"/>
        <v>0</v>
      </c>
      <c r="BH149" s="193">
        <f t="shared" si="7"/>
        <v>0</v>
      </c>
      <c r="BI149" s="193">
        <f t="shared" si="8"/>
        <v>0</v>
      </c>
      <c r="BJ149" s="19" t="s">
        <v>81</v>
      </c>
      <c r="BK149" s="193">
        <f t="shared" si="9"/>
        <v>0</v>
      </c>
      <c r="BL149" s="19" t="s">
        <v>215</v>
      </c>
      <c r="BM149" s="192" t="s">
        <v>3470</v>
      </c>
    </row>
    <row r="150" spans="1:65" s="2" customFormat="1" ht="14.45" customHeight="1">
      <c r="A150" s="36"/>
      <c r="B150" s="37"/>
      <c r="C150" s="181" t="s">
        <v>140</v>
      </c>
      <c r="D150" s="181" t="s">
        <v>211</v>
      </c>
      <c r="E150" s="182" t="s">
        <v>3471</v>
      </c>
      <c r="F150" s="183" t="s">
        <v>3472</v>
      </c>
      <c r="G150" s="184" t="s">
        <v>322</v>
      </c>
      <c r="H150" s="185">
        <v>20</v>
      </c>
      <c r="I150" s="186"/>
      <c r="J150" s="187">
        <f t="shared" si="0"/>
        <v>0</v>
      </c>
      <c r="K150" s="183" t="s">
        <v>234</v>
      </c>
      <c r="L150" s="41"/>
      <c r="M150" s="188" t="s">
        <v>21</v>
      </c>
      <c r="N150" s="189" t="s">
        <v>45</v>
      </c>
      <c r="O150" s="66"/>
      <c r="P150" s="190">
        <f t="shared" si="1"/>
        <v>0</v>
      </c>
      <c r="Q150" s="190">
        <v>0</v>
      </c>
      <c r="R150" s="190">
        <f t="shared" si="2"/>
        <v>0</v>
      </c>
      <c r="S150" s="190">
        <v>0</v>
      </c>
      <c r="T150" s="191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215</v>
      </c>
      <c r="AT150" s="192" t="s">
        <v>211</v>
      </c>
      <c r="AU150" s="192" t="s">
        <v>83</v>
      </c>
      <c r="AY150" s="19" t="s">
        <v>209</v>
      </c>
      <c r="BE150" s="193">
        <f t="shared" si="4"/>
        <v>0</v>
      </c>
      <c r="BF150" s="193">
        <f t="shared" si="5"/>
        <v>0</v>
      </c>
      <c r="BG150" s="193">
        <f t="shared" si="6"/>
        <v>0</v>
      </c>
      <c r="BH150" s="193">
        <f t="shared" si="7"/>
        <v>0</v>
      </c>
      <c r="BI150" s="193">
        <f t="shared" si="8"/>
        <v>0</v>
      </c>
      <c r="BJ150" s="19" t="s">
        <v>81</v>
      </c>
      <c r="BK150" s="193">
        <f t="shared" si="9"/>
        <v>0</v>
      </c>
      <c r="BL150" s="19" t="s">
        <v>215</v>
      </c>
      <c r="BM150" s="192" t="s">
        <v>3473</v>
      </c>
    </row>
    <row r="151" spans="1:65" s="2" customFormat="1" ht="24.2" customHeight="1">
      <c r="A151" s="36"/>
      <c r="B151" s="37"/>
      <c r="C151" s="181" t="s">
        <v>344</v>
      </c>
      <c r="D151" s="181" t="s">
        <v>211</v>
      </c>
      <c r="E151" s="182" t="s">
        <v>3474</v>
      </c>
      <c r="F151" s="183" t="s">
        <v>3475</v>
      </c>
      <c r="G151" s="184" t="s">
        <v>3476</v>
      </c>
      <c r="H151" s="185">
        <v>3</v>
      </c>
      <c r="I151" s="186"/>
      <c r="J151" s="187">
        <f t="shared" si="0"/>
        <v>0</v>
      </c>
      <c r="K151" s="183" t="s">
        <v>234</v>
      </c>
      <c r="L151" s="41"/>
      <c r="M151" s="188" t="s">
        <v>21</v>
      </c>
      <c r="N151" s="189" t="s">
        <v>45</v>
      </c>
      <c r="O151" s="66"/>
      <c r="P151" s="190">
        <f t="shared" si="1"/>
        <v>0</v>
      </c>
      <c r="Q151" s="190">
        <v>0.0001</v>
      </c>
      <c r="R151" s="190">
        <f t="shared" si="2"/>
        <v>0.00030000000000000003</v>
      </c>
      <c r="S151" s="190">
        <v>0</v>
      </c>
      <c r="T151" s="191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215</v>
      </c>
      <c r="AT151" s="192" t="s">
        <v>211</v>
      </c>
      <c r="AU151" s="192" t="s">
        <v>83</v>
      </c>
      <c r="AY151" s="19" t="s">
        <v>209</v>
      </c>
      <c r="BE151" s="193">
        <f t="shared" si="4"/>
        <v>0</v>
      </c>
      <c r="BF151" s="193">
        <f t="shared" si="5"/>
        <v>0</v>
      </c>
      <c r="BG151" s="193">
        <f t="shared" si="6"/>
        <v>0</v>
      </c>
      <c r="BH151" s="193">
        <f t="shared" si="7"/>
        <v>0</v>
      </c>
      <c r="BI151" s="193">
        <f t="shared" si="8"/>
        <v>0</v>
      </c>
      <c r="BJ151" s="19" t="s">
        <v>81</v>
      </c>
      <c r="BK151" s="193">
        <f t="shared" si="9"/>
        <v>0</v>
      </c>
      <c r="BL151" s="19" t="s">
        <v>215</v>
      </c>
      <c r="BM151" s="192" t="s">
        <v>3477</v>
      </c>
    </row>
    <row r="152" spans="1:65" s="2" customFormat="1" ht="24.2" customHeight="1">
      <c r="A152" s="36"/>
      <c r="B152" s="37"/>
      <c r="C152" s="181" t="s">
        <v>351</v>
      </c>
      <c r="D152" s="181" t="s">
        <v>211</v>
      </c>
      <c r="E152" s="182" t="s">
        <v>3478</v>
      </c>
      <c r="F152" s="183" t="s">
        <v>3479</v>
      </c>
      <c r="G152" s="184" t="s">
        <v>354</v>
      </c>
      <c r="H152" s="185">
        <v>20</v>
      </c>
      <c r="I152" s="186"/>
      <c r="J152" s="187">
        <f t="shared" si="0"/>
        <v>0</v>
      </c>
      <c r="K152" s="183" t="s">
        <v>21</v>
      </c>
      <c r="L152" s="41"/>
      <c r="M152" s="188" t="s">
        <v>21</v>
      </c>
      <c r="N152" s="189" t="s">
        <v>45</v>
      </c>
      <c r="O152" s="66"/>
      <c r="P152" s="190">
        <f t="shared" si="1"/>
        <v>0</v>
      </c>
      <c r="Q152" s="190">
        <v>0</v>
      </c>
      <c r="R152" s="190">
        <f t="shared" si="2"/>
        <v>0</v>
      </c>
      <c r="S152" s="190">
        <v>0</v>
      </c>
      <c r="T152" s="191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215</v>
      </c>
      <c r="AT152" s="192" t="s">
        <v>211</v>
      </c>
      <c r="AU152" s="192" t="s">
        <v>83</v>
      </c>
      <c r="AY152" s="19" t="s">
        <v>209</v>
      </c>
      <c r="BE152" s="193">
        <f t="shared" si="4"/>
        <v>0</v>
      </c>
      <c r="BF152" s="193">
        <f t="shared" si="5"/>
        <v>0</v>
      </c>
      <c r="BG152" s="193">
        <f t="shared" si="6"/>
        <v>0</v>
      </c>
      <c r="BH152" s="193">
        <f t="shared" si="7"/>
        <v>0</v>
      </c>
      <c r="BI152" s="193">
        <f t="shared" si="8"/>
        <v>0</v>
      </c>
      <c r="BJ152" s="19" t="s">
        <v>81</v>
      </c>
      <c r="BK152" s="193">
        <f t="shared" si="9"/>
        <v>0</v>
      </c>
      <c r="BL152" s="19" t="s">
        <v>215</v>
      </c>
      <c r="BM152" s="192" t="s">
        <v>3480</v>
      </c>
    </row>
    <row r="153" spans="1:65" s="2" customFormat="1" ht="37.9" customHeight="1">
      <c r="A153" s="36"/>
      <c r="B153" s="37"/>
      <c r="C153" s="181" t="s">
        <v>361</v>
      </c>
      <c r="D153" s="181" t="s">
        <v>211</v>
      </c>
      <c r="E153" s="182" t="s">
        <v>3481</v>
      </c>
      <c r="F153" s="183" t="s">
        <v>3482</v>
      </c>
      <c r="G153" s="184" t="s">
        <v>354</v>
      </c>
      <c r="H153" s="185">
        <v>4</v>
      </c>
      <c r="I153" s="186"/>
      <c r="J153" s="187">
        <f t="shared" si="0"/>
        <v>0</v>
      </c>
      <c r="K153" s="183" t="s">
        <v>21</v>
      </c>
      <c r="L153" s="41"/>
      <c r="M153" s="188" t="s">
        <v>21</v>
      </c>
      <c r="N153" s="189" t="s">
        <v>45</v>
      </c>
      <c r="O153" s="66"/>
      <c r="P153" s="190">
        <f t="shared" si="1"/>
        <v>0</v>
      </c>
      <c r="Q153" s="190">
        <v>0</v>
      </c>
      <c r="R153" s="190">
        <f t="shared" si="2"/>
        <v>0</v>
      </c>
      <c r="S153" s="190">
        <v>0</v>
      </c>
      <c r="T153" s="191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215</v>
      </c>
      <c r="AT153" s="192" t="s">
        <v>211</v>
      </c>
      <c r="AU153" s="192" t="s">
        <v>83</v>
      </c>
      <c r="AY153" s="19" t="s">
        <v>209</v>
      </c>
      <c r="BE153" s="193">
        <f t="shared" si="4"/>
        <v>0</v>
      </c>
      <c r="BF153" s="193">
        <f t="shared" si="5"/>
        <v>0</v>
      </c>
      <c r="BG153" s="193">
        <f t="shared" si="6"/>
        <v>0</v>
      </c>
      <c r="BH153" s="193">
        <f t="shared" si="7"/>
        <v>0</v>
      </c>
      <c r="BI153" s="193">
        <f t="shared" si="8"/>
        <v>0</v>
      </c>
      <c r="BJ153" s="19" t="s">
        <v>81</v>
      </c>
      <c r="BK153" s="193">
        <f t="shared" si="9"/>
        <v>0</v>
      </c>
      <c r="BL153" s="19" t="s">
        <v>215</v>
      </c>
      <c r="BM153" s="192" t="s">
        <v>3483</v>
      </c>
    </row>
    <row r="154" spans="2:51" s="13" customFormat="1" ht="12">
      <c r="B154" s="194"/>
      <c r="C154" s="195"/>
      <c r="D154" s="196" t="s">
        <v>217</v>
      </c>
      <c r="E154" s="197" t="s">
        <v>21</v>
      </c>
      <c r="F154" s="198" t="s">
        <v>3484</v>
      </c>
      <c r="G154" s="195"/>
      <c r="H154" s="199">
        <v>4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217</v>
      </c>
      <c r="AU154" s="205" t="s">
        <v>83</v>
      </c>
      <c r="AV154" s="13" t="s">
        <v>83</v>
      </c>
      <c r="AW154" s="13" t="s">
        <v>35</v>
      </c>
      <c r="AX154" s="13" t="s">
        <v>81</v>
      </c>
      <c r="AY154" s="205" t="s">
        <v>209</v>
      </c>
    </row>
    <row r="155" spans="1:65" s="2" customFormat="1" ht="37.9" customHeight="1">
      <c r="A155" s="36"/>
      <c r="B155" s="37"/>
      <c r="C155" s="181" t="s">
        <v>366</v>
      </c>
      <c r="D155" s="181" t="s">
        <v>211</v>
      </c>
      <c r="E155" s="182" t="s">
        <v>3485</v>
      </c>
      <c r="F155" s="183" t="s">
        <v>3486</v>
      </c>
      <c r="G155" s="184" t="s">
        <v>354</v>
      </c>
      <c r="H155" s="185">
        <v>2</v>
      </c>
      <c r="I155" s="186"/>
      <c r="J155" s="187">
        <f aca="true" t="shared" si="10" ref="J155:J160">ROUND(I155*H155,2)</f>
        <v>0</v>
      </c>
      <c r="K155" s="183" t="s">
        <v>21</v>
      </c>
      <c r="L155" s="41"/>
      <c r="M155" s="188" t="s">
        <v>21</v>
      </c>
      <c r="N155" s="189" t="s">
        <v>45</v>
      </c>
      <c r="O155" s="66"/>
      <c r="P155" s="190">
        <f aca="true" t="shared" si="11" ref="P155:P160">O155*H155</f>
        <v>0</v>
      </c>
      <c r="Q155" s="190">
        <v>0</v>
      </c>
      <c r="R155" s="190">
        <f aca="true" t="shared" si="12" ref="R155:R160">Q155*H155</f>
        <v>0</v>
      </c>
      <c r="S155" s="190">
        <v>0</v>
      </c>
      <c r="T155" s="191">
        <f aca="true" t="shared" si="13" ref="T155:T160"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215</v>
      </c>
      <c r="AT155" s="192" t="s">
        <v>211</v>
      </c>
      <c r="AU155" s="192" t="s">
        <v>83</v>
      </c>
      <c r="AY155" s="19" t="s">
        <v>209</v>
      </c>
      <c r="BE155" s="193">
        <f aca="true" t="shared" si="14" ref="BE155:BE160">IF(N155="základní",J155,0)</f>
        <v>0</v>
      </c>
      <c r="BF155" s="193">
        <f aca="true" t="shared" si="15" ref="BF155:BF160">IF(N155="snížená",J155,0)</f>
        <v>0</v>
      </c>
      <c r="BG155" s="193">
        <f aca="true" t="shared" si="16" ref="BG155:BG160">IF(N155="zákl. přenesená",J155,0)</f>
        <v>0</v>
      </c>
      <c r="BH155" s="193">
        <f aca="true" t="shared" si="17" ref="BH155:BH160">IF(N155="sníž. přenesená",J155,0)</f>
        <v>0</v>
      </c>
      <c r="BI155" s="193">
        <f aca="true" t="shared" si="18" ref="BI155:BI160">IF(N155="nulová",J155,0)</f>
        <v>0</v>
      </c>
      <c r="BJ155" s="19" t="s">
        <v>81</v>
      </c>
      <c r="BK155" s="193">
        <f aca="true" t="shared" si="19" ref="BK155:BK160">ROUND(I155*H155,2)</f>
        <v>0</v>
      </c>
      <c r="BL155" s="19" t="s">
        <v>215</v>
      </c>
      <c r="BM155" s="192" t="s">
        <v>3487</v>
      </c>
    </row>
    <row r="156" spans="1:65" s="2" customFormat="1" ht="14.45" customHeight="1">
      <c r="A156" s="36"/>
      <c r="B156" s="37"/>
      <c r="C156" s="238" t="s">
        <v>374</v>
      </c>
      <c r="D156" s="238" t="s">
        <v>299</v>
      </c>
      <c r="E156" s="239" t="s">
        <v>2258</v>
      </c>
      <c r="F156" s="240" t="s">
        <v>2259</v>
      </c>
      <c r="G156" s="241" t="s">
        <v>354</v>
      </c>
      <c r="H156" s="242">
        <v>1</v>
      </c>
      <c r="I156" s="243"/>
      <c r="J156" s="244">
        <f t="shared" si="10"/>
        <v>0</v>
      </c>
      <c r="K156" s="240" t="s">
        <v>234</v>
      </c>
      <c r="L156" s="245"/>
      <c r="M156" s="246" t="s">
        <v>21</v>
      </c>
      <c r="N156" s="247" t="s">
        <v>45</v>
      </c>
      <c r="O156" s="66"/>
      <c r="P156" s="190">
        <f t="shared" si="11"/>
        <v>0</v>
      </c>
      <c r="Q156" s="190">
        <v>0.08</v>
      </c>
      <c r="R156" s="190">
        <f t="shared" si="12"/>
        <v>0.08</v>
      </c>
      <c r="S156" s="190">
        <v>0</v>
      </c>
      <c r="T156" s="191">
        <f t="shared" si="1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395</v>
      </c>
      <c r="AT156" s="192" t="s">
        <v>299</v>
      </c>
      <c r="AU156" s="192" t="s">
        <v>83</v>
      </c>
      <c r="AY156" s="19" t="s">
        <v>209</v>
      </c>
      <c r="BE156" s="193">
        <f t="shared" si="14"/>
        <v>0</v>
      </c>
      <c r="BF156" s="193">
        <f t="shared" si="15"/>
        <v>0</v>
      </c>
      <c r="BG156" s="193">
        <f t="shared" si="16"/>
        <v>0</v>
      </c>
      <c r="BH156" s="193">
        <f t="shared" si="17"/>
        <v>0</v>
      </c>
      <c r="BI156" s="193">
        <f t="shared" si="18"/>
        <v>0</v>
      </c>
      <c r="BJ156" s="19" t="s">
        <v>81</v>
      </c>
      <c r="BK156" s="193">
        <f t="shared" si="19"/>
        <v>0</v>
      </c>
      <c r="BL156" s="19" t="s">
        <v>298</v>
      </c>
      <c r="BM156" s="192" t="s">
        <v>3488</v>
      </c>
    </row>
    <row r="157" spans="1:65" s="2" customFormat="1" ht="37.9" customHeight="1">
      <c r="A157" s="36"/>
      <c r="B157" s="37"/>
      <c r="C157" s="181" t="s">
        <v>378</v>
      </c>
      <c r="D157" s="181" t="s">
        <v>211</v>
      </c>
      <c r="E157" s="182" t="s">
        <v>3489</v>
      </c>
      <c r="F157" s="183" t="s">
        <v>3490</v>
      </c>
      <c r="G157" s="184" t="s">
        <v>354</v>
      </c>
      <c r="H157" s="185">
        <v>1</v>
      </c>
      <c r="I157" s="186"/>
      <c r="J157" s="187">
        <f t="shared" si="10"/>
        <v>0</v>
      </c>
      <c r="K157" s="183" t="s">
        <v>234</v>
      </c>
      <c r="L157" s="41"/>
      <c r="M157" s="188" t="s">
        <v>21</v>
      </c>
      <c r="N157" s="189" t="s">
        <v>45</v>
      </c>
      <c r="O157" s="66"/>
      <c r="P157" s="190">
        <f t="shared" si="11"/>
        <v>0</v>
      </c>
      <c r="Q157" s="190">
        <v>0.04005</v>
      </c>
      <c r="R157" s="190">
        <f t="shared" si="12"/>
        <v>0.04005</v>
      </c>
      <c r="S157" s="190">
        <v>0</v>
      </c>
      <c r="T157" s="191">
        <f t="shared" si="1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215</v>
      </c>
      <c r="AT157" s="192" t="s">
        <v>211</v>
      </c>
      <c r="AU157" s="192" t="s">
        <v>83</v>
      </c>
      <c r="AY157" s="19" t="s">
        <v>209</v>
      </c>
      <c r="BE157" s="193">
        <f t="shared" si="14"/>
        <v>0</v>
      </c>
      <c r="BF157" s="193">
        <f t="shared" si="15"/>
        <v>0</v>
      </c>
      <c r="BG157" s="193">
        <f t="shared" si="16"/>
        <v>0</v>
      </c>
      <c r="BH157" s="193">
        <f t="shared" si="17"/>
        <v>0</v>
      </c>
      <c r="BI157" s="193">
        <f t="shared" si="18"/>
        <v>0</v>
      </c>
      <c r="BJ157" s="19" t="s">
        <v>81</v>
      </c>
      <c r="BK157" s="193">
        <f t="shared" si="19"/>
        <v>0</v>
      </c>
      <c r="BL157" s="19" t="s">
        <v>215</v>
      </c>
      <c r="BM157" s="192" t="s">
        <v>3491</v>
      </c>
    </row>
    <row r="158" spans="1:65" s="2" customFormat="1" ht="37.9" customHeight="1">
      <c r="A158" s="36"/>
      <c r="B158" s="37"/>
      <c r="C158" s="181" t="s">
        <v>384</v>
      </c>
      <c r="D158" s="181" t="s">
        <v>211</v>
      </c>
      <c r="E158" s="182" t="s">
        <v>3492</v>
      </c>
      <c r="F158" s="183" t="s">
        <v>3493</v>
      </c>
      <c r="G158" s="184" t="s">
        <v>354</v>
      </c>
      <c r="H158" s="185">
        <v>1</v>
      </c>
      <c r="I158" s="186"/>
      <c r="J158" s="187">
        <f t="shared" si="10"/>
        <v>0</v>
      </c>
      <c r="K158" s="183" t="s">
        <v>234</v>
      </c>
      <c r="L158" s="41"/>
      <c r="M158" s="188" t="s">
        <v>21</v>
      </c>
      <c r="N158" s="189" t="s">
        <v>45</v>
      </c>
      <c r="O158" s="66"/>
      <c r="P158" s="190">
        <f t="shared" si="11"/>
        <v>0</v>
      </c>
      <c r="Q158" s="190">
        <v>0.00598</v>
      </c>
      <c r="R158" s="190">
        <f t="shared" si="12"/>
        <v>0.00598</v>
      </c>
      <c r="S158" s="190">
        <v>0</v>
      </c>
      <c r="T158" s="191">
        <f t="shared" si="1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215</v>
      </c>
      <c r="AT158" s="192" t="s">
        <v>211</v>
      </c>
      <c r="AU158" s="192" t="s">
        <v>83</v>
      </c>
      <c r="AY158" s="19" t="s">
        <v>209</v>
      </c>
      <c r="BE158" s="193">
        <f t="shared" si="14"/>
        <v>0</v>
      </c>
      <c r="BF158" s="193">
        <f t="shared" si="15"/>
        <v>0</v>
      </c>
      <c r="BG158" s="193">
        <f t="shared" si="16"/>
        <v>0</v>
      </c>
      <c r="BH158" s="193">
        <f t="shared" si="17"/>
        <v>0</v>
      </c>
      <c r="BI158" s="193">
        <f t="shared" si="18"/>
        <v>0</v>
      </c>
      <c r="BJ158" s="19" t="s">
        <v>81</v>
      </c>
      <c r="BK158" s="193">
        <f t="shared" si="19"/>
        <v>0</v>
      </c>
      <c r="BL158" s="19" t="s">
        <v>215</v>
      </c>
      <c r="BM158" s="192" t="s">
        <v>3494</v>
      </c>
    </row>
    <row r="159" spans="1:65" s="2" customFormat="1" ht="37.9" customHeight="1">
      <c r="A159" s="36"/>
      <c r="B159" s="37"/>
      <c r="C159" s="181" t="s">
        <v>395</v>
      </c>
      <c r="D159" s="181" t="s">
        <v>211</v>
      </c>
      <c r="E159" s="182" t="s">
        <v>3495</v>
      </c>
      <c r="F159" s="183" t="s">
        <v>3496</v>
      </c>
      <c r="G159" s="184" t="s">
        <v>354</v>
      </c>
      <c r="H159" s="185">
        <v>1</v>
      </c>
      <c r="I159" s="186"/>
      <c r="J159" s="187">
        <f t="shared" si="10"/>
        <v>0</v>
      </c>
      <c r="K159" s="183" t="s">
        <v>234</v>
      </c>
      <c r="L159" s="41"/>
      <c r="M159" s="188" t="s">
        <v>21</v>
      </c>
      <c r="N159" s="189" t="s">
        <v>45</v>
      </c>
      <c r="O159" s="66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215</v>
      </c>
      <c r="AT159" s="192" t="s">
        <v>211</v>
      </c>
      <c r="AU159" s="192" t="s">
        <v>83</v>
      </c>
      <c r="AY159" s="19" t="s">
        <v>209</v>
      </c>
      <c r="BE159" s="193">
        <f t="shared" si="14"/>
        <v>0</v>
      </c>
      <c r="BF159" s="193">
        <f t="shared" si="15"/>
        <v>0</v>
      </c>
      <c r="BG159" s="193">
        <f t="shared" si="16"/>
        <v>0</v>
      </c>
      <c r="BH159" s="193">
        <f t="shared" si="17"/>
        <v>0</v>
      </c>
      <c r="BI159" s="193">
        <f t="shared" si="18"/>
        <v>0</v>
      </c>
      <c r="BJ159" s="19" t="s">
        <v>81</v>
      </c>
      <c r="BK159" s="193">
        <f t="shared" si="19"/>
        <v>0</v>
      </c>
      <c r="BL159" s="19" t="s">
        <v>215</v>
      </c>
      <c r="BM159" s="192" t="s">
        <v>3497</v>
      </c>
    </row>
    <row r="160" spans="1:65" s="2" customFormat="1" ht="37.9" customHeight="1">
      <c r="A160" s="36"/>
      <c r="B160" s="37"/>
      <c r="C160" s="181" t="s">
        <v>120</v>
      </c>
      <c r="D160" s="181" t="s">
        <v>211</v>
      </c>
      <c r="E160" s="182" t="s">
        <v>3498</v>
      </c>
      <c r="F160" s="183" t="s">
        <v>3499</v>
      </c>
      <c r="G160" s="184" t="s">
        <v>354</v>
      </c>
      <c r="H160" s="185">
        <v>1</v>
      </c>
      <c r="I160" s="186"/>
      <c r="J160" s="187">
        <f t="shared" si="10"/>
        <v>0</v>
      </c>
      <c r="K160" s="183" t="s">
        <v>21</v>
      </c>
      <c r="L160" s="41"/>
      <c r="M160" s="188" t="s">
        <v>21</v>
      </c>
      <c r="N160" s="189" t="s">
        <v>45</v>
      </c>
      <c r="O160" s="66"/>
      <c r="P160" s="190">
        <f t="shared" si="11"/>
        <v>0</v>
      </c>
      <c r="Q160" s="190">
        <v>0.037</v>
      </c>
      <c r="R160" s="190">
        <f t="shared" si="12"/>
        <v>0.037</v>
      </c>
      <c r="S160" s="190">
        <v>0</v>
      </c>
      <c r="T160" s="191">
        <f t="shared" si="1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215</v>
      </c>
      <c r="AT160" s="192" t="s">
        <v>211</v>
      </c>
      <c r="AU160" s="192" t="s">
        <v>83</v>
      </c>
      <c r="AY160" s="19" t="s">
        <v>209</v>
      </c>
      <c r="BE160" s="193">
        <f t="shared" si="14"/>
        <v>0</v>
      </c>
      <c r="BF160" s="193">
        <f t="shared" si="15"/>
        <v>0</v>
      </c>
      <c r="BG160" s="193">
        <f t="shared" si="16"/>
        <v>0</v>
      </c>
      <c r="BH160" s="193">
        <f t="shared" si="17"/>
        <v>0</v>
      </c>
      <c r="BI160" s="193">
        <f t="shared" si="18"/>
        <v>0</v>
      </c>
      <c r="BJ160" s="19" t="s">
        <v>81</v>
      </c>
      <c r="BK160" s="193">
        <f t="shared" si="19"/>
        <v>0</v>
      </c>
      <c r="BL160" s="19" t="s">
        <v>215</v>
      </c>
      <c r="BM160" s="192" t="s">
        <v>3500</v>
      </c>
    </row>
    <row r="161" spans="2:63" s="12" customFormat="1" ht="22.9" customHeight="1">
      <c r="B161" s="165"/>
      <c r="C161" s="166"/>
      <c r="D161" s="167" t="s">
        <v>73</v>
      </c>
      <c r="E161" s="179" t="s">
        <v>1234</v>
      </c>
      <c r="F161" s="179" t="s">
        <v>1235</v>
      </c>
      <c r="G161" s="166"/>
      <c r="H161" s="166"/>
      <c r="I161" s="169"/>
      <c r="J161" s="180">
        <f>BK161</f>
        <v>0</v>
      </c>
      <c r="K161" s="166"/>
      <c r="L161" s="171"/>
      <c r="M161" s="172"/>
      <c r="N161" s="173"/>
      <c r="O161" s="173"/>
      <c r="P161" s="174">
        <f>P162</f>
        <v>0</v>
      </c>
      <c r="Q161" s="173"/>
      <c r="R161" s="174">
        <f>R162</f>
        <v>0</v>
      </c>
      <c r="S161" s="173"/>
      <c r="T161" s="175">
        <f>T162</f>
        <v>0</v>
      </c>
      <c r="AR161" s="176" t="s">
        <v>81</v>
      </c>
      <c r="AT161" s="177" t="s">
        <v>73</v>
      </c>
      <c r="AU161" s="177" t="s">
        <v>81</v>
      </c>
      <c r="AY161" s="176" t="s">
        <v>209</v>
      </c>
      <c r="BK161" s="178">
        <f>BK162</f>
        <v>0</v>
      </c>
    </row>
    <row r="162" spans="1:65" s="2" customFormat="1" ht="37.9" customHeight="1">
      <c r="A162" s="36"/>
      <c r="B162" s="37"/>
      <c r="C162" s="181" t="s">
        <v>404</v>
      </c>
      <c r="D162" s="181" t="s">
        <v>211</v>
      </c>
      <c r="E162" s="182" t="s">
        <v>1237</v>
      </c>
      <c r="F162" s="183" t="s">
        <v>1238</v>
      </c>
      <c r="G162" s="184" t="s">
        <v>302</v>
      </c>
      <c r="H162" s="185">
        <v>79.195</v>
      </c>
      <c r="I162" s="186"/>
      <c r="J162" s="187">
        <f>ROUND(I162*H162,2)</f>
        <v>0</v>
      </c>
      <c r="K162" s="183" t="s">
        <v>21</v>
      </c>
      <c r="L162" s="41"/>
      <c r="M162" s="188" t="s">
        <v>21</v>
      </c>
      <c r="N162" s="189" t="s">
        <v>45</v>
      </c>
      <c r="O162" s="66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215</v>
      </c>
      <c r="AT162" s="192" t="s">
        <v>211</v>
      </c>
      <c r="AU162" s="192" t="s">
        <v>83</v>
      </c>
      <c r="AY162" s="19" t="s">
        <v>209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9" t="s">
        <v>81</v>
      </c>
      <c r="BK162" s="193">
        <f>ROUND(I162*H162,2)</f>
        <v>0</v>
      </c>
      <c r="BL162" s="19" t="s">
        <v>215</v>
      </c>
      <c r="BM162" s="192" t="s">
        <v>3501</v>
      </c>
    </row>
    <row r="163" spans="2:63" s="12" customFormat="1" ht="25.9" customHeight="1">
      <c r="B163" s="165"/>
      <c r="C163" s="166"/>
      <c r="D163" s="167" t="s">
        <v>73</v>
      </c>
      <c r="E163" s="168" t="s">
        <v>1240</v>
      </c>
      <c r="F163" s="168" t="s">
        <v>1241</v>
      </c>
      <c r="G163" s="166"/>
      <c r="H163" s="166"/>
      <c r="I163" s="169"/>
      <c r="J163" s="170">
        <f>BK163</f>
        <v>0</v>
      </c>
      <c r="K163" s="166"/>
      <c r="L163" s="171"/>
      <c r="M163" s="172"/>
      <c r="N163" s="173"/>
      <c r="O163" s="173"/>
      <c r="P163" s="174">
        <f>P164+P180+P199+P203+P222</f>
        <v>0</v>
      </c>
      <c r="Q163" s="173"/>
      <c r="R163" s="174">
        <f>R164+R180+R199+R203+R222</f>
        <v>0.6184200000000001</v>
      </c>
      <c r="S163" s="173"/>
      <c r="T163" s="175">
        <f>T164+T180+T199+T203+T222</f>
        <v>0</v>
      </c>
      <c r="AR163" s="176" t="s">
        <v>83</v>
      </c>
      <c r="AT163" s="177" t="s">
        <v>73</v>
      </c>
      <c r="AU163" s="177" t="s">
        <v>74</v>
      </c>
      <c r="AY163" s="176" t="s">
        <v>209</v>
      </c>
      <c r="BK163" s="178">
        <f>BK164+BK180+BK199+BK203+BK222</f>
        <v>0</v>
      </c>
    </row>
    <row r="164" spans="2:63" s="12" customFormat="1" ht="22.9" customHeight="1">
      <c r="B164" s="165"/>
      <c r="C164" s="166"/>
      <c r="D164" s="167" t="s">
        <v>73</v>
      </c>
      <c r="E164" s="179" t="s">
        <v>1585</v>
      </c>
      <c r="F164" s="179" t="s">
        <v>1586</v>
      </c>
      <c r="G164" s="166"/>
      <c r="H164" s="166"/>
      <c r="I164" s="169"/>
      <c r="J164" s="180">
        <f>BK164</f>
        <v>0</v>
      </c>
      <c r="K164" s="166"/>
      <c r="L164" s="171"/>
      <c r="M164" s="172"/>
      <c r="N164" s="173"/>
      <c r="O164" s="173"/>
      <c r="P164" s="174">
        <f>SUM(P165:P179)</f>
        <v>0</v>
      </c>
      <c r="Q164" s="173"/>
      <c r="R164" s="174">
        <f>SUM(R165:R179)</f>
        <v>0.16396000000000002</v>
      </c>
      <c r="S164" s="173"/>
      <c r="T164" s="175">
        <f>SUM(T165:T179)</f>
        <v>0</v>
      </c>
      <c r="AR164" s="176" t="s">
        <v>83</v>
      </c>
      <c r="AT164" s="177" t="s">
        <v>73</v>
      </c>
      <c r="AU164" s="177" t="s">
        <v>81</v>
      </c>
      <c r="AY164" s="176" t="s">
        <v>209</v>
      </c>
      <c r="BK164" s="178">
        <f>SUM(BK165:BK179)</f>
        <v>0</v>
      </c>
    </row>
    <row r="165" spans="1:65" s="2" customFormat="1" ht="24.2" customHeight="1">
      <c r="A165" s="36"/>
      <c r="B165" s="37"/>
      <c r="C165" s="181" t="s">
        <v>408</v>
      </c>
      <c r="D165" s="181" t="s">
        <v>211</v>
      </c>
      <c r="E165" s="182" t="s">
        <v>3502</v>
      </c>
      <c r="F165" s="183" t="s">
        <v>3503</v>
      </c>
      <c r="G165" s="184" t="s">
        <v>322</v>
      </c>
      <c r="H165" s="185">
        <v>9</v>
      </c>
      <c r="I165" s="186"/>
      <c r="J165" s="187">
        <f>ROUND(I165*H165,2)</f>
        <v>0</v>
      </c>
      <c r="K165" s="183" t="s">
        <v>234</v>
      </c>
      <c r="L165" s="41"/>
      <c r="M165" s="188" t="s">
        <v>21</v>
      </c>
      <c r="N165" s="189" t="s">
        <v>45</v>
      </c>
      <c r="O165" s="66"/>
      <c r="P165" s="190">
        <f>O165*H165</f>
        <v>0</v>
      </c>
      <c r="Q165" s="190">
        <v>0.00145</v>
      </c>
      <c r="R165" s="190">
        <f>Q165*H165</f>
        <v>0.013049999999999999</v>
      </c>
      <c r="S165" s="190">
        <v>0</v>
      </c>
      <c r="T165" s="19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298</v>
      </c>
      <c r="AT165" s="192" t="s">
        <v>211</v>
      </c>
      <c r="AU165" s="192" t="s">
        <v>83</v>
      </c>
      <c r="AY165" s="19" t="s">
        <v>209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9" t="s">
        <v>81</v>
      </c>
      <c r="BK165" s="193">
        <f>ROUND(I165*H165,2)</f>
        <v>0</v>
      </c>
      <c r="BL165" s="19" t="s">
        <v>298</v>
      </c>
      <c r="BM165" s="192" t="s">
        <v>3504</v>
      </c>
    </row>
    <row r="166" spans="1:65" s="2" customFormat="1" ht="14.45" customHeight="1">
      <c r="A166" s="36"/>
      <c r="B166" s="37"/>
      <c r="C166" s="181" t="s">
        <v>419</v>
      </c>
      <c r="D166" s="181" t="s">
        <v>211</v>
      </c>
      <c r="E166" s="182" t="s">
        <v>3505</v>
      </c>
      <c r="F166" s="183" t="s">
        <v>3506</v>
      </c>
      <c r="G166" s="184" t="s">
        <v>322</v>
      </c>
      <c r="H166" s="185">
        <v>6</v>
      </c>
      <c r="I166" s="186"/>
      <c r="J166" s="187">
        <f>ROUND(I166*H166,2)</f>
        <v>0</v>
      </c>
      <c r="K166" s="183" t="s">
        <v>234</v>
      </c>
      <c r="L166" s="41"/>
      <c r="M166" s="188" t="s">
        <v>21</v>
      </c>
      <c r="N166" s="189" t="s">
        <v>45</v>
      </c>
      <c r="O166" s="66"/>
      <c r="P166" s="190">
        <f>O166*H166</f>
        <v>0</v>
      </c>
      <c r="Q166" s="190">
        <v>0.00041</v>
      </c>
      <c r="R166" s="190">
        <f>Q166*H166</f>
        <v>0.00246</v>
      </c>
      <c r="S166" s="190">
        <v>0</v>
      </c>
      <c r="T166" s="19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298</v>
      </c>
      <c r="AT166" s="192" t="s">
        <v>211</v>
      </c>
      <c r="AU166" s="192" t="s">
        <v>83</v>
      </c>
      <c r="AY166" s="19" t="s">
        <v>209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9" t="s">
        <v>81</v>
      </c>
      <c r="BK166" s="193">
        <f>ROUND(I166*H166,2)</f>
        <v>0</v>
      </c>
      <c r="BL166" s="19" t="s">
        <v>298</v>
      </c>
      <c r="BM166" s="192" t="s">
        <v>3507</v>
      </c>
    </row>
    <row r="167" spans="1:65" s="2" customFormat="1" ht="14.45" customHeight="1">
      <c r="A167" s="36"/>
      <c r="B167" s="37"/>
      <c r="C167" s="181" t="s">
        <v>424</v>
      </c>
      <c r="D167" s="181" t="s">
        <v>211</v>
      </c>
      <c r="E167" s="182" t="s">
        <v>3508</v>
      </c>
      <c r="F167" s="183" t="s">
        <v>3509</v>
      </c>
      <c r="G167" s="184" t="s">
        <v>322</v>
      </c>
      <c r="H167" s="185">
        <v>20</v>
      </c>
      <c r="I167" s="186"/>
      <c r="J167" s="187">
        <f>ROUND(I167*H167,2)</f>
        <v>0</v>
      </c>
      <c r="K167" s="183" t="s">
        <v>234</v>
      </c>
      <c r="L167" s="41"/>
      <c r="M167" s="188" t="s">
        <v>21</v>
      </c>
      <c r="N167" s="189" t="s">
        <v>45</v>
      </c>
      <c r="O167" s="66"/>
      <c r="P167" s="190">
        <f>O167*H167</f>
        <v>0</v>
      </c>
      <c r="Q167" s="190">
        <v>0.00048</v>
      </c>
      <c r="R167" s="190">
        <f>Q167*H167</f>
        <v>0.009600000000000001</v>
      </c>
      <c r="S167" s="190">
        <v>0</v>
      </c>
      <c r="T167" s="19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298</v>
      </c>
      <c r="AT167" s="192" t="s">
        <v>211</v>
      </c>
      <c r="AU167" s="192" t="s">
        <v>83</v>
      </c>
      <c r="AY167" s="19" t="s">
        <v>209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9" t="s">
        <v>81</v>
      </c>
      <c r="BK167" s="193">
        <f>ROUND(I167*H167,2)</f>
        <v>0</v>
      </c>
      <c r="BL167" s="19" t="s">
        <v>298</v>
      </c>
      <c r="BM167" s="192" t="s">
        <v>3510</v>
      </c>
    </row>
    <row r="168" spans="1:65" s="2" customFormat="1" ht="14.45" customHeight="1">
      <c r="A168" s="36"/>
      <c r="B168" s="37"/>
      <c r="C168" s="181" t="s">
        <v>430</v>
      </c>
      <c r="D168" s="181" t="s">
        <v>211</v>
      </c>
      <c r="E168" s="182" t="s">
        <v>3511</v>
      </c>
      <c r="F168" s="183" t="s">
        <v>3512</v>
      </c>
      <c r="G168" s="184" t="s">
        <v>322</v>
      </c>
      <c r="H168" s="185">
        <v>18</v>
      </c>
      <c r="I168" s="186"/>
      <c r="J168" s="187">
        <f>ROUND(I168*H168,2)</f>
        <v>0</v>
      </c>
      <c r="K168" s="183" t="s">
        <v>234</v>
      </c>
      <c r="L168" s="41"/>
      <c r="M168" s="188" t="s">
        <v>21</v>
      </c>
      <c r="N168" s="189" t="s">
        <v>45</v>
      </c>
      <c r="O168" s="66"/>
      <c r="P168" s="190">
        <f>O168*H168</f>
        <v>0</v>
      </c>
      <c r="Q168" s="190">
        <v>0.00071</v>
      </c>
      <c r="R168" s="190">
        <f>Q168*H168</f>
        <v>0.01278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298</v>
      </c>
      <c r="AT168" s="192" t="s">
        <v>211</v>
      </c>
      <c r="AU168" s="192" t="s">
        <v>83</v>
      </c>
      <c r="AY168" s="19" t="s">
        <v>209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9" t="s">
        <v>81</v>
      </c>
      <c r="BK168" s="193">
        <f>ROUND(I168*H168,2)</f>
        <v>0</v>
      </c>
      <c r="BL168" s="19" t="s">
        <v>298</v>
      </c>
      <c r="BM168" s="192" t="s">
        <v>3513</v>
      </c>
    </row>
    <row r="169" spans="1:65" s="2" customFormat="1" ht="14.45" customHeight="1">
      <c r="A169" s="36"/>
      <c r="B169" s="37"/>
      <c r="C169" s="181" t="s">
        <v>434</v>
      </c>
      <c r="D169" s="181" t="s">
        <v>211</v>
      </c>
      <c r="E169" s="182" t="s">
        <v>3514</v>
      </c>
      <c r="F169" s="183" t="s">
        <v>3515</v>
      </c>
      <c r="G169" s="184" t="s">
        <v>322</v>
      </c>
      <c r="H169" s="185">
        <v>56</v>
      </c>
      <c r="I169" s="186"/>
      <c r="J169" s="187">
        <f>ROUND(I169*H169,2)</f>
        <v>0</v>
      </c>
      <c r="K169" s="183" t="s">
        <v>234</v>
      </c>
      <c r="L169" s="41"/>
      <c r="M169" s="188" t="s">
        <v>21</v>
      </c>
      <c r="N169" s="189" t="s">
        <v>45</v>
      </c>
      <c r="O169" s="66"/>
      <c r="P169" s="190">
        <f>O169*H169</f>
        <v>0</v>
      </c>
      <c r="Q169" s="190">
        <v>0.00224</v>
      </c>
      <c r="R169" s="190">
        <f>Q169*H169</f>
        <v>0.12544</v>
      </c>
      <c r="S169" s="190">
        <v>0</v>
      </c>
      <c r="T169" s="19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298</v>
      </c>
      <c r="AT169" s="192" t="s">
        <v>211</v>
      </c>
      <c r="AU169" s="192" t="s">
        <v>83</v>
      </c>
      <c r="AY169" s="19" t="s">
        <v>209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9" t="s">
        <v>81</v>
      </c>
      <c r="BK169" s="193">
        <f>ROUND(I169*H169,2)</f>
        <v>0</v>
      </c>
      <c r="BL169" s="19" t="s">
        <v>298</v>
      </c>
      <c r="BM169" s="192" t="s">
        <v>3516</v>
      </c>
    </row>
    <row r="170" spans="2:51" s="13" customFormat="1" ht="12">
      <c r="B170" s="194"/>
      <c r="C170" s="195"/>
      <c r="D170" s="196" t="s">
        <v>217</v>
      </c>
      <c r="E170" s="197" t="s">
        <v>21</v>
      </c>
      <c r="F170" s="198" t="s">
        <v>3517</v>
      </c>
      <c r="G170" s="195"/>
      <c r="H170" s="199">
        <v>56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217</v>
      </c>
      <c r="AU170" s="205" t="s">
        <v>83</v>
      </c>
      <c r="AV170" s="13" t="s">
        <v>83</v>
      </c>
      <c r="AW170" s="13" t="s">
        <v>35</v>
      </c>
      <c r="AX170" s="13" t="s">
        <v>81</v>
      </c>
      <c r="AY170" s="205" t="s">
        <v>209</v>
      </c>
    </row>
    <row r="171" spans="1:65" s="2" customFormat="1" ht="24.2" customHeight="1">
      <c r="A171" s="36"/>
      <c r="B171" s="37"/>
      <c r="C171" s="181" t="s">
        <v>438</v>
      </c>
      <c r="D171" s="181" t="s">
        <v>211</v>
      </c>
      <c r="E171" s="182" t="s">
        <v>3518</v>
      </c>
      <c r="F171" s="183" t="s">
        <v>3519</v>
      </c>
      <c r="G171" s="184" t="s">
        <v>354</v>
      </c>
      <c r="H171" s="185">
        <v>6</v>
      </c>
      <c r="I171" s="186"/>
      <c r="J171" s="187">
        <f>ROUND(I171*H171,2)</f>
        <v>0</v>
      </c>
      <c r="K171" s="183" t="s">
        <v>234</v>
      </c>
      <c r="L171" s="41"/>
      <c r="M171" s="188" t="s">
        <v>21</v>
      </c>
      <c r="N171" s="189" t="s">
        <v>45</v>
      </c>
      <c r="O171" s="66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298</v>
      </c>
      <c r="AT171" s="192" t="s">
        <v>211</v>
      </c>
      <c r="AU171" s="192" t="s">
        <v>83</v>
      </c>
      <c r="AY171" s="19" t="s">
        <v>209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9" t="s">
        <v>81</v>
      </c>
      <c r="BK171" s="193">
        <f>ROUND(I171*H171,2)</f>
        <v>0</v>
      </c>
      <c r="BL171" s="19" t="s">
        <v>298</v>
      </c>
      <c r="BM171" s="192" t="s">
        <v>3520</v>
      </c>
    </row>
    <row r="172" spans="1:65" s="2" customFormat="1" ht="24.2" customHeight="1">
      <c r="A172" s="36"/>
      <c r="B172" s="37"/>
      <c r="C172" s="181" t="s">
        <v>442</v>
      </c>
      <c r="D172" s="181" t="s">
        <v>211</v>
      </c>
      <c r="E172" s="182" t="s">
        <v>3521</v>
      </c>
      <c r="F172" s="183" t="s">
        <v>3522</v>
      </c>
      <c r="G172" s="184" t="s">
        <v>354</v>
      </c>
      <c r="H172" s="185">
        <v>4</v>
      </c>
      <c r="I172" s="186"/>
      <c r="J172" s="187">
        <f>ROUND(I172*H172,2)</f>
        <v>0</v>
      </c>
      <c r="K172" s="183" t="s">
        <v>234</v>
      </c>
      <c r="L172" s="41"/>
      <c r="M172" s="188" t="s">
        <v>21</v>
      </c>
      <c r="N172" s="189" t="s">
        <v>45</v>
      </c>
      <c r="O172" s="66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298</v>
      </c>
      <c r="AT172" s="192" t="s">
        <v>211</v>
      </c>
      <c r="AU172" s="192" t="s">
        <v>83</v>
      </c>
      <c r="AY172" s="19" t="s">
        <v>209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9" t="s">
        <v>81</v>
      </c>
      <c r="BK172" s="193">
        <f>ROUND(I172*H172,2)</f>
        <v>0</v>
      </c>
      <c r="BL172" s="19" t="s">
        <v>298</v>
      </c>
      <c r="BM172" s="192" t="s">
        <v>3523</v>
      </c>
    </row>
    <row r="173" spans="1:65" s="2" customFormat="1" ht="24.2" customHeight="1">
      <c r="A173" s="36"/>
      <c r="B173" s="37"/>
      <c r="C173" s="181" t="s">
        <v>446</v>
      </c>
      <c r="D173" s="181" t="s">
        <v>211</v>
      </c>
      <c r="E173" s="182" t="s">
        <v>3524</v>
      </c>
      <c r="F173" s="183" t="s">
        <v>3525</v>
      </c>
      <c r="G173" s="184" t="s">
        <v>354</v>
      </c>
      <c r="H173" s="185">
        <v>2</v>
      </c>
      <c r="I173" s="186"/>
      <c r="J173" s="187">
        <f>ROUND(I173*H173,2)</f>
        <v>0</v>
      </c>
      <c r="K173" s="183" t="s">
        <v>234</v>
      </c>
      <c r="L173" s="41"/>
      <c r="M173" s="188" t="s">
        <v>21</v>
      </c>
      <c r="N173" s="189" t="s">
        <v>45</v>
      </c>
      <c r="O173" s="66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298</v>
      </c>
      <c r="AT173" s="192" t="s">
        <v>211</v>
      </c>
      <c r="AU173" s="192" t="s">
        <v>83</v>
      </c>
      <c r="AY173" s="19" t="s">
        <v>209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81</v>
      </c>
      <c r="BK173" s="193">
        <f>ROUND(I173*H173,2)</f>
        <v>0</v>
      </c>
      <c r="BL173" s="19" t="s">
        <v>298</v>
      </c>
      <c r="BM173" s="192" t="s">
        <v>3526</v>
      </c>
    </row>
    <row r="174" spans="1:65" s="2" customFormat="1" ht="24.2" customHeight="1">
      <c r="A174" s="36"/>
      <c r="B174" s="37"/>
      <c r="C174" s="181" t="s">
        <v>452</v>
      </c>
      <c r="D174" s="181" t="s">
        <v>211</v>
      </c>
      <c r="E174" s="182" t="s">
        <v>3527</v>
      </c>
      <c r="F174" s="183" t="s">
        <v>3528</v>
      </c>
      <c r="G174" s="184" t="s">
        <v>354</v>
      </c>
      <c r="H174" s="185">
        <v>1</v>
      </c>
      <c r="I174" s="186"/>
      <c r="J174" s="187">
        <f>ROUND(I174*H174,2)</f>
        <v>0</v>
      </c>
      <c r="K174" s="183" t="s">
        <v>234</v>
      </c>
      <c r="L174" s="41"/>
      <c r="M174" s="188" t="s">
        <v>21</v>
      </c>
      <c r="N174" s="189" t="s">
        <v>45</v>
      </c>
      <c r="O174" s="66"/>
      <c r="P174" s="190">
        <f>O174*H174</f>
        <v>0</v>
      </c>
      <c r="Q174" s="190">
        <v>0.00034</v>
      </c>
      <c r="R174" s="190">
        <f>Q174*H174</f>
        <v>0.00034</v>
      </c>
      <c r="S174" s="190">
        <v>0</v>
      </c>
      <c r="T174" s="19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298</v>
      </c>
      <c r="AT174" s="192" t="s">
        <v>211</v>
      </c>
      <c r="AU174" s="192" t="s">
        <v>83</v>
      </c>
      <c r="AY174" s="19" t="s">
        <v>209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9" t="s">
        <v>81</v>
      </c>
      <c r="BK174" s="193">
        <f>ROUND(I174*H174,2)</f>
        <v>0</v>
      </c>
      <c r="BL174" s="19" t="s">
        <v>298</v>
      </c>
      <c r="BM174" s="192" t="s">
        <v>3529</v>
      </c>
    </row>
    <row r="175" spans="2:51" s="13" customFormat="1" ht="12">
      <c r="B175" s="194"/>
      <c r="C175" s="195"/>
      <c r="D175" s="196" t="s">
        <v>217</v>
      </c>
      <c r="E175" s="197" t="s">
        <v>21</v>
      </c>
      <c r="F175" s="198" t="s">
        <v>3530</v>
      </c>
      <c r="G175" s="195"/>
      <c r="H175" s="199">
        <v>1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217</v>
      </c>
      <c r="AU175" s="205" t="s">
        <v>83</v>
      </c>
      <c r="AV175" s="13" t="s">
        <v>83</v>
      </c>
      <c r="AW175" s="13" t="s">
        <v>35</v>
      </c>
      <c r="AX175" s="13" t="s">
        <v>81</v>
      </c>
      <c r="AY175" s="205" t="s">
        <v>209</v>
      </c>
    </row>
    <row r="176" spans="1:65" s="2" customFormat="1" ht="14.45" customHeight="1">
      <c r="A176" s="36"/>
      <c r="B176" s="37"/>
      <c r="C176" s="181" t="s">
        <v>457</v>
      </c>
      <c r="D176" s="181" t="s">
        <v>211</v>
      </c>
      <c r="E176" s="182" t="s">
        <v>3531</v>
      </c>
      <c r="F176" s="183" t="s">
        <v>3532</v>
      </c>
      <c r="G176" s="184" t="s">
        <v>354</v>
      </c>
      <c r="H176" s="185">
        <v>1</v>
      </c>
      <c r="I176" s="186"/>
      <c r="J176" s="187">
        <f>ROUND(I176*H176,2)</f>
        <v>0</v>
      </c>
      <c r="K176" s="183" t="s">
        <v>234</v>
      </c>
      <c r="L176" s="41"/>
      <c r="M176" s="188" t="s">
        <v>21</v>
      </c>
      <c r="N176" s="189" t="s">
        <v>45</v>
      </c>
      <c r="O176" s="66"/>
      <c r="P176" s="190">
        <f>O176*H176</f>
        <v>0</v>
      </c>
      <c r="Q176" s="190">
        <v>0.00029</v>
      </c>
      <c r="R176" s="190">
        <f>Q176*H176</f>
        <v>0.00029</v>
      </c>
      <c r="S176" s="190">
        <v>0</v>
      </c>
      <c r="T176" s="19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298</v>
      </c>
      <c r="AT176" s="192" t="s">
        <v>211</v>
      </c>
      <c r="AU176" s="192" t="s">
        <v>83</v>
      </c>
      <c r="AY176" s="19" t="s">
        <v>209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9" t="s">
        <v>81</v>
      </c>
      <c r="BK176" s="193">
        <f>ROUND(I176*H176,2)</f>
        <v>0</v>
      </c>
      <c r="BL176" s="19" t="s">
        <v>298</v>
      </c>
      <c r="BM176" s="192" t="s">
        <v>3533</v>
      </c>
    </row>
    <row r="177" spans="1:65" s="2" customFormat="1" ht="24.2" customHeight="1">
      <c r="A177" s="36"/>
      <c r="B177" s="37"/>
      <c r="C177" s="181" t="s">
        <v>461</v>
      </c>
      <c r="D177" s="181" t="s">
        <v>211</v>
      </c>
      <c r="E177" s="182" t="s">
        <v>3534</v>
      </c>
      <c r="F177" s="183" t="s">
        <v>3535</v>
      </c>
      <c r="G177" s="184" t="s">
        <v>322</v>
      </c>
      <c r="H177" s="185">
        <v>109</v>
      </c>
      <c r="I177" s="186"/>
      <c r="J177" s="187">
        <f>ROUND(I177*H177,2)</f>
        <v>0</v>
      </c>
      <c r="K177" s="183" t="s">
        <v>234</v>
      </c>
      <c r="L177" s="41"/>
      <c r="M177" s="188" t="s">
        <v>21</v>
      </c>
      <c r="N177" s="189" t="s">
        <v>45</v>
      </c>
      <c r="O177" s="66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298</v>
      </c>
      <c r="AT177" s="192" t="s">
        <v>211</v>
      </c>
      <c r="AU177" s="192" t="s">
        <v>83</v>
      </c>
      <c r="AY177" s="19" t="s">
        <v>209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81</v>
      </c>
      <c r="BK177" s="193">
        <f>ROUND(I177*H177,2)</f>
        <v>0</v>
      </c>
      <c r="BL177" s="19" t="s">
        <v>298</v>
      </c>
      <c r="BM177" s="192" t="s">
        <v>3536</v>
      </c>
    </row>
    <row r="178" spans="1:65" s="2" customFormat="1" ht="37.9" customHeight="1">
      <c r="A178" s="36"/>
      <c r="B178" s="37"/>
      <c r="C178" s="181" t="s">
        <v>467</v>
      </c>
      <c r="D178" s="181" t="s">
        <v>211</v>
      </c>
      <c r="E178" s="182" t="s">
        <v>3537</v>
      </c>
      <c r="F178" s="183" t="s">
        <v>3538</v>
      </c>
      <c r="G178" s="184" t="s">
        <v>1623</v>
      </c>
      <c r="H178" s="248"/>
      <c r="I178" s="186"/>
      <c r="J178" s="187">
        <f>ROUND(I178*H178,2)</f>
        <v>0</v>
      </c>
      <c r="K178" s="183" t="s">
        <v>234</v>
      </c>
      <c r="L178" s="41"/>
      <c r="M178" s="188" t="s">
        <v>21</v>
      </c>
      <c r="N178" s="189" t="s">
        <v>45</v>
      </c>
      <c r="O178" s="66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298</v>
      </c>
      <c r="AT178" s="192" t="s">
        <v>211</v>
      </c>
      <c r="AU178" s="192" t="s">
        <v>83</v>
      </c>
      <c r="AY178" s="19" t="s">
        <v>209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9" t="s">
        <v>81</v>
      </c>
      <c r="BK178" s="193">
        <f>ROUND(I178*H178,2)</f>
        <v>0</v>
      </c>
      <c r="BL178" s="19" t="s">
        <v>298</v>
      </c>
      <c r="BM178" s="192" t="s">
        <v>3539</v>
      </c>
    </row>
    <row r="179" spans="1:65" s="2" customFormat="1" ht="49.15" customHeight="1">
      <c r="A179" s="36"/>
      <c r="B179" s="37"/>
      <c r="C179" s="181" t="s">
        <v>473</v>
      </c>
      <c r="D179" s="181" t="s">
        <v>211</v>
      </c>
      <c r="E179" s="182" t="s">
        <v>3540</v>
      </c>
      <c r="F179" s="183" t="s">
        <v>3541</v>
      </c>
      <c r="G179" s="184" t="s">
        <v>1623</v>
      </c>
      <c r="H179" s="248"/>
      <c r="I179" s="186"/>
      <c r="J179" s="187">
        <f>ROUND(I179*H179,2)</f>
        <v>0</v>
      </c>
      <c r="K179" s="183" t="s">
        <v>234</v>
      </c>
      <c r="L179" s="41"/>
      <c r="M179" s="188" t="s">
        <v>21</v>
      </c>
      <c r="N179" s="189" t="s">
        <v>45</v>
      </c>
      <c r="O179" s="66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298</v>
      </c>
      <c r="AT179" s="192" t="s">
        <v>211</v>
      </c>
      <c r="AU179" s="192" t="s">
        <v>83</v>
      </c>
      <c r="AY179" s="19" t="s">
        <v>209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9" t="s">
        <v>81</v>
      </c>
      <c r="BK179" s="193">
        <f>ROUND(I179*H179,2)</f>
        <v>0</v>
      </c>
      <c r="BL179" s="19" t="s">
        <v>298</v>
      </c>
      <c r="BM179" s="192" t="s">
        <v>3542</v>
      </c>
    </row>
    <row r="180" spans="2:63" s="12" customFormat="1" ht="22.9" customHeight="1">
      <c r="B180" s="165"/>
      <c r="C180" s="166"/>
      <c r="D180" s="167" t="s">
        <v>73</v>
      </c>
      <c r="E180" s="179" t="s">
        <v>3543</v>
      </c>
      <c r="F180" s="179" t="s">
        <v>3544</v>
      </c>
      <c r="G180" s="166"/>
      <c r="H180" s="166"/>
      <c r="I180" s="169"/>
      <c r="J180" s="180">
        <f>BK180</f>
        <v>0</v>
      </c>
      <c r="K180" s="166"/>
      <c r="L180" s="171"/>
      <c r="M180" s="172"/>
      <c r="N180" s="173"/>
      <c r="O180" s="173"/>
      <c r="P180" s="174">
        <f>SUM(P181:P198)</f>
        <v>0</v>
      </c>
      <c r="Q180" s="173"/>
      <c r="R180" s="174">
        <f>SUM(R181:R198)</f>
        <v>0.21794000000000005</v>
      </c>
      <c r="S180" s="173"/>
      <c r="T180" s="175">
        <f>SUM(T181:T198)</f>
        <v>0</v>
      </c>
      <c r="AR180" s="176" t="s">
        <v>83</v>
      </c>
      <c r="AT180" s="177" t="s">
        <v>73</v>
      </c>
      <c r="AU180" s="177" t="s">
        <v>81</v>
      </c>
      <c r="AY180" s="176" t="s">
        <v>209</v>
      </c>
      <c r="BK180" s="178">
        <f>SUM(BK181:BK198)</f>
        <v>0</v>
      </c>
    </row>
    <row r="181" spans="1:65" s="2" customFormat="1" ht="49.15" customHeight="1">
      <c r="A181" s="36"/>
      <c r="B181" s="37"/>
      <c r="C181" s="181" t="s">
        <v>480</v>
      </c>
      <c r="D181" s="181" t="s">
        <v>211</v>
      </c>
      <c r="E181" s="182" t="s">
        <v>3545</v>
      </c>
      <c r="F181" s="183" t="s">
        <v>3546</v>
      </c>
      <c r="G181" s="184" t="s">
        <v>354</v>
      </c>
      <c r="H181" s="185">
        <v>2</v>
      </c>
      <c r="I181" s="186"/>
      <c r="J181" s="187">
        <f>ROUND(I181*H181,2)</f>
        <v>0</v>
      </c>
      <c r="K181" s="183" t="s">
        <v>234</v>
      </c>
      <c r="L181" s="41"/>
      <c r="M181" s="188" t="s">
        <v>21</v>
      </c>
      <c r="N181" s="189" t="s">
        <v>45</v>
      </c>
      <c r="O181" s="66"/>
      <c r="P181" s="190">
        <f>O181*H181</f>
        <v>0</v>
      </c>
      <c r="Q181" s="190">
        <v>0.00186</v>
      </c>
      <c r="R181" s="190">
        <f>Q181*H181</f>
        <v>0.00372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298</v>
      </c>
      <c r="AT181" s="192" t="s">
        <v>211</v>
      </c>
      <c r="AU181" s="192" t="s">
        <v>83</v>
      </c>
      <c r="AY181" s="19" t="s">
        <v>209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81</v>
      </c>
      <c r="BK181" s="193">
        <f>ROUND(I181*H181,2)</f>
        <v>0</v>
      </c>
      <c r="BL181" s="19" t="s">
        <v>298</v>
      </c>
      <c r="BM181" s="192" t="s">
        <v>3547</v>
      </c>
    </row>
    <row r="182" spans="1:65" s="2" customFormat="1" ht="24.2" customHeight="1">
      <c r="A182" s="36"/>
      <c r="B182" s="37"/>
      <c r="C182" s="181" t="s">
        <v>490</v>
      </c>
      <c r="D182" s="181" t="s">
        <v>211</v>
      </c>
      <c r="E182" s="182" t="s">
        <v>3548</v>
      </c>
      <c r="F182" s="183" t="s">
        <v>3549</v>
      </c>
      <c r="G182" s="184" t="s">
        <v>322</v>
      </c>
      <c r="H182" s="185">
        <v>32</v>
      </c>
      <c r="I182" s="186"/>
      <c r="J182" s="187">
        <f>ROUND(I182*H182,2)</f>
        <v>0</v>
      </c>
      <c r="K182" s="183" t="s">
        <v>234</v>
      </c>
      <c r="L182" s="41"/>
      <c r="M182" s="188" t="s">
        <v>21</v>
      </c>
      <c r="N182" s="189" t="s">
        <v>45</v>
      </c>
      <c r="O182" s="66"/>
      <c r="P182" s="190">
        <f>O182*H182</f>
        <v>0</v>
      </c>
      <c r="Q182" s="190">
        <v>0.00119</v>
      </c>
      <c r="R182" s="190">
        <f>Q182*H182</f>
        <v>0.03808</v>
      </c>
      <c r="S182" s="190">
        <v>0</v>
      </c>
      <c r="T182" s="191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2" t="s">
        <v>298</v>
      </c>
      <c r="AT182" s="192" t="s">
        <v>211</v>
      </c>
      <c r="AU182" s="192" t="s">
        <v>83</v>
      </c>
      <c r="AY182" s="19" t="s">
        <v>209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9" t="s">
        <v>81</v>
      </c>
      <c r="BK182" s="193">
        <f>ROUND(I182*H182,2)</f>
        <v>0</v>
      </c>
      <c r="BL182" s="19" t="s">
        <v>298</v>
      </c>
      <c r="BM182" s="192" t="s">
        <v>3550</v>
      </c>
    </row>
    <row r="183" spans="1:65" s="2" customFormat="1" ht="24.2" customHeight="1">
      <c r="A183" s="36"/>
      <c r="B183" s="37"/>
      <c r="C183" s="181" t="s">
        <v>496</v>
      </c>
      <c r="D183" s="181" t="s">
        <v>211</v>
      </c>
      <c r="E183" s="182" t="s">
        <v>3551</v>
      </c>
      <c r="F183" s="183" t="s">
        <v>3552</v>
      </c>
      <c r="G183" s="184" t="s">
        <v>322</v>
      </c>
      <c r="H183" s="185">
        <v>88</v>
      </c>
      <c r="I183" s="186"/>
      <c r="J183" s="187">
        <f>ROUND(I183*H183,2)</f>
        <v>0</v>
      </c>
      <c r="K183" s="183" t="s">
        <v>234</v>
      </c>
      <c r="L183" s="41"/>
      <c r="M183" s="188" t="s">
        <v>21</v>
      </c>
      <c r="N183" s="189" t="s">
        <v>45</v>
      </c>
      <c r="O183" s="66"/>
      <c r="P183" s="190">
        <f>O183*H183</f>
        <v>0</v>
      </c>
      <c r="Q183" s="190">
        <v>0.00084</v>
      </c>
      <c r="R183" s="190">
        <f>Q183*H183</f>
        <v>0.07392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298</v>
      </c>
      <c r="AT183" s="192" t="s">
        <v>211</v>
      </c>
      <c r="AU183" s="192" t="s">
        <v>83</v>
      </c>
      <c r="AY183" s="19" t="s">
        <v>209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9" t="s">
        <v>81</v>
      </c>
      <c r="BK183" s="193">
        <f>ROUND(I183*H183,2)</f>
        <v>0</v>
      </c>
      <c r="BL183" s="19" t="s">
        <v>298</v>
      </c>
      <c r="BM183" s="192" t="s">
        <v>3553</v>
      </c>
    </row>
    <row r="184" spans="1:65" s="2" customFormat="1" ht="24.2" customHeight="1">
      <c r="A184" s="36"/>
      <c r="B184" s="37"/>
      <c r="C184" s="181" t="s">
        <v>500</v>
      </c>
      <c r="D184" s="181" t="s">
        <v>211</v>
      </c>
      <c r="E184" s="182" t="s">
        <v>3554</v>
      </c>
      <c r="F184" s="183" t="s">
        <v>3555</v>
      </c>
      <c r="G184" s="184" t="s">
        <v>322</v>
      </c>
      <c r="H184" s="185">
        <v>18</v>
      </c>
      <c r="I184" s="186"/>
      <c r="J184" s="187">
        <f>ROUND(I184*H184,2)</f>
        <v>0</v>
      </c>
      <c r="K184" s="183" t="s">
        <v>234</v>
      </c>
      <c r="L184" s="41"/>
      <c r="M184" s="188" t="s">
        <v>21</v>
      </c>
      <c r="N184" s="189" t="s">
        <v>45</v>
      </c>
      <c r="O184" s="66"/>
      <c r="P184" s="190">
        <f>O184*H184</f>
        <v>0</v>
      </c>
      <c r="Q184" s="190">
        <v>0.00116</v>
      </c>
      <c r="R184" s="190">
        <f>Q184*H184</f>
        <v>0.02088</v>
      </c>
      <c r="S184" s="190">
        <v>0</v>
      </c>
      <c r="T184" s="19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298</v>
      </c>
      <c r="AT184" s="192" t="s">
        <v>211</v>
      </c>
      <c r="AU184" s="192" t="s">
        <v>83</v>
      </c>
      <c r="AY184" s="19" t="s">
        <v>209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9" t="s">
        <v>81</v>
      </c>
      <c r="BK184" s="193">
        <f>ROUND(I184*H184,2)</f>
        <v>0</v>
      </c>
      <c r="BL184" s="19" t="s">
        <v>298</v>
      </c>
      <c r="BM184" s="192" t="s">
        <v>3556</v>
      </c>
    </row>
    <row r="185" spans="1:65" s="2" customFormat="1" ht="24.2" customHeight="1">
      <c r="A185" s="36"/>
      <c r="B185" s="37"/>
      <c r="C185" s="181" t="s">
        <v>505</v>
      </c>
      <c r="D185" s="181" t="s">
        <v>211</v>
      </c>
      <c r="E185" s="182" t="s">
        <v>3557</v>
      </c>
      <c r="F185" s="183" t="s">
        <v>3558</v>
      </c>
      <c r="G185" s="184" t="s">
        <v>322</v>
      </c>
      <c r="H185" s="185">
        <v>6</v>
      </c>
      <c r="I185" s="186"/>
      <c r="J185" s="187">
        <f>ROUND(I185*H185,2)</f>
        <v>0</v>
      </c>
      <c r="K185" s="183" t="s">
        <v>234</v>
      </c>
      <c r="L185" s="41"/>
      <c r="M185" s="188" t="s">
        <v>21</v>
      </c>
      <c r="N185" s="189" t="s">
        <v>45</v>
      </c>
      <c r="O185" s="66"/>
      <c r="P185" s="190">
        <f>O185*H185</f>
        <v>0</v>
      </c>
      <c r="Q185" s="190">
        <v>0.00144</v>
      </c>
      <c r="R185" s="190">
        <f>Q185*H185</f>
        <v>0.00864</v>
      </c>
      <c r="S185" s="190">
        <v>0</v>
      </c>
      <c r="T185" s="19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298</v>
      </c>
      <c r="AT185" s="192" t="s">
        <v>211</v>
      </c>
      <c r="AU185" s="192" t="s">
        <v>83</v>
      </c>
      <c r="AY185" s="19" t="s">
        <v>209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9" t="s">
        <v>81</v>
      </c>
      <c r="BK185" s="193">
        <f>ROUND(I185*H185,2)</f>
        <v>0</v>
      </c>
      <c r="BL185" s="19" t="s">
        <v>298</v>
      </c>
      <c r="BM185" s="192" t="s">
        <v>3559</v>
      </c>
    </row>
    <row r="186" spans="2:51" s="13" customFormat="1" ht="12">
      <c r="B186" s="194"/>
      <c r="C186" s="195"/>
      <c r="D186" s="196" t="s">
        <v>217</v>
      </c>
      <c r="E186" s="197" t="s">
        <v>21</v>
      </c>
      <c r="F186" s="198" t="s">
        <v>3560</v>
      </c>
      <c r="G186" s="195"/>
      <c r="H186" s="199">
        <v>6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217</v>
      </c>
      <c r="AU186" s="205" t="s">
        <v>83</v>
      </c>
      <c r="AV186" s="13" t="s">
        <v>83</v>
      </c>
      <c r="AW186" s="13" t="s">
        <v>35</v>
      </c>
      <c r="AX186" s="13" t="s">
        <v>81</v>
      </c>
      <c r="AY186" s="205" t="s">
        <v>209</v>
      </c>
    </row>
    <row r="187" spans="1:65" s="2" customFormat="1" ht="49.15" customHeight="1">
      <c r="A187" s="36"/>
      <c r="B187" s="37"/>
      <c r="C187" s="181" t="s">
        <v>509</v>
      </c>
      <c r="D187" s="181" t="s">
        <v>211</v>
      </c>
      <c r="E187" s="182" t="s">
        <v>3561</v>
      </c>
      <c r="F187" s="183" t="s">
        <v>3562</v>
      </c>
      <c r="G187" s="184" t="s">
        <v>322</v>
      </c>
      <c r="H187" s="185">
        <v>106</v>
      </c>
      <c r="I187" s="186"/>
      <c r="J187" s="187">
        <f aca="true" t="shared" si="20" ref="J187:J198">ROUND(I187*H187,2)</f>
        <v>0</v>
      </c>
      <c r="K187" s="183" t="s">
        <v>234</v>
      </c>
      <c r="L187" s="41"/>
      <c r="M187" s="188" t="s">
        <v>21</v>
      </c>
      <c r="N187" s="189" t="s">
        <v>45</v>
      </c>
      <c r="O187" s="66"/>
      <c r="P187" s="190">
        <f aca="true" t="shared" si="21" ref="P187:P198">O187*H187</f>
        <v>0</v>
      </c>
      <c r="Q187" s="190">
        <v>7E-05</v>
      </c>
      <c r="R187" s="190">
        <f aca="true" t="shared" si="22" ref="R187:R198">Q187*H187</f>
        <v>0.0074199999999999995</v>
      </c>
      <c r="S187" s="190">
        <v>0</v>
      </c>
      <c r="T187" s="191">
        <f aca="true" t="shared" si="23" ref="T187:T198"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298</v>
      </c>
      <c r="AT187" s="192" t="s">
        <v>211</v>
      </c>
      <c r="AU187" s="192" t="s">
        <v>83</v>
      </c>
      <c r="AY187" s="19" t="s">
        <v>209</v>
      </c>
      <c r="BE187" s="193">
        <f aca="true" t="shared" si="24" ref="BE187:BE198">IF(N187="základní",J187,0)</f>
        <v>0</v>
      </c>
      <c r="BF187" s="193">
        <f aca="true" t="shared" si="25" ref="BF187:BF198">IF(N187="snížená",J187,0)</f>
        <v>0</v>
      </c>
      <c r="BG187" s="193">
        <f aca="true" t="shared" si="26" ref="BG187:BG198">IF(N187="zákl. přenesená",J187,0)</f>
        <v>0</v>
      </c>
      <c r="BH187" s="193">
        <f aca="true" t="shared" si="27" ref="BH187:BH198">IF(N187="sníž. přenesená",J187,0)</f>
        <v>0</v>
      </c>
      <c r="BI187" s="193">
        <f aca="true" t="shared" si="28" ref="BI187:BI198">IF(N187="nulová",J187,0)</f>
        <v>0</v>
      </c>
      <c r="BJ187" s="19" t="s">
        <v>81</v>
      </c>
      <c r="BK187" s="193">
        <f aca="true" t="shared" si="29" ref="BK187:BK198">ROUND(I187*H187,2)</f>
        <v>0</v>
      </c>
      <c r="BL187" s="19" t="s">
        <v>298</v>
      </c>
      <c r="BM187" s="192" t="s">
        <v>3563</v>
      </c>
    </row>
    <row r="188" spans="1:65" s="2" customFormat="1" ht="49.15" customHeight="1">
      <c r="A188" s="36"/>
      <c r="B188" s="37"/>
      <c r="C188" s="181" t="s">
        <v>513</v>
      </c>
      <c r="D188" s="181" t="s">
        <v>211</v>
      </c>
      <c r="E188" s="182" t="s">
        <v>3564</v>
      </c>
      <c r="F188" s="183" t="s">
        <v>3565</v>
      </c>
      <c r="G188" s="184" t="s">
        <v>322</v>
      </c>
      <c r="H188" s="185">
        <v>6</v>
      </c>
      <c r="I188" s="186"/>
      <c r="J188" s="187">
        <f t="shared" si="20"/>
        <v>0</v>
      </c>
      <c r="K188" s="183" t="s">
        <v>234</v>
      </c>
      <c r="L188" s="41"/>
      <c r="M188" s="188" t="s">
        <v>21</v>
      </c>
      <c r="N188" s="189" t="s">
        <v>45</v>
      </c>
      <c r="O188" s="66"/>
      <c r="P188" s="190">
        <f t="shared" si="21"/>
        <v>0</v>
      </c>
      <c r="Q188" s="190">
        <v>9E-05</v>
      </c>
      <c r="R188" s="190">
        <f t="shared" si="22"/>
        <v>0.00054</v>
      </c>
      <c r="S188" s="190">
        <v>0</v>
      </c>
      <c r="T188" s="191">
        <f t="shared" si="2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298</v>
      </c>
      <c r="AT188" s="192" t="s">
        <v>211</v>
      </c>
      <c r="AU188" s="192" t="s">
        <v>83</v>
      </c>
      <c r="AY188" s="19" t="s">
        <v>209</v>
      </c>
      <c r="BE188" s="193">
        <f t="shared" si="24"/>
        <v>0</v>
      </c>
      <c r="BF188" s="193">
        <f t="shared" si="25"/>
        <v>0</v>
      </c>
      <c r="BG188" s="193">
        <f t="shared" si="26"/>
        <v>0</v>
      </c>
      <c r="BH188" s="193">
        <f t="shared" si="27"/>
        <v>0</v>
      </c>
      <c r="BI188" s="193">
        <f t="shared" si="28"/>
        <v>0</v>
      </c>
      <c r="BJ188" s="19" t="s">
        <v>81</v>
      </c>
      <c r="BK188" s="193">
        <f t="shared" si="29"/>
        <v>0</v>
      </c>
      <c r="BL188" s="19" t="s">
        <v>298</v>
      </c>
      <c r="BM188" s="192" t="s">
        <v>3566</v>
      </c>
    </row>
    <row r="189" spans="1:65" s="2" customFormat="1" ht="24.2" customHeight="1">
      <c r="A189" s="36"/>
      <c r="B189" s="37"/>
      <c r="C189" s="181" t="s">
        <v>520</v>
      </c>
      <c r="D189" s="181" t="s">
        <v>211</v>
      </c>
      <c r="E189" s="182" t="s">
        <v>3567</v>
      </c>
      <c r="F189" s="183" t="s">
        <v>3568</v>
      </c>
      <c r="G189" s="184" t="s">
        <v>354</v>
      </c>
      <c r="H189" s="185">
        <v>18</v>
      </c>
      <c r="I189" s="186"/>
      <c r="J189" s="187">
        <f t="shared" si="20"/>
        <v>0</v>
      </c>
      <c r="K189" s="183" t="s">
        <v>234</v>
      </c>
      <c r="L189" s="41"/>
      <c r="M189" s="188" t="s">
        <v>21</v>
      </c>
      <c r="N189" s="189" t="s">
        <v>45</v>
      </c>
      <c r="O189" s="66"/>
      <c r="P189" s="190">
        <f t="shared" si="21"/>
        <v>0</v>
      </c>
      <c r="Q189" s="190">
        <v>0</v>
      </c>
      <c r="R189" s="190">
        <f t="shared" si="22"/>
        <v>0</v>
      </c>
      <c r="S189" s="190">
        <v>0</v>
      </c>
      <c r="T189" s="191">
        <f t="shared" si="2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298</v>
      </c>
      <c r="AT189" s="192" t="s">
        <v>211</v>
      </c>
      <c r="AU189" s="192" t="s">
        <v>83</v>
      </c>
      <c r="AY189" s="19" t="s">
        <v>209</v>
      </c>
      <c r="BE189" s="193">
        <f t="shared" si="24"/>
        <v>0</v>
      </c>
      <c r="BF189" s="193">
        <f t="shared" si="25"/>
        <v>0</v>
      </c>
      <c r="BG189" s="193">
        <f t="shared" si="26"/>
        <v>0</v>
      </c>
      <c r="BH189" s="193">
        <f t="shared" si="27"/>
        <v>0</v>
      </c>
      <c r="BI189" s="193">
        <f t="shared" si="28"/>
        <v>0</v>
      </c>
      <c r="BJ189" s="19" t="s">
        <v>81</v>
      </c>
      <c r="BK189" s="193">
        <f t="shared" si="29"/>
        <v>0</v>
      </c>
      <c r="BL189" s="19" t="s">
        <v>298</v>
      </c>
      <c r="BM189" s="192" t="s">
        <v>3569</v>
      </c>
    </row>
    <row r="190" spans="1:65" s="2" customFormat="1" ht="14.45" customHeight="1">
      <c r="A190" s="36"/>
      <c r="B190" s="37"/>
      <c r="C190" s="181" t="s">
        <v>525</v>
      </c>
      <c r="D190" s="181" t="s">
        <v>211</v>
      </c>
      <c r="E190" s="182" t="s">
        <v>3570</v>
      </c>
      <c r="F190" s="183" t="s">
        <v>3571</v>
      </c>
      <c r="G190" s="184" t="s">
        <v>3572</v>
      </c>
      <c r="H190" s="185">
        <v>8</v>
      </c>
      <c r="I190" s="186"/>
      <c r="J190" s="187">
        <f t="shared" si="20"/>
        <v>0</v>
      </c>
      <c r="K190" s="183" t="s">
        <v>234</v>
      </c>
      <c r="L190" s="41"/>
      <c r="M190" s="188" t="s">
        <v>21</v>
      </c>
      <c r="N190" s="189" t="s">
        <v>45</v>
      </c>
      <c r="O190" s="66"/>
      <c r="P190" s="190">
        <f t="shared" si="21"/>
        <v>0</v>
      </c>
      <c r="Q190" s="190">
        <v>0.00043</v>
      </c>
      <c r="R190" s="190">
        <f t="shared" si="22"/>
        <v>0.00344</v>
      </c>
      <c r="S190" s="190">
        <v>0</v>
      </c>
      <c r="T190" s="191">
        <f t="shared" si="2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298</v>
      </c>
      <c r="AT190" s="192" t="s">
        <v>211</v>
      </c>
      <c r="AU190" s="192" t="s">
        <v>83</v>
      </c>
      <c r="AY190" s="19" t="s">
        <v>209</v>
      </c>
      <c r="BE190" s="193">
        <f t="shared" si="24"/>
        <v>0</v>
      </c>
      <c r="BF190" s="193">
        <f t="shared" si="25"/>
        <v>0</v>
      </c>
      <c r="BG190" s="193">
        <f t="shared" si="26"/>
        <v>0</v>
      </c>
      <c r="BH190" s="193">
        <f t="shared" si="27"/>
        <v>0</v>
      </c>
      <c r="BI190" s="193">
        <f t="shared" si="28"/>
        <v>0</v>
      </c>
      <c r="BJ190" s="19" t="s">
        <v>81</v>
      </c>
      <c r="BK190" s="193">
        <f t="shared" si="29"/>
        <v>0</v>
      </c>
      <c r="BL190" s="19" t="s">
        <v>298</v>
      </c>
      <c r="BM190" s="192" t="s">
        <v>3573</v>
      </c>
    </row>
    <row r="191" spans="1:65" s="2" customFormat="1" ht="24.2" customHeight="1">
      <c r="A191" s="36"/>
      <c r="B191" s="37"/>
      <c r="C191" s="181" t="s">
        <v>530</v>
      </c>
      <c r="D191" s="181" t="s">
        <v>211</v>
      </c>
      <c r="E191" s="182" t="s">
        <v>3574</v>
      </c>
      <c r="F191" s="183" t="s">
        <v>3575</v>
      </c>
      <c r="G191" s="184" t="s">
        <v>354</v>
      </c>
      <c r="H191" s="185">
        <v>3</v>
      </c>
      <c r="I191" s="186"/>
      <c r="J191" s="187">
        <f t="shared" si="20"/>
        <v>0</v>
      </c>
      <c r="K191" s="183" t="s">
        <v>234</v>
      </c>
      <c r="L191" s="41"/>
      <c r="M191" s="188" t="s">
        <v>21</v>
      </c>
      <c r="N191" s="189" t="s">
        <v>45</v>
      </c>
      <c r="O191" s="66"/>
      <c r="P191" s="190">
        <f t="shared" si="21"/>
        <v>0</v>
      </c>
      <c r="Q191" s="190">
        <v>0.0005</v>
      </c>
      <c r="R191" s="190">
        <f t="shared" si="22"/>
        <v>0.0015</v>
      </c>
      <c r="S191" s="190">
        <v>0</v>
      </c>
      <c r="T191" s="191">
        <f t="shared" si="2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2" t="s">
        <v>298</v>
      </c>
      <c r="AT191" s="192" t="s">
        <v>211</v>
      </c>
      <c r="AU191" s="192" t="s">
        <v>83</v>
      </c>
      <c r="AY191" s="19" t="s">
        <v>209</v>
      </c>
      <c r="BE191" s="193">
        <f t="shared" si="24"/>
        <v>0</v>
      </c>
      <c r="BF191" s="193">
        <f t="shared" si="25"/>
        <v>0</v>
      </c>
      <c r="BG191" s="193">
        <f t="shared" si="26"/>
        <v>0</v>
      </c>
      <c r="BH191" s="193">
        <f t="shared" si="27"/>
        <v>0</v>
      </c>
      <c r="BI191" s="193">
        <f t="shared" si="28"/>
        <v>0</v>
      </c>
      <c r="BJ191" s="19" t="s">
        <v>81</v>
      </c>
      <c r="BK191" s="193">
        <f t="shared" si="29"/>
        <v>0</v>
      </c>
      <c r="BL191" s="19" t="s">
        <v>298</v>
      </c>
      <c r="BM191" s="192" t="s">
        <v>3576</v>
      </c>
    </row>
    <row r="192" spans="1:65" s="2" customFormat="1" ht="14.45" customHeight="1">
      <c r="A192" s="36"/>
      <c r="B192" s="37"/>
      <c r="C192" s="181" t="s">
        <v>535</v>
      </c>
      <c r="D192" s="181" t="s">
        <v>211</v>
      </c>
      <c r="E192" s="182" t="s">
        <v>3577</v>
      </c>
      <c r="F192" s="183" t="s">
        <v>3578</v>
      </c>
      <c r="G192" s="184" t="s">
        <v>354</v>
      </c>
      <c r="H192" s="185">
        <v>1</v>
      </c>
      <c r="I192" s="186"/>
      <c r="J192" s="187">
        <f t="shared" si="20"/>
        <v>0</v>
      </c>
      <c r="K192" s="183" t="s">
        <v>21</v>
      </c>
      <c r="L192" s="41"/>
      <c r="M192" s="188" t="s">
        <v>21</v>
      </c>
      <c r="N192" s="189" t="s">
        <v>45</v>
      </c>
      <c r="O192" s="66"/>
      <c r="P192" s="190">
        <f t="shared" si="21"/>
        <v>0</v>
      </c>
      <c r="Q192" s="190">
        <v>0.0004</v>
      </c>
      <c r="R192" s="190">
        <f t="shared" si="22"/>
        <v>0.0004</v>
      </c>
      <c r="S192" s="190">
        <v>0</v>
      </c>
      <c r="T192" s="191">
        <f t="shared" si="2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298</v>
      </c>
      <c r="AT192" s="192" t="s">
        <v>211</v>
      </c>
      <c r="AU192" s="192" t="s">
        <v>83</v>
      </c>
      <c r="AY192" s="19" t="s">
        <v>209</v>
      </c>
      <c r="BE192" s="193">
        <f t="shared" si="24"/>
        <v>0</v>
      </c>
      <c r="BF192" s="193">
        <f t="shared" si="25"/>
        <v>0</v>
      </c>
      <c r="BG192" s="193">
        <f t="shared" si="26"/>
        <v>0</v>
      </c>
      <c r="BH192" s="193">
        <f t="shared" si="27"/>
        <v>0</v>
      </c>
      <c r="BI192" s="193">
        <f t="shared" si="28"/>
        <v>0</v>
      </c>
      <c r="BJ192" s="19" t="s">
        <v>81</v>
      </c>
      <c r="BK192" s="193">
        <f t="shared" si="29"/>
        <v>0</v>
      </c>
      <c r="BL192" s="19" t="s">
        <v>298</v>
      </c>
      <c r="BM192" s="192" t="s">
        <v>3579</v>
      </c>
    </row>
    <row r="193" spans="1:65" s="2" customFormat="1" ht="14.45" customHeight="1">
      <c r="A193" s="36"/>
      <c r="B193" s="37"/>
      <c r="C193" s="181" t="s">
        <v>540</v>
      </c>
      <c r="D193" s="181" t="s">
        <v>211</v>
      </c>
      <c r="E193" s="182" t="s">
        <v>3580</v>
      </c>
      <c r="F193" s="183" t="s">
        <v>3581</v>
      </c>
      <c r="G193" s="184" t="s">
        <v>354</v>
      </c>
      <c r="H193" s="185">
        <v>1</v>
      </c>
      <c r="I193" s="186"/>
      <c r="J193" s="187">
        <f t="shared" si="20"/>
        <v>0</v>
      </c>
      <c r="K193" s="183" t="s">
        <v>21</v>
      </c>
      <c r="L193" s="41"/>
      <c r="M193" s="188" t="s">
        <v>21</v>
      </c>
      <c r="N193" s="189" t="s">
        <v>45</v>
      </c>
      <c r="O193" s="66"/>
      <c r="P193" s="190">
        <f t="shared" si="21"/>
        <v>0</v>
      </c>
      <c r="Q193" s="190">
        <v>0.0004</v>
      </c>
      <c r="R193" s="190">
        <f t="shared" si="22"/>
        <v>0.0004</v>
      </c>
      <c r="S193" s="190">
        <v>0</v>
      </c>
      <c r="T193" s="191">
        <f t="shared" si="2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298</v>
      </c>
      <c r="AT193" s="192" t="s">
        <v>211</v>
      </c>
      <c r="AU193" s="192" t="s">
        <v>83</v>
      </c>
      <c r="AY193" s="19" t="s">
        <v>209</v>
      </c>
      <c r="BE193" s="193">
        <f t="shared" si="24"/>
        <v>0</v>
      </c>
      <c r="BF193" s="193">
        <f t="shared" si="25"/>
        <v>0</v>
      </c>
      <c r="BG193" s="193">
        <f t="shared" si="26"/>
        <v>0</v>
      </c>
      <c r="BH193" s="193">
        <f t="shared" si="27"/>
        <v>0</v>
      </c>
      <c r="BI193" s="193">
        <f t="shared" si="28"/>
        <v>0</v>
      </c>
      <c r="BJ193" s="19" t="s">
        <v>81</v>
      </c>
      <c r="BK193" s="193">
        <f t="shared" si="29"/>
        <v>0</v>
      </c>
      <c r="BL193" s="19" t="s">
        <v>298</v>
      </c>
      <c r="BM193" s="192" t="s">
        <v>3582</v>
      </c>
    </row>
    <row r="194" spans="1:65" s="2" customFormat="1" ht="14.45" customHeight="1">
      <c r="A194" s="36"/>
      <c r="B194" s="37"/>
      <c r="C194" s="181" t="s">
        <v>546</v>
      </c>
      <c r="D194" s="181" t="s">
        <v>211</v>
      </c>
      <c r="E194" s="182" t="s">
        <v>3583</v>
      </c>
      <c r="F194" s="183" t="s">
        <v>3584</v>
      </c>
      <c r="G194" s="184" t="s">
        <v>1606</v>
      </c>
      <c r="H194" s="185">
        <v>1</v>
      </c>
      <c r="I194" s="186"/>
      <c r="J194" s="187">
        <f t="shared" si="20"/>
        <v>0</v>
      </c>
      <c r="K194" s="183" t="s">
        <v>21</v>
      </c>
      <c r="L194" s="41"/>
      <c r="M194" s="188" t="s">
        <v>21</v>
      </c>
      <c r="N194" s="189" t="s">
        <v>45</v>
      </c>
      <c r="O194" s="66"/>
      <c r="P194" s="190">
        <f t="shared" si="21"/>
        <v>0</v>
      </c>
      <c r="Q194" s="190">
        <v>0.0302</v>
      </c>
      <c r="R194" s="190">
        <f t="shared" si="22"/>
        <v>0.0302</v>
      </c>
      <c r="S194" s="190">
        <v>0</v>
      </c>
      <c r="T194" s="191">
        <f t="shared" si="2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2" t="s">
        <v>298</v>
      </c>
      <c r="AT194" s="192" t="s">
        <v>211</v>
      </c>
      <c r="AU194" s="192" t="s">
        <v>83</v>
      </c>
      <c r="AY194" s="19" t="s">
        <v>209</v>
      </c>
      <c r="BE194" s="193">
        <f t="shared" si="24"/>
        <v>0</v>
      </c>
      <c r="BF194" s="193">
        <f t="shared" si="25"/>
        <v>0</v>
      </c>
      <c r="BG194" s="193">
        <f t="shared" si="26"/>
        <v>0</v>
      </c>
      <c r="BH194" s="193">
        <f t="shared" si="27"/>
        <v>0</v>
      </c>
      <c r="BI194" s="193">
        <f t="shared" si="28"/>
        <v>0</v>
      </c>
      <c r="BJ194" s="19" t="s">
        <v>81</v>
      </c>
      <c r="BK194" s="193">
        <f t="shared" si="29"/>
        <v>0</v>
      </c>
      <c r="BL194" s="19" t="s">
        <v>298</v>
      </c>
      <c r="BM194" s="192" t="s">
        <v>3585</v>
      </c>
    </row>
    <row r="195" spans="1:65" s="2" customFormat="1" ht="37.9" customHeight="1">
      <c r="A195" s="36"/>
      <c r="B195" s="37"/>
      <c r="C195" s="181" t="s">
        <v>550</v>
      </c>
      <c r="D195" s="181" t="s">
        <v>211</v>
      </c>
      <c r="E195" s="182" t="s">
        <v>3586</v>
      </c>
      <c r="F195" s="183" t="s">
        <v>3587</v>
      </c>
      <c r="G195" s="184" t="s">
        <v>322</v>
      </c>
      <c r="H195" s="185">
        <v>144</v>
      </c>
      <c r="I195" s="186"/>
      <c r="J195" s="187">
        <f t="shared" si="20"/>
        <v>0</v>
      </c>
      <c r="K195" s="183" t="s">
        <v>234</v>
      </c>
      <c r="L195" s="41"/>
      <c r="M195" s="188" t="s">
        <v>21</v>
      </c>
      <c r="N195" s="189" t="s">
        <v>45</v>
      </c>
      <c r="O195" s="66"/>
      <c r="P195" s="190">
        <f t="shared" si="21"/>
        <v>0</v>
      </c>
      <c r="Q195" s="190">
        <v>0.00019</v>
      </c>
      <c r="R195" s="190">
        <f t="shared" si="22"/>
        <v>0.027360000000000002</v>
      </c>
      <c r="S195" s="190">
        <v>0</v>
      </c>
      <c r="T195" s="191">
        <f t="shared" si="2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298</v>
      </c>
      <c r="AT195" s="192" t="s">
        <v>211</v>
      </c>
      <c r="AU195" s="192" t="s">
        <v>83</v>
      </c>
      <c r="AY195" s="19" t="s">
        <v>209</v>
      </c>
      <c r="BE195" s="193">
        <f t="shared" si="24"/>
        <v>0</v>
      </c>
      <c r="BF195" s="193">
        <f t="shared" si="25"/>
        <v>0</v>
      </c>
      <c r="BG195" s="193">
        <f t="shared" si="26"/>
        <v>0</v>
      </c>
      <c r="BH195" s="193">
        <f t="shared" si="27"/>
        <v>0</v>
      </c>
      <c r="BI195" s="193">
        <f t="shared" si="28"/>
        <v>0</v>
      </c>
      <c r="BJ195" s="19" t="s">
        <v>81</v>
      </c>
      <c r="BK195" s="193">
        <f t="shared" si="29"/>
        <v>0</v>
      </c>
      <c r="BL195" s="19" t="s">
        <v>298</v>
      </c>
      <c r="BM195" s="192" t="s">
        <v>3588</v>
      </c>
    </row>
    <row r="196" spans="1:65" s="2" customFormat="1" ht="24.2" customHeight="1">
      <c r="A196" s="36"/>
      <c r="B196" s="37"/>
      <c r="C196" s="181" t="s">
        <v>555</v>
      </c>
      <c r="D196" s="181" t="s">
        <v>211</v>
      </c>
      <c r="E196" s="182" t="s">
        <v>3589</v>
      </c>
      <c r="F196" s="183" t="s">
        <v>3590</v>
      </c>
      <c r="G196" s="184" t="s">
        <v>322</v>
      </c>
      <c r="H196" s="185">
        <v>144</v>
      </c>
      <c r="I196" s="186"/>
      <c r="J196" s="187">
        <f t="shared" si="20"/>
        <v>0</v>
      </c>
      <c r="K196" s="183" t="s">
        <v>234</v>
      </c>
      <c r="L196" s="41"/>
      <c r="M196" s="188" t="s">
        <v>21</v>
      </c>
      <c r="N196" s="189" t="s">
        <v>45</v>
      </c>
      <c r="O196" s="66"/>
      <c r="P196" s="190">
        <f t="shared" si="21"/>
        <v>0</v>
      </c>
      <c r="Q196" s="190">
        <v>1E-05</v>
      </c>
      <c r="R196" s="190">
        <f t="shared" si="22"/>
        <v>0.00144</v>
      </c>
      <c r="S196" s="190">
        <v>0</v>
      </c>
      <c r="T196" s="191">
        <f t="shared" si="2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298</v>
      </c>
      <c r="AT196" s="192" t="s">
        <v>211</v>
      </c>
      <c r="AU196" s="192" t="s">
        <v>83</v>
      </c>
      <c r="AY196" s="19" t="s">
        <v>209</v>
      </c>
      <c r="BE196" s="193">
        <f t="shared" si="24"/>
        <v>0</v>
      </c>
      <c r="BF196" s="193">
        <f t="shared" si="25"/>
        <v>0</v>
      </c>
      <c r="BG196" s="193">
        <f t="shared" si="26"/>
        <v>0</v>
      </c>
      <c r="BH196" s="193">
        <f t="shared" si="27"/>
        <v>0</v>
      </c>
      <c r="BI196" s="193">
        <f t="shared" si="28"/>
        <v>0</v>
      </c>
      <c r="BJ196" s="19" t="s">
        <v>81</v>
      </c>
      <c r="BK196" s="193">
        <f t="shared" si="29"/>
        <v>0</v>
      </c>
      <c r="BL196" s="19" t="s">
        <v>298</v>
      </c>
      <c r="BM196" s="192" t="s">
        <v>3591</v>
      </c>
    </row>
    <row r="197" spans="1:65" s="2" customFormat="1" ht="37.9" customHeight="1">
      <c r="A197" s="36"/>
      <c r="B197" s="37"/>
      <c r="C197" s="181" t="s">
        <v>559</v>
      </c>
      <c r="D197" s="181" t="s">
        <v>211</v>
      </c>
      <c r="E197" s="182" t="s">
        <v>3592</v>
      </c>
      <c r="F197" s="183" t="s">
        <v>3593</v>
      </c>
      <c r="G197" s="184" t="s">
        <v>1623</v>
      </c>
      <c r="H197" s="248"/>
      <c r="I197" s="186"/>
      <c r="J197" s="187">
        <f t="shared" si="20"/>
        <v>0</v>
      </c>
      <c r="K197" s="183" t="s">
        <v>234</v>
      </c>
      <c r="L197" s="41"/>
      <c r="M197" s="188" t="s">
        <v>21</v>
      </c>
      <c r="N197" s="189" t="s">
        <v>45</v>
      </c>
      <c r="O197" s="66"/>
      <c r="P197" s="190">
        <f t="shared" si="21"/>
        <v>0</v>
      </c>
      <c r="Q197" s="190">
        <v>0</v>
      </c>
      <c r="R197" s="190">
        <f t="shared" si="22"/>
        <v>0</v>
      </c>
      <c r="S197" s="190">
        <v>0</v>
      </c>
      <c r="T197" s="191">
        <f t="shared" si="2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298</v>
      </c>
      <c r="AT197" s="192" t="s">
        <v>211</v>
      </c>
      <c r="AU197" s="192" t="s">
        <v>83</v>
      </c>
      <c r="AY197" s="19" t="s">
        <v>209</v>
      </c>
      <c r="BE197" s="193">
        <f t="shared" si="24"/>
        <v>0</v>
      </c>
      <c r="BF197" s="193">
        <f t="shared" si="25"/>
        <v>0</v>
      </c>
      <c r="BG197" s="193">
        <f t="shared" si="26"/>
        <v>0</v>
      </c>
      <c r="BH197" s="193">
        <f t="shared" si="27"/>
        <v>0</v>
      </c>
      <c r="BI197" s="193">
        <f t="shared" si="28"/>
        <v>0</v>
      </c>
      <c r="BJ197" s="19" t="s">
        <v>81</v>
      </c>
      <c r="BK197" s="193">
        <f t="shared" si="29"/>
        <v>0</v>
      </c>
      <c r="BL197" s="19" t="s">
        <v>298</v>
      </c>
      <c r="BM197" s="192" t="s">
        <v>3594</v>
      </c>
    </row>
    <row r="198" spans="1:65" s="2" customFormat="1" ht="49.15" customHeight="1">
      <c r="A198" s="36"/>
      <c r="B198" s="37"/>
      <c r="C198" s="181" t="s">
        <v>564</v>
      </c>
      <c r="D198" s="181" t="s">
        <v>211</v>
      </c>
      <c r="E198" s="182" t="s">
        <v>3595</v>
      </c>
      <c r="F198" s="183" t="s">
        <v>3596</v>
      </c>
      <c r="G198" s="184" t="s">
        <v>1623</v>
      </c>
      <c r="H198" s="248"/>
      <c r="I198" s="186"/>
      <c r="J198" s="187">
        <f t="shared" si="20"/>
        <v>0</v>
      </c>
      <c r="K198" s="183" t="s">
        <v>234</v>
      </c>
      <c r="L198" s="41"/>
      <c r="M198" s="188" t="s">
        <v>21</v>
      </c>
      <c r="N198" s="189" t="s">
        <v>45</v>
      </c>
      <c r="O198" s="66"/>
      <c r="P198" s="190">
        <f t="shared" si="21"/>
        <v>0</v>
      </c>
      <c r="Q198" s="190">
        <v>0</v>
      </c>
      <c r="R198" s="190">
        <f t="shared" si="22"/>
        <v>0</v>
      </c>
      <c r="S198" s="190">
        <v>0</v>
      </c>
      <c r="T198" s="191">
        <f t="shared" si="2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2" t="s">
        <v>298</v>
      </c>
      <c r="AT198" s="192" t="s">
        <v>211</v>
      </c>
      <c r="AU198" s="192" t="s">
        <v>83</v>
      </c>
      <c r="AY198" s="19" t="s">
        <v>209</v>
      </c>
      <c r="BE198" s="193">
        <f t="shared" si="24"/>
        <v>0</v>
      </c>
      <c r="BF198" s="193">
        <f t="shared" si="25"/>
        <v>0</v>
      </c>
      <c r="BG198" s="193">
        <f t="shared" si="26"/>
        <v>0</v>
      </c>
      <c r="BH198" s="193">
        <f t="shared" si="27"/>
        <v>0</v>
      </c>
      <c r="BI198" s="193">
        <f t="shared" si="28"/>
        <v>0</v>
      </c>
      <c r="BJ198" s="19" t="s">
        <v>81</v>
      </c>
      <c r="BK198" s="193">
        <f t="shared" si="29"/>
        <v>0</v>
      </c>
      <c r="BL198" s="19" t="s">
        <v>298</v>
      </c>
      <c r="BM198" s="192" t="s">
        <v>3597</v>
      </c>
    </row>
    <row r="199" spans="2:63" s="12" customFormat="1" ht="22.9" customHeight="1">
      <c r="B199" s="165"/>
      <c r="C199" s="166"/>
      <c r="D199" s="167" t="s">
        <v>73</v>
      </c>
      <c r="E199" s="179" t="s">
        <v>3598</v>
      </c>
      <c r="F199" s="179" t="s">
        <v>3599</v>
      </c>
      <c r="G199" s="166"/>
      <c r="H199" s="166"/>
      <c r="I199" s="169"/>
      <c r="J199" s="180">
        <f>BK199</f>
        <v>0</v>
      </c>
      <c r="K199" s="166"/>
      <c r="L199" s="171"/>
      <c r="M199" s="172"/>
      <c r="N199" s="173"/>
      <c r="O199" s="173"/>
      <c r="P199" s="174">
        <f>SUM(P200:P202)</f>
        <v>0</v>
      </c>
      <c r="Q199" s="173"/>
      <c r="R199" s="174">
        <f>SUM(R200:R202)</f>
        <v>0.01303</v>
      </c>
      <c r="S199" s="173"/>
      <c r="T199" s="175">
        <f>SUM(T200:T202)</f>
        <v>0</v>
      </c>
      <c r="AR199" s="176" t="s">
        <v>83</v>
      </c>
      <c r="AT199" s="177" t="s">
        <v>73</v>
      </c>
      <c r="AU199" s="177" t="s">
        <v>81</v>
      </c>
      <c r="AY199" s="176" t="s">
        <v>209</v>
      </c>
      <c r="BK199" s="178">
        <f>SUM(BK200:BK202)</f>
        <v>0</v>
      </c>
    </row>
    <row r="200" spans="1:65" s="2" customFormat="1" ht="14.45" customHeight="1">
      <c r="A200" s="36"/>
      <c r="B200" s="37"/>
      <c r="C200" s="181" t="s">
        <v>570</v>
      </c>
      <c r="D200" s="181" t="s">
        <v>211</v>
      </c>
      <c r="E200" s="182" t="s">
        <v>3600</v>
      </c>
      <c r="F200" s="183" t="s">
        <v>3601</v>
      </c>
      <c r="G200" s="184" t="s">
        <v>1606</v>
      </c>
      <c r="H200" s="185">
        <v>1</v>
      </c>
      <c r="I200" s="186"/>
      <c r="J200" s="187">
        <f>ROUND(I200*H200,2)</f>
        <v>0</v>
      </c>
      <c r="K200" s="183" t="s">
        <v>21</v>
      </c>
      <c r="L200" s="41"/>
      <c r="M200" s="188" t="s">
        <v>21</v>
      </c>
      <c r="N200" s="189" t="s">
        <v>45</v>
      </c>
      <c r="O200" s="66"/>
      <c r="P200" s="190">
        <f>O200*H200</f>
        <v>0</v>
      </c>
      <c r="Q200" s="190">
        <v>0.01303</v>
      </c>
      <c r="R200" s="190">
        <f>Q200*H200</f>
        <v>0.01303</v>
      </c>
      <c r="S200" s="190">
        <v>0</v>
      </c>
      <c r="T200" s="19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298</v>
      </c>
      <c r="AT200" s="192" t="s">
        <v>211</v>
      </c>
      <c r="AU200" s="192" t="s">
        <v>83</v>
      </c>
      <c r="AY200" s="19" t="s">
        <v>209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9" t="s">
        <v>81</v>
      </c>
      <c r="BK200" s="193">
        <f>ROUND(I200*H200,2)</f>
        <v>0</v>
      </c>
      <c r="BL200" s="19" t="s">
        <v>298</v>
      </c>
      <c r="BM200" s="192" t="s">
        <v>3602</v>
      </c>
    </row>
    <row r="201" spans="1:65" s="2" customFormat="1" ht="37.9" customHeight="1">
      <c r="A201" s="36"/>
      <c r="B201" s="37"/>
      <c r="C201" s="181" t="s">
        <v>574</v>
      </c>
      <c r="D201" s="181" t="s">
        <v>211</v>
      </c>
      <c r="E201" s="182" t="s">
        <v>3603</v>
      </c>
      <c r="F201" s="183" t="s">
        <v>3604</v>
      </c>
      <c r="G201" s="184" t="s">
        <v>1623</v>
      </c>
      <c r="H201" s="248"/>
      <c r="I201" s="186"/>
      <c r="J201" s="187">
        <f>ROUND(I201*H201,2)</f>
        <v>0</v>
      </c>
      <c r="K201" s="183" t="s">
        <v>234</v>
      </c>
      <c r="L201" s="41"/>
      <c r="M201" s="188" t="s">
        <v>21</v>
      </c>
      <c r="N201" s="189" t="s">
        <v>45</v>
      </c>
      <c r="O201" s="66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2" t="s">
        <v>298</v>
      </c>
      <c r="AT201" s="192" t="s">
        <v>211</v>
      </c>
      <c r="AU201" s="192" t="s">
        <v>83</v>
      </c>
      <c r="AY201" s="19" t="s">
        <v>209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9" t="s">
        <v>81</v>
      </c>
      <c r="BK201" s="193">
        <f>ROUND(I201*H201,2)</f>
        <v>0</v>
      </c>
      <c r="BL201" s="19" t="s">
        <v>298</v>
      </c>
      <c r="BM201" s="192" t="s">
        <v>3605</v>
      </c>
    </row>
    <row r="202" spans="1:65" s="2" customFormat="1" ht="49.15" customHeight="1">
      <c r="A202" s="36"/>
      <c r="B202" s="37"/>
      <c r="C202" s="181" t="s">
        <v>581</v>
      </c>
      <c r="D202" s="181" t="s">
        <v>211</v>
      </c>
      <c r="E202" s="182" t="s">
        <v>3606</v>
      </c>
      <c r="F202" s="183" t="s">
        <v>3607</v>
      </c>
      <c r="G202" s="184" t="s">
        <v>1623</v>
      </c>
      <c r="H202" s="248"/>
      <c r="I202" s="186"/>
      <c r="J202" s="187">
        <f>ROUND(I202*H202,2)</f>
        <v>0</v>
      </c>
      <c r="K202" s="183" t="s">
        <v>234</v>
      </c>
      <c r="L202" s="41"/>
      <c r="M202" s="188" t="s">
        <v>21</v>
      </c>
      <c r="N202" s="189" t="s">
        <v>45</v>
      </c>
      <c r="O202" s="66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298</v>
      </c>
      <c r="AT202" s="192" t="s">
        <v>211</v>
      </c>
      <c r="AU202" s="192" t="s">
        <v>83</v>
      </c>
      <c r="AY202" s="19" t="s">
        <v>209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9" t="s">
        <v>81</v>
      </c>
      <c r="BK202" s="193">
        <f>ROUND(I202*H202,2)</f>
        <v>0</v>
      </c>
      <c r="BL202" s="19" t="s">
        <v>298</v>
      </c>
      <c r="BM202" s="192" t="s">
        <v>3608</v>
      </c>
    </row>
    <row r="203" spans="2:63" s="12" customFormat="1" ht="22.9" customHeight="1">
      <c r="B203" s="165"/>
      <c r="C203" s="166"/>
      <c r="D203" s="167" t="s">
        <v>73</v>
      </c>
      <c r="E203" s="179" t="s">
        <v>1601</v>
      </c>
      <c r="F203" s="179" t="s">
        <v>1602</v>
      </c>
      <c r="G203" s="166"/>
      <c r="H203" s="166"/>
      <c r="I203" s="169"/>
      <c r="J203" s="180">
        <f>BK203</f>
        <v>0</v>
      </c>
      <c r="K203" s="166"/>
      <c r="L203" s="171"/>
      <c r="M203" s="172"/>
      <c r="N203" s="173"/>
      <c r="O203" s="173"/>
      <c r="P203" s="174">
        <f>SUM(P204:P221)</f>
        <v>0</v>
      </c>
      <c r="Q203" s="173"/>
      <c r="R203" s="174">
        <f>SUM(R204:R221)</f>
        <v>0.22028999999999999</v>
      </c>
      <c r="S203" s="173"/>
      <c r="T203" s="175">
        <f>SUM(T204:T221)</f>
        <v>0</v>
      </c>
      <c r="AR203" s="176" t="s">
        <v>83</v>
      </c>
      <c r="AT203" s="177" t="s">
        <v>73</v>
      </c>
      <c r="AU203" s="177" t="s">
        <v>81</v>
      </c>
      <c r="AY203" s="176" t="s">
        <v>209</v>
      </c>
      <c r="BK203" s="178">
        <f>SUM(BK204:BK221)</f>
        <v>0</v>
      </c>
    </row>
    <row r="204" spans="1:65" s="2" customFormat="1" ht="24.2" customHeight="1">
      <c r="A204" s="36"/>
      <c r="B204" s="37"/>
      <c r="C204" s="181" t="s">
        <v>586</v>
      </c>
      <c r="D204" s="181" t="s">
        <v>211</v>
      </c>
      <c r="E204" s="182" t="s">
        <v>3609</v>
      </c>
      <c r="F204" s="183" t="s">
        <v>3610</v>
      </c>
      <c r="G204" s="184" t="s">
        <v>1606</v>
      </c>
      <c r="H204" s="185">
        <v>1</v>
      </c>
      <c r="I204" s="186"/>
      <c r="J204" s="187">
        <f>ROUND(I204*H204,2)</f>
        <v>0</v>
      </c>
      <c r="K204" s="183" t="s">
        <v>234</v>
      </c>
      <c r="L204" s="41"/>
      <c r="M204" s="188" t="s">
        <v>21</v>
      </c>
      <c r="N204" s="189" t="s">
        <v>45</v>
      </c>
      <c r="O204" s="66"/>
      <c r="P204" s="190">
        <f>O204*H204</f>
        <v>0</v>
      </c>
      <c r="Q204" s="190">
        <v>0.03991</v>
      </c>
      <c r="R204" s="190">
        <f>Q204*H204</f>
        <v>0.03991</v>
      </c>
      <c r="S204" s="190">
        <v>0</v>
      </c>
      <c r="T204" s="19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298</v>
      </c>
      <c r="AT204" s="192" t="s">
        <v>211</v>
      </c>
      <c r="AU204" s="192" t="s">
        <v>83</v>
      </c>
      <c r="AY204" s="19" t="s">
        <v>209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9" t="s">
        <v>81</v>
      </c>
      <c r="BK204" s="193">
        <f>ROUND(I204*H204,2)</f>
        <v>0</v>
      </c>
      <c r="BL204" s="19" t="s">
        <v>298</v>
      </c>
      <c r="BM204" s="192" t="s">
        <v>3611</v>
      </c>
    </row>
    <row r="205" spans="2:51" s="15" customFormat="1" ht="12">
      <c r="B205" s="217"/>
      <c r="C205" s="218"/>
      <c r="D205" s="196" t="s">
        <v>217</v>
      </c>
      <c r="E205" s="219" t="s">
        <v>21</v>
      </c>
      <c r="F205" s="220" t="s">
        <v>3612</v>
      </c>
      <c r="G205" s="218"/>
      <c r="H205" s="219" t="s">
        <v>21</v>
      </c>
      <c r="I205" s="221"/>
      <c r="J205" s="218"/>
      <c r="K205" s="218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217</v>
      </c>
      <c r="AU205" s="226" t="s">
        <v>83</v>
      </c>
      <c r="AV205" s="15" t="s">
        <v>81</v>
      </c>
      <c r="AW205" s="15" t="s">
        <v>35</v>
      </c>
      <c r="AX205" s="15" t="s">
        <v>74</v>
      </c>
      <c r="AY205" s="226" t="s">
        <v>209</v>
      </c>
    </row>
    <row r="206" spans="2:51" s="13" customFormat="1" ht="12">
      <c r="B206" s="194"/>
      <c r="C206" s="195"/>
      <c r="D206" s="196" t="s">
        <v>217</v>
      </c>
      <c r="E206" s="197" t="s">
        <v>21</v>
      </c>
      <c r="F206" s="198" t="s">
        <v>3613</v>
      </c>
      <c r="G206" s="195"/>
      <c r="H206" s="199">
        <v>1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217</v>
      </c>
      <c r="AU206" s="205" t="s">
        <v>83</v>
      </c>
      <c r="AV206" s="13" t="s">
        <v>83</v>
      </c>
      <c r="AW206" s="13" t="s">
        <v>35</v>
      </c>
      <c r="AX206" s="13" t="s">
        <v>81</v>
      </c>
      <c r="AY206" s="205" t="s">
        <v>209</v>
      </c>
    </row>
    <row r="207" spans="1:65" s="2" customFormat="1" ht="37.9" customHeight="1">
      <c r="A207" s="36"/>
      <c r="B207" s="37"/>
      <c r="C207" s="181" t="s">
        <v>591</v>
      </c>
      <c r="D207" s="181" t="s">
        <v>211</v>
      </c>
      <c r="E207" s="182" t="s">
        <v>3614</v>
      </c>
      <c r="F207" s="183" t="s">
        <v>3615</v>
      </c>
      <c r="G207" s="184" t="s">
        <v>1606</v>
      </c>
      <c r="H207" s="185">
        <v>3</v>
      </c>
      <c r="I207" s="186"/>
      <c r="J207" s="187">
        <f>ROUND(I207*H207,2)</f>
        <v>0</v>
      </c>
      <c r="K207" s="183" t="s">
        <v>234</v>
      </c>
      <c r="L207" s="41"/>
      <c r="M207" s="188" t="s">
        <v>21</v>
      </c>
      <c r="N207" s="189" t="s">
        <v>45</v>
      </c>
      <c r="O207" s="66"/>
      <c r="P207" s="190">
        <f>O207*H207</f>
        <v>0</v>
      </c>
      <c r="Q207" s="190">
        <v>0.02073</v>
      </c>
      <c r="R207" s="190">
        <f>Q207*H207</f>
        <v>0.062189999999999995</v>
      </c>
      <c r="S207" s="190">
        <v>0</v>
      </c>
      <c r="T207" s="19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2" t="s">
        <v>298</v>
      </c>
      <c r="AT207" s="192" t="s">
        <v>211</v>
      </c>
      <c r="AU207" s="192" t="s">
        <v>83</v>
      </c>
      <c r="AY207" s="19" t="s">
        <v>209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9" t="s">
        <v>81</v>
      </c>
      <c r="BK207" s="193">
        <f>ROUND(I207*H207,2)</f>
        <v>0</v>
      </c>
      <c r="BL207" s="19" t="s">
        <v>298</v>
      </c>
      <c r="BM207" s="192" t="s">
        <v>3616</v>
      </c>
    </row>
    <row r="208" spans="1:65" s="2" customFormat="1" ht="37.9" customHeight="1">
      <c r="A208" s="36"/>
      <c r="B208" s="37"/>
      <c r="C208" s="181" t="s">
        <v>596</v>
      </c>
      <c r="D208" s="181" t="s">
        <v>211</v>
      </c>
      <c r="E208" s="182" t="s">
        <v>3617</v>
      </c>
      <c r="F208" s="183" t="s">
        <v>3618</v>
      </c>
      <c r="G208" s="184" t="s">
        <v>1606</v>
      </c>
      <c r="H208" s="185">
        <v>1</v>
      </c>
      <c r="I208" s="186"/>
      <c r="J208" s="187">
        <f>ROUND(I208*H208,2)</f>
        <v>0</v>
      </c>
      <c r="K208" s="183" t="s">
        <v>234</v>
      </c>
      <c r="L208" s="41"/>
      <c r="M208" s="188" t="s">
        <v>21</v>
      </c>
      <c r="N208" s="189" t="s">
        <v>45</v>
      </c>
      <c r="O208" s="66"/>
      <c r="P208" s="190">
        <f>O208*H208</f>
        <v>0</v>
      </c>
      <c r="Q208" s="190">
        <v>0.01921</v>
      </c>
      <c r="R208" s="190">
        <f>Q208*H208</f>
        <v>0.01921</v>
      </c>
      <c r="S208" s="190">
        <v>0</v>
      </c>
      <c r="T208" s="19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2" t="s">
        <v>298</v>
      </c>
      <c r="AT208" s="192" t="s">
        <v>211</v>
      </c>
      <c r="AU208" s="192" t="s">
        <v>83</v>
      </c>
      <c r="AY208" s="19" t="s">
        <v>209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9" t="s">
        <v>81</v>
      </c>
      <c r="BK208" s="193">
        <f>ROUND(I208*H208,2)</f>
        <v>0</v>
      </c>
      <c r="BL208" s="19" t="s">
        <v>298</v>
      </c>
      <c r="BM208" s="192" t="s">
        <v>3619</v>
      </c>
    </row>
    <row r="209" spans="2:51" s="13" customFormat="1" ht="12">
      <c r="B209" s="194"/>
      <c r="C209" s="195"/>
      <c r="D209" s="196" t="s">
        <v>217</v>
      </c>
      <c r="E209" s="197" t="s">
        <v>21</v>
      </c>
      <c r="F209" s="198" t="s">
        <v>3620</v>
      </c>
      <c r="G209" s="195"/>
      <c r="H209" s="199">
        <v>1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217</v>
      </c>
      <c r="AU209" s="205" t="s">
        <v>83</v>
      </c>
      <c r="AV209" s="13" t="s">
        <v>83</v>
      </c>
      <c r="AW209" s="13" t="s">
        <v>35</v>
      </c>
      <c r="AX209" s="13" t="s">
        <v>81</v>
      </c>
      <c r="AY209" s="205" t="s">
        <v>209</v>
      </c>
    </row>
    <row r="210" spans="1:65" s="2" customFormat="1" ht="24.2" customHeight="1">
      <c r="A210" s="36"/>
      <c r="B210" s="37"/>
      <c r="C210" s="181" t="s">
        <v>603</v>
      </c>
      <c r="D210" s="181" t="s">
        <v>211</v>
      </c>
      <c r="E210" s="182" t="s">
        <v>3621</v>
      </c>
      <c r="F210" s="183" t="s">
        <v>3622</v>
      </c>
      <c r="G210" s="184" t="s">
        <v>1606</v>
      </c>
      <c r="H210" s="185">
        <v>1</v>
      </c>
      <c r="I210" s="186"/>
      <c r="J210" s="187">
        <f>ROUND(I210*H210,2)</f>
        <v>0</v>
      </c>
      <c r="K210" s="183" t="s">
        <v>234</v>
      </c>
      <c r="L210" s="41"/>
      <c r="M210" s="188" t="s">
        <v>21</v>
      </c>
      <c r="N210" s="189" t="s">
        <v>45</v>
      </c>
      <c r="O210" s="66"/>
      <c r="P210" s="190">
        <f>O210*H210</f>
        <v>0</v>
      </c>
      <c r="Q210" s="190">
        <v>0.01475</v>
      </c>
      <c r="R210" s="190">
        <f>Q210*H210</f>
        <v>0.01475</v>
      </c>
      <c r="S210" s="190">
        <v>0</v>
      </c>
      <c r="T210" s="19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2" t="s">
        <v>298</v>
      </c>
      <c r="AT210" s="192" t="s">
        <v>211</v>
      </c>
      <c r="AU210" s="192" t="s">
        <v>83</v>
      </c>
      <c r="AY210" s="19" t="s">
        <v>209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9" t="s">
        <v>81</v>
      </c>
      <c r="BK210" s="193">
        <f>ROUND(I210*H210,2)</f>
        <v>0</v>
      </c>
      <c r="BL210" s="19" t="s">
        <v>298</v>
      </c>
      <c r="BM210" s="192" t="s">
        <v>3623</v>
      </c>
    </row>
    <row r="211" spans="1:65" s="2" customFormat="1" ht="37.9" customHeight="1">
      <c r="A211" s="36"/>
      <c r="B211" s="37"/>
      <c r="C211" s="181" t="s">
        <v>608</v>
      </c>
      <c r="D211" s="181" t="s">
        <v>211</v>
      </c>
      <c r="E211" s="182" t="s">
        <v>3624</v>
      </c>
      <c r="F211" s="183" t="s">
        <v>3625</v>
      </c>
      <c r="G211" s="184" t="s">
        <v>1606</v>
      </c>
      <c r="H211" s="185">
        <v>1</v>
      </c>
      <c r="I211" s="186"/>
      <c r="J211" s="187">
        <f>ROUND(I211*H211,2)</f>
        <v>0</v>
      </c>
      <c r="K211" s="183" t="s">
        <v>234</v>
      </c>
      <c r="L211" s="41"/>
      <c r="M211" s="188" t="s">
        <v>21</v>
      </c>
      <c r="N211" s="189" t="s">
        <v>45</v>
      </c>
      <c r="O211" s="66"/>
      <c r="P211" s="190">
        <f>O211*H211</f>
        <v>0</v>
      </c>
      <c r="Q211" s="190">
        <v>0.05434</v>
      </c>
      <c r="R211" s="190">
        <f>Q211*H211</f>
        <v>0.05434</v>
      </c>
      <c r="S211" s="190">
        <v>0</v>
      </c>
      <c r="T211" s="19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298</v>
      </c>
      <c r="AT211" s="192" t="s">
        <v>211</v>
      </c>
      <c r="AU211" s="192" t="s">
        <v>83</v>
      </c>
      <c r="AY211" s="19" t="s">
        <v>209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9" t="s">
        <v>81</v>
      </c>
      <c r="BK211" s="193">
        <f>ROUND(I211*H211,2)</f>
        <v>0</v>
      </c>
      <c r="BL211" s="19" t="s">
        <v>298</v>
      </c>
      <c r="BM211" s="192" t="s">
        <v>3626</v>
      </c>
    </row>
    <row r="212" spans="1:65" s="2" customFormat="1" ht="14.45" customHeight="1">
      <c r="A212" s="36"/>
      <c r="B212" s="37"/>
      <c r="C212" s="181" t="s">
        <v>612</v>
      </c>
      <c r="D212" s="181" t="s">
        <v>211</v>
      </c>
      <c r="E212" s="182" t="s">
        <v>3627</v>
      </c>
      <c r="F212" s="183" t="s">
        <v>3628</v>
      </c>
      <c r="G212" s="184" t="s">
        <v>1606</v>
      </c>
      <c r="H212" s="185">
        <v>1</v>
      </c>
      <c r="I212" s="186"/>
      <c r="J212" s="187">
        <f>ROUND(I212*H212,2)</f>
        <v>0</v>
      </c>
      <c r="K212" s="183" t="s">
        <v>21</v>
      </c>
      <c r="L212" s="41"/>
      <c r="M212" s="188" t="s">
        <v>21</v>
      </c>
      <c r="N212" s="189" t="s">
        <v>45</v>
      </c>
      <c r="O212" s="66"/>
      <c r="P212" s="190">
        <f>O212*H212</f>
        <v>0</v>
      </c>
      <c r="Q212" s="190">
        <v>0.01066</v>
      </c>
      <c r="R212" s="190">
        <f>Q212*H212</f>
        <v>0.01066</v>
      </c>
      <c r="S212" s="190">
        <v>0</v>
      </c>
      <c r="T212" s="19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298</v>
      </c>
      <c r="AT212" s="192" t="s">
        <v>211</v>
      </c>
      <c r="AU212" s="192" t="s">
        <v>83</v>
      </c>
      <c r="AY212" s="19" t="s">
        <v>209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9" t="s">
        <v>81</v>
      </c>
      <c r="BK212" s="193">
        <f>ROUND(I212*H212,2)</f>
        <v>0</v>
      </c>
      <c r="BL212" s="19" t="s">
        <v>298</v>
      </c>
      <c r="BM212" s="192" t="s">
        <v>3629</v>
      </c>
    </row>
    <row r="213" spans="1:65" s="2" customFormat="1" ht="24.2" customHeight="1">
      <c r="A213" s="36"/>
      <c r="B213" s="37"/>
      <c r="C213" s="181" t="s">
        <v>618</v>
      </c>
      <c r="D213" s="181" t="s">
        <v>211</v>
      </c>
      <c r="E213" s="182" t="s">
        <v>3630</v>
      </c>
      <c r="F213" s="183" t="s">
        <v>3631</v>
      </c>
      <c r="G213" s="184" t="s">
        <v>1606</v>
      </c>
      <c r="H213" s="185">
        <v>1</v>
      </c>
      <c r="I213" s="186"/>
      <c r="J213" s="187">
        <f>ROUND(I213*H213,2)</f>
        <v>0</v>
      </c>
      <c r="K213" s="183" t="s">
        <v>234</v>
      </c>
      <c r="L213" s="41"/>
      <c r="M213" s="188" t="s">
        <v>21</v>
      </c>
      <c r="N213" s="189" t="s">
        <v>45</v>
      </c>
      <c r="O213" s="66"/>
      <c r="P213" s="190">
        <f>O213*H213</f>
        <v>0</v>
      </c>
      <c r="Q213" s="190">
        <v>0.00196</v>
      </c>
      <c r="R213" s="190">
        <f>Q213*H213</f>
        <v>0.00196</v>
      </c>
      <c r="S213" s="190">
        <v>0</v>
      </c>
      <c r="T213" s="191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2" t="s">
        <v>298</v>
      </c>
      <c r="AT213" s="192" t="s">
        <v>211</v>
      </c>
      <c r="AU213" s="192" t="s">
        <v>83</v>
      </c>
      <c r="AY213" s="19" t="s">
        <v>209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9" t="s">
        <v>81</v>
      </c>
      <c r="BK213" s="193">
        <f>ROUND(I213*H213,2)</f>
        <v>0</v>
      </c>
      <c r="BL213" s="19" t="s">
        <v>298</v>
      </c>
      <c r="BM213" s="192" t="s">
        <v>3632</v>
      </c>
    </row>
    <row r="214" spans="2:51" s="13" customFormat="1" ht="12">
      <c r="B214" s="194"/>
      <c r="C214" s="195"/>
      <c r="D214" s="196" t="s">
        <v>217</v>
      </c>
      <c r="E214" s="197" t="s">
        <v>21</v>
      </c>
      <c r="F214" s="198" t="s">
        <v>3633</v>
      </c>
      <c r="G214" s="195"/>
      <c r="H214" s="199">
        <v>1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217</v>
      </c>
      <c r="AU214" s="205" t="s">
        <v>83</v>
      </c>
      <c r="AV214" s="13" t="s">
        <v>83</v>
      </c>
      <c r="AW214" s="13" t="s">
        <v>35</v>
      </c>
      <c r="AX214" s="13" t="s">
        <v>81</v>
      </c>
      <c r="AY214" s="205" t="s">
        <v>209</v>
      </c>
    </row>
    <row r="215" spans="1:65" s="2" customFormat="1" ht="24.2" customHeight="1">
      <c r="A215" s="36"/>
      <c r="B215" s="37"/>
      <c r="C215" s="181" t="s">
        <v>622</v>
      </c>
      <c r="D215" s="181" t="s">
        <v>211</v>
      </c>
      <c r="E215" s="182" t="s">
        <v>3634</v>
      </c>
      <c r="F215" s="183" t="s">
        <v>3635</v>
      </c>
      <c r="G215" s="184" t="s">
        <v>1606</v>
      </c>
      <c r="H215" s="185">
        <v>1</v>
      </c>
      <c r="I215" s="186"/>
      <c r="J215" s="187">
        <f aca="true" t="shared" si="30" ref="J215:J221">ROUND(I215*H215,2)</f>
        <v>0</v>
      </c>
      <c r="K215" s="183" t="s">
        <v>21</v>
      </c>
      <c r="L215" s="41"/>
      <c r="M215" s="188" t="s">
        <v>21</v>
      </c>
      <c r="N215" s="189" t="s">
        <v>45</v>
      </c>
      <c r="O215" s="66"/>
      <c r="P215" s="190">
        <f aca="true" t="shared" si="31" ref="P215:P221">O215*H215</f>
        <v>0</v>
      </c>
      <c r="Q215" s="190">
        <v>0.0018</v>
      </c>
      <c r="R215" s="190">
        <f aca="true" t="shared" si="32" ref="R215:R221">Q215*H215</f>
        <v>0.0018</v>
      </c>
      <c r="S215" s="190">
        <v>0</v>
      </c>
      <c r="T215" s="191">
        <f aca="true" t="shared" si="33" ref="T215:T221"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2" t="s">
        <v>298</v>
      </c>
      <c r="AT215" s="192" t="s">
        <v>211</v>
      </c>
      <c r="AU215" s="192" t="s">
        <v>83</v>
      </c>
      <c r="AY215" s="19" t="s">
        <v>209</v>
      </c>
      <c r="BE215" s="193">
        <f aca="true" t="shared" si="34" ref="BE215:BE221">IF(N215="základní",J215,0)</f>
        <v>0</v>
      </c>
      <c r="BF215" s="193">
        <f aca="true" t="shared" si="35" ref="BF215:BF221">IF(N215="snížená",J215,0)</f>
        <v>0</v>
      </c>
      <c r="BG215" s="193">
        <f aca="true" t="shared" si="36" ref="BG215:BG221">IF(N215="zákl. přenesená",J215,0)</f>
        <v>0</v>
      </c>
      <c r="BH215" s="193">
        <f aca="true" t="shared" si="37" ref="BH215:BH221">IF(N215="sníž. přenesená",J215,0)</f>
        <v>0</v>
      </c>
      <c r="BI215" s="193">
        <f aca="true" t="shared" si="38" ref="BI215:BI221">IF(N215="nulová",J215,0)</f>
        <v>0</v>
      </c>
      <c r="BJ215" s="19" t="s">
        <v>81</v>
      </c>
      <c r="BK215" s="193">
        <f aca="true" t="shared" si="39" ref="BK215:BK221">ROUND(I215*H215,2)</f>
        <v>0</v>
      </c>
      <c r="BL215" s="19" t="s">
        <v>298</v>
      </c>
      <c r="BM215" s="192" t="s">
        <v>3636</v>
      </c>
    </row>
    <row r="216" spans="1:65" s="2" customFormat="1" ht="24.2" customHeight="1">
      <c r="A216" s="36"/>
      <c r="B216" s="37"/>
      <c r="C216" s="181" t="s">
        <v>627</v>
      </c>
      <c r="D216" s="181" t="s">
        <v>211</v>
      </c>
      <c r="E216" s="182" t="s">
        <v>3637</v>
      </c>
      <c r="F216" s="183" t="s">
        <v>3638</v>
      </c>
      <c r="G216" s="184" t="s">
        <v>1606</v>
      </c>
      <c r="H216" s="185">
        <v>1</v>
      </c>
      <c r="I216" s="186"/>
      <c r="J216" s="187">
        <f t="shared" si="30"/>
        <v>0</v>
      </c>
      <c r="K216" s="183" t="s">
        <v>234</v>
      </c>
      <c r="L216" s="41"/>
      <c r="M216" s="188" t="s">
        <v>21</v>
      </c>
      <c r="N216" s="189" t="s">
        <v>45</v>
      </c>
      <c r="O216" s="66"/>
      <c r="P216" s="190">
        <f t="shared" si="31"/>
        <v>0</v>
      </c>
      <c r="Q216" s="190">
        <v>0.00184</v>
      </c>
      <c r="R216" s="190">
        <f t="shared" si="32"/>
        <v>0.00184</v>
      </c>
      <c r="S216" s="190">
        <v>0</v>
      </c>
      <c r="T216" s="191">
        <f t="shared" si="3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298</v>
      </c>
      <c r="AT216" s="192" t="s">
        <v>211</v>
      </c>
      <c r="AU216" s="192" t="s">
        <v>83</v>
      </c>
      <c r="AY216" s="19" t="s">
        <v>209</v>
      </c>
      <c r="BE216" s="193">
        <f t="shared" si="34"/>
        <v>0</v>
      </c>
      <c r="BF216" s="193">
        <f t="shared" si="35"/>
        <v>0</v>
      </c>
      <c r="BG216" s="193">
        <f t="shared" si="36"/>
        <v>0</v>
      </c>
      <c r="BH216" s="193">
        <f t="shared" si="37"/>
        <v>0</v>
      </c>
      <c r="BI216" s="193">
        <f t="shared" si="38"/>
        <v>0</v>
      </c>
      <c r="BJ216" s="19" t="s">
        <v>81</v>
      </c>
      <c r="BK216" s="193">
        <f t="shared" si="39"/>
        <v>0</v>
      </c>
      <c r="BL216" s="19" t="s">
        <v>298</v>
      </c>
      <c r="BM216" s="192" t="s">
        <v>3639</v>
      </c>
    </row>
    <row r="217" spans="1:65" s="2" customFormat="1" ht="14.45" customHeight="1">
      <c r="A217" s="36"/>
      <c r="B217" s="37"/>
      <c r="C217" s="181" t="s">
        <v>634</v>
      </c>
      <c r="D217" s="181" t="s">
        <v>211</v>
      </c>
      <c r="E217" s="182" t="s">
        <v>3640</v>
      </c>
      <c r="F217" s="183" t="s">
        <v>3641</v>
      </c>
      <c r="G217" s="184" t="s">
        <v>1606</v>
      </c>
      <c r="H217" s="185">
        <v>3</v>
      </c>
      <c r="I217" s="186"/>
      <c r="J217" s="187">
        <f t="shared" si="30"/>
        <v>0</v>
      </c>
      <c r="K217" s="183" t="s">
        <v>21</v>
      </c>
      <c r="L217" s="41"/>
      <c r="M217" s="188" t="s">
        <v>21</v>
      </c>
      <c r="N217" s="189" t="s">
        <v>45</v>
      </c>
      <c r="O217" s="66"/>
      <c r="P217" s="190">
        <f t="shared" si="31"/>
        <v>0</v>
      </c>
      <c r="Q217" s="190">
        <v>0.00254</v>
      </c>
      <c r="R217" s="190">
        <f t="shared" si="32"/>
        <v>0.00762</v>
      </c>
      <c r="S217" s="190">
        <v>0</v>
      </c>
      <c r="T217" s="191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2" t="s">
        <v>298</v>
      </c>
      <c r="AT217" s="192" t="s">
        <v>211</v>
      </c>
      <c r="AU217" s="192" t="s">
        <v>83</v>
      </c>
      <c r="AY217" s="19" t="s">
        <v>209</v>
      </c>
      <c r="BE217" s="193">
        <f t="shared" si="34"/>
        <v>0</v>
      </c>
      <c r="BF217" s="193">
        <f t="shared" si="35"/>
        <v>0</v>
      </c>
      <c r="BG217" s="193">
        <f t="shared" si="36"/>
        <v>0</v>
      </c>
      <c r="BH217" s="193">
        <f t="shared" si="37"/>
        <v>0</v>
      </c>
      <c r="BI217" s="193">
        <f t="shared" si="38"/>
        <v>0</v>
      </c>
      <c r="BJ217" s="19" t="s">
        <v>81</v>
      </c>
      <c r="BK217" s="193">
        <f t="shared" si="39"/>
        <v>0</v>
      </c>
      <c r="BL217" s="19" t="s">
        <v>298</v>
      </c>
      <c r="BM217" s="192" t="s">
        <v>3642</v>
      </c>
    </row>
    <row r="218" spans="1:65" s="2" customFormat="1" ht="14.45" customHeight="1">
      <c r="A218" s="36"/>
      <c r="B218" s="37"/>
      <c r="C218" s="181" t="s">
        <v>641</v>
      </c>
      <c r="D218" s="181" t="s">
        <v>211</v>
      </c>
      <c r="E218" s="182" t="s">
        <v>3643</v>
      </c>
      <c r="F218" s="183" t="s">
        <v>3644</v>
      </c>
      <c r="G218" s="184" t="s">
        <v>1606</v>
      </c>
      <c r="H218" s="185">
        <v>2</v>
      </c>
      <c r="I218" s="186"/>
      <c r="J218" s="187">
        <f t="shared" si="30"/>
        <v>0</v>
      </c>
      <c r="K218" s="183" t="s">
        <v>21</v>
      </c>
      <c r="L218" s="41"/>
      <c r="M218" s="188" t="s">
        <v>21</v>
      </c>
      <c r="N218" s="189" t="s">
        <v>45</v>
      </c>
      <c r="O218" s="66"/>
      <c r="P218" s="190">
        <f t="shared" si="31"/>
        <v>0</v>
      </c>
      <c r="Q218" s="190">
        <v>0.00254</v>
      </c>
      <c r="R218" s="190">
        <f t="shared" si="32"/>
        <v>0.00508</v>
      </c>
      <c r="S218" s="190">
        <v>0</v>
      </c>
      <c r="T218" s="191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298</v>
      </c>
      <c r="AT218" s="192" t="s">
        <v>211</v>
      </c>
      <c r="AU218" s="192" t="s">
        <v>83</v>
      </c>
      <c r="AY218" s="19" t="s">
        <v>209</v>
      </c>
      <c r="BE218" s="193">
        <f t="shared" si="34"/>
        <v>0</v>
      </c>
      <c r="BF218" s="193">
        <f t="shared" si="35"/>
        <v>0</v>
      </c>
      <c r="BG218" s="193">
        <f t="shared" si="36"/>
        <v>0</v>
      </c>
      <c r="BH218" s="193">
        <f t="shared" si="37"/>
        <v>0</v>
      </c>
      <c r="BI218" s="193">
        <f t="shared" si="38"/>
        <v>0</v>
      </c>
      <c r="BJ218" s="19" t="s">
        <v>81</v>
      </c>
      <c r="BK218" s="193">
        <f t="shared" si="39"/>
        <v>0</v>
      </c>
      <c r="BL218" s="19" t="s">
        <v>298</v>
      </c>
      <c r="BM218" s="192" t="s">
        <v>3645</v>
      </c>
    </row>
    <row r="219" spans="1:65" s="2" customFormat="1" ht="14.45" customHeight="1">
      <c r="A219" s="36"/>
      <c r="B219" s="37"/>
      <c r="C219" s="181" t="s">
        <v>647</v>
      </c>
      <c r="D219" s="181" t="s">
        <v>211</v>
      </c>
      <c r="E219" s="182" t="s">
        <v>3646</v>
      </c>
      <c r="F219" s="183" t="s">
        <v>3647</v>
      </c>
      <c r="G219" s="184" t="s">
        <v>354</v>
      </c>
      <c r="H219" s="185">
        <v>3</v>
      </c>
      <c r="I219" s="186"/>
      <c r="J219" s="187">
        <f t="shared" si="30"/>
        <v>0</v>
      </c>
      <c r="K219" s="183" t="s">
        <v>234</v>
      </c>
      <c r="L219" s="41"/>
      <c r="M219" s="188" t="s">
        <v>21</v>
      </c>
      <c r="N219" s="189" t="s">
        <v>45</v>
      </c>
      <c r="O219" s="66"/>
      <c r="P219" s="190">
        <f t="shared" si="31"/>
        <v>0</v>
      </c>
      <c r="Q219" s="190">
        <v>0.00031</v>
      </c>
      <c r="R219" s="190">
        <f t="shared" si="32"/>
        <v>0.00093</v>
      </c>
      <c r="S219" s="190">
        <v>0</v>
      </c>
      <c r="T219" s="191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2" t="s">
        <v>298</v>
      </c>
      <c r="AT219" s="192" t="s">
        <v>211</v>
      </c>
      <c r="AU219" s="192" t="s">
        <v>83</v>
      </c>
      <c r="AY219" s="19" t="s">
        <v>209</v>
      </c>
      <c r="BE219" s="193">
        <f t="shared" si="34"/>
        <v>0</v>
      </c>
      <c r="BF219" s="193">
        <f t="shared" si="35"/>
        <v>0</v>
      </c>
      <c r="BG219" s="193">
        <f t="shared" si="36"/>
        <v>0</v>
      </c>
      <c r="BH219" s="193">
        <f t="shared" si="37"/>
        <v>0</v>
      </c>
      <c r="BI219" s="193">
        <f t="shared" si="38"/>
        <v>0</v>
      </c>
      <c r="BJ219" s="19" t="s">
        <v>81</v>
      </c>
      <c r="BK219" s="193">
        <f t="shared" si="39"/>
        <v>0</v>
      </c>
      <c r="BL219" s="19" t="s">
        <v>298</v>
      </c>
      <c r="BM219" s="192" t="s">
        <v>3648</v>
      </c>
    </row>
    <row r="220" spans="1:65" s="2" customFormat="1" ht="37.9" customHeight="1">
      <c r="A220" s="36"/>
      <c r="B220" s="37"/>
      <c r="C220" s="181" t="s">
        <v>655</v>
      </c>
      <c r="D220" s="181" t="s">
        <v>211</v>
      </c>
      <c r="E220" s="182" t="s">
        <v>1621</v>
      </c>
      <c r="F220" s="183" t="s">
        <v>1622</v>
      </c>
      <c r="G220" s="184" t="s">
        <v>1623</v>
      </c>
      <c r="H220" s="248"/>
      <c r="I220" s="186"/>
      <c r="J220" s="187">
        <f t="shared" si="30"/>
        <v>0</v>
      </c>
      <c r="K220" s="183" t="s">
        <v>234</v>
      </c>
      <c r="L220" s="41"/>
      <c r="M220" s="188" t="s">
        <v>21</v>
      </c>
      <c r="N220" s="189" t="s">
        <v>45</v>
      </c>
      <c r="O220" s="66"/>
      <c r="P220" s="190">
        <f t="shared" si="31"/>
        <v>0</v>
      </c>
      <c r="Q220" s="190">
        <v>0</v>
      </c>
      <c r="R220" s="190">
        <f t="shared" si="32"/>
        <v>0</v>
      </c>
      <c r="S220" s="190">
        <v>0</v>
      </c>
      <c r="T220" s="191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2" t="s">
        <v>298</v>
      </c>
      <c r="AT220" s="192" t="s">
        <v>211</v>
      </c>
      <c r="AU220" s="192" t="s">
        <v>83</v>
      </c>
      <c r="AY220" s="19" t="s">
        <v>209</v>
      </c>
      <c r="BE220" s="193">
        <f t="shared" si="34"/>
        <v>0</v>
      </c>
      <c r="BF220" s="193">
        <f t="shared" si="35"/>
        <v>0</v>
      </c>
      <c r="BG220" s="193">
        <f t="shared" si="36"/>
        <v>0</v>
      </c>
      <c r="BH220" s="193">
        <f t="shared" si="37"/>
        <v>0</v>
      </c>
      <c r="BI220" s="193">
        <f t="shared" si="38"/>
        <v>0</v>
      </c>
      <c r="BJ220" s="19" t="s">
        <v>81</v>
      </c>
      <c r="BK220" s="193">
        <f t="shared" si="39"/>
        <v>0</v>
      </c>
      <c r="BL220" s="19" t="s">
        <v>298</v>
      </c>
      <c r="BM220" s="192" t="s">
        <v>3649</v>
      </c>
    </row>
    <row r="221" spans="1:65" s="2" customFormat="1" ht="49.15" customHeight="1">
      <c r="A221" s="36"/>
      <c r="B221" s="37"/>
      <c r="C221" s="181" t="s">
        <v>659</v>
      </c>
      <c r="D221" s="181" t="s">
        <v>211</v>
      </c>
      <c r="E221" s="182" t="s">
        <v>1626</v>
      </c>
      <c r="F221" s="183" t="s">
        <v>1627</v>
      </c>
      <c r="G221" s="184" t="s">
        <v>1623</v>
      </c>
      <c r="H221" s="248"/>
      <c r="I221" s="186"/>
      <c r="J221" s="187">
        <f t="shared" si="30"/>
        <v>0</v>
      </c>
      <c r="K221" s="183" t="s">
        <v>234</v>
      </c>
      <c r="L221" s="41"/>
      <c r="M221" s="188" t="s">
        <v>21</v>
      </c>
      <c r="N221" s="189" t="s">
        <v>45</v>
      </c>
      <c r="O221" s="66"/>
      <c r="P221" s="190">
        <f t="shared" si="31"/>
        <v>0</v>
      </c>
      <c r="Q221" s="190">
        <v>0</v>
      </c>
      <c r="R221" s="190">
        <f t="shared" si="32"/>
        <v>0</v>
      </c>
      <c r="S221" s="190">
        <v>0</v>
      </c>
      <c r="T221" s="191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2" t="s">
        <v>298</v>
      </c>
      <c r="AT221" s="192" t="s">
        <v>211</v>
      </c>
      <c r="AU221" s="192" t="s">
        <v>83</v>
      </c>
      <c r="AY221" s="19" t="s">
        <v>209</v>
      </c>
      <c r="BE221" s="193">
        <f t="shared" si="34"/>
        <v>0</v>
      </c>
      <c r="BF221" s="193">
        <f t="shared" si="35"/>
        <v>0</v>
      </c>
      <c r="BG221" s="193">
        <f t="shared" si="36"/>
        <v>0</v>
      </c>
      <c r="BH221" s="193">
        <f t="shared" si="37"/>
        <v>0</v>
      </c>
      <c r="BI221" s="193">
        <f t="shared" si="38"/>
        <v>0</v>
      </c>
      <c r="BJ221" s="19" t="s">
        <v>81</v>
      </c>
      <c r="BK221" s="193">
        <f t="shared" si="39"/>
        <v>0</v>
      </c>
      <c r="BL221" s="19" t="s">
        <v>298</v>
      </c>
      <c r="BM221" s="192" t="s">
        <v>3650</v>
      </c>
    </row>
    <row r="222" spans="2:63" s="12" customFormat="1" ht="22.9" customHeight="1">
      <c r="B222" s="165"/>
      <c r="C222" s="166"/>
      <c r="D222" s="167" t="s">
        <v>73</v>
      </c>
      <c r="E222" s="179" t="s">
        <v>2242</v>
      </c>
      <c r="F222" s="179" t="s">
        <v>2243</v>
      </c>
      <c r="G222" s="166"/>
      <c r="H222" s="166"/>
      <c r="I222" s="169"/>
      <c r="J222" s="180">
        <f>BK222</f>
        <v>0</v>
      </c>
      <c r="K222" s="166"/>
      <c r="L222" s="171"/>
      <c r="M222" s="172"/>
      <c r="N222" s="173"/>
      <c r="O222" s="173"/>
      <c r="P222" s="174">
        <f>SUM(P223:P225)</f>
        <v>0</v>
      </c>
      <c r="Q222" s="173"/>
      <c r="R222" s="174">
        <f>SUM(R223:R225)</f>
        <v>0.0032</v>
      </c>
      <c r="S222" s="173"/>
      <c r="T222" s="175">
        <f>SUM(T223:T225)</f>
        <v>0</v>
      </c>
      <c r="AR222" s="176" t="s">
        <v>83</v>
      </c>
      <c r="AT222" s="177" t="s">
        <v>73</v>
      </c>
      <c r="AU222" s="177" t="s">
        <v>81</v>
      </c>
      <c r="AY222" s="176" t="s">
        <v>209</v>
      </c>
      <c r="BK222" s="178">
        <f>SUM(BK223:BK225)</f>
        <v>0</v>
      </c>
    </row>
    <row r="223" spans="1:65" s="2" customFormat="1" ht="24.2" customHeight="1">
      <c r="A223" s="36"/>
      <c r="B223" s="37"/>
      <c r="C223" s="181" t="s">
        <v>663</v>
      </c>
      <c r="D223" s="181" t="s">
        <v>211</v>
      </c>
      <c r="E223" s="182" t="s">
        <v>3651</v>
      </c>
      <c r="F223" s="183" t="s">
        <v>3652</v>
      </c>
      <c r="G223" s="184" t="s">
        <v>322</v>
      </c>
      <c r="H223" s="185">
        <v>32</v>
      </c>
      <c r="I223" s="186"/>
      <c r="J223" s="187">
        <f>ROUND(I223*H223,2)</f>
        <v>0</v>
      </c>
      <c r="K223" s="183" t="s">
        <v>234</v>
      </c>
      <c r="L223" s="41"/>
      <c r="M223" s="188" t="s">
        <v>21</v>
      </c>
      <c r="N223" s="189" t="s">
        <v>45</v>
      </c>
      <c r="O223" s="66"/>
      <c r="P223" s="190">
        <f>O223*H223</f>
        <v>0</v>
      </c>
      <c r="Q223" s="190">
        <v>2E-05</v>
      </c>
      <c r="R223" s="190">
        <f>Q223*H223</f>
        <v>0.00064</v>
      </c>
      <c r="S223" s="190">
        <v>0</v>
      </c>
      <c r="T223" s="19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2" t="s">
        <v>298</v>
      </c>
      <c r="AT223" s="192" t="s">
        <v>211</v>
      </c>
      <c r="AU223" s="192" t="s">
        <v>83</v>
      </c>
      <c r="AY223" s="19" t="s">
        <v>209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9" t="s">
        <v>81</v>
      </c>
      <c r="BK223" s="193">
        <f>ROUND(I223*H223,2)</f>
        <v>0</v>
      </c>
      <c r="BL223" s="19" t="s">
        <v>298</v>
      </c>
      <c r="BM223" s="192" t="s">
        <v>3653</v>
      </c>
    </row>
    <row r="224" spans="1:65" s="2" customFormat="1" ht="24.2" customHeight="1">
      <c r="A224" s="36"/>
      <c r="B224" s="37"/>
      <c r="C224" s="181" t="s">
        <v>667</v>
      </c>
      <c r="D224" s="181" t="s">
        <v>211</v>
      </c>
      <c r="E224" s="182" t="s">
        <v>3654</v>
      </c>
      <c r="F224" s="183" t="s">
        <v>3655</v>
      </c>
      <c r="G224" s="184" t="s">
        <v>322</v>
      </c>
      <c r="H224" s="185">
        <v>32</v>
      </c>
      <c r="I224" s="186"/>
      <c r="J224" s="187">
        <f>ROUND(I224*H224,2)</f>
        <v>0</v>
      </c>
      <c r="K224" s="183" t="s">
        <v>234</v>
      </c>
      <c r="L224" s="41"/>
      <c r="M224" s="188" t="s">
        <v>21</v>
      </c>
      <c r="N224" s="189" t="s">
        <v>45</v>
      </c>
      <c r="O224" s="66"/>
      <c r="P224" s="190">
        <f>O224*H224</f>
        <v>0</v>
      </c>
      <c r="Q224" s="190">
        <v>6E-05</v>
      </c>
      <c r="R224" s="190">
        <f>Q224*H224</f>
        <v>0.00192</v>
      </c>
      <c r="S224" s="190">
        <v>0</v>
      </c>
      <c r="T224" s="19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2" t="s">
        <v>298</v>
      </c>
      <c r="AT224" s="192" t="s">
        <v>211</v>
      </c>
      <c r="AU224" s="192" t="s">
        <v>83</v>
      </c>
      <c r="AY224" s="19" t="s">
        <v>209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9" t="s">
        <v>81</v>
      </c>
      <c r="BK224" s="193">
        <f>ROUND(I224*H224,2)</f>
        <v>0</v>
      </c>
      <c r="BL224" s="19" t="s">
        <v>298</v>
      </c>
      <c r="BM224" s="192" t="s">
        <v>3656</v>
      </c>
    </row>
    <row r="225" spans="1:65" s="2" customFormat="1" ht="24.2" customHeight="1">
      <c r="A225" s="36"/>
      <c r="B225" s="37"/>
      <c r="C225" s="181" t="s">
        <v>677</v>
      </c>
      <c r="D225" s="181" t="s">
        <v>211</v>
      </c>
      <c r="E225" s="182" t="s">
        <v>3657</v>
      </c>
      <c r="F225" s="183" t="s">
        <v>3658</v>
      </c>
      <c r="G225" s="184" t="s">
        <v>322</v>
      </c>
      <c r="H225" s="185">
        <v>32</v>
      </c>
      <c r="I225" s="186"/>
      <c r="J225" s="187">
        <f>ROUND(I225*H225,2)</f>
        <v>0</v>
      </c>
      <c r="K225" s="183" t="s">
        <v>234</v>
      </c>
      <c r="L225" s="41"/>
      <c r="M225" s="249" t="s">
        <v>21</v>
      </c>
      <c r="N225" s="250" t="s">
        <v>45</v>
      </c>
      <c r="O225" s="251"/>
      <c r="P225" s="252">
        <f>O225*H225</f>
        <v>0</v>
      </c>
      <c r="Q225" s="252">
        <v>2E-05</v>
      </c>
      <c r="R225" s="252">
        <f>Q225*H225</f>
        <v>0.00064</v>
      </c>
      <c r="S225" s="252">
        <v>0</v>
      </c>
      <c r="T225" s="253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2" t="s">
        <v>298</v>
      </c>
      <c r="AT225" s="192" t="s">
        <v>211</v>
      </c>
      <c r="AU225" s="192" t="s">
        <v>83</v>
      </c>
      <c r="AY225" s="19" t="s">
        <v>209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9" t="s">
        <v>81</v>
      </c>
      <c r="BK225" s="193">
        <f>ROUND(I225*H225,2)</f>
        <v>0</v>
      </c>
      <c r="BL225" s="19" t="s">
        <v>298</v>
      </c>
      <c r="BM225" s="192" t="s">
        <v>3659</v>
      </c>
    </row>
    <row r="226" spans="1:31" s="2" customFormat="1" ht="6.95" customHeight="1">
      <c r="A226" s="36"/>
      <c r="B226" s="49"/>
      <c r="C226" s="50"/>
      <c r="D226" s="50"/>
      <c r="E226" s="50"/>
      <c r="F226" s="50"/>
      <c r="G226" s="50"/>
      <c r="H226" s="50"/>
      <c r="I226" s="50"/>
      <c r="J226" s="50"/>
      <c r="K226" s="50"/>
      <c r="L226" s="41"/>
      <c r="M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</row>
  </sheetData>
  <sheetProtection algorithmName="SHA-512" hashValue="Q9B4EgEqbab4TEy5E5X3JEZEl+AznntIKkYxjr2ElxyD59HlwFz94zGsLxE4VjfwfqOIeweLAoc7yjVpPaf/9w==" saltValue="PQSdDVhyaIeb+1+LfLvjPgGFTPz6cG/5/DYUJiAnqdPXaDdeffnlmdwpCyuew7gO986yeF1ll2YhBM0Y4vdV2w==" spinCount="100000" sheet="1" objects="1" scenarios="1" formatColumns="0" formatRows="0" autoFilter="0"/>
  <autoFilter ref="C94:K225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tabSelected="1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392" t="s">
        <v>3660</v>
      </c>
      <c r="D3" s="392"/>
      <c r="E3" s="392"/>
      <c r="F3" s="392"/>
      <c r="G3" s="392"/>
      <c r="H3" s="392"/>
      <c r="I3" s="392"/>
      <c r="J3" s="392"/>
      <c r="K3" s="261"/>
    </row>
    <row r="4" spans="2:11" s="1" customFormat="1" ht="25.5" customHeight="1">
      <c r="B4" s="262"/>
      <c r="C4" s="393" t="s">
        <v>3661</v>
      </c>
      <c r="D4" s="393"/>
      <c r="E4" s="393"/>
      <c r="F4" s="393"/>
      <c r="G4" s="393"/>
      <c r="H4" s="393"/>
      <c r="I4" s="393"/>
      <c r="J4" s="393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391" t="s">
        <v>3662</v>
      </c>
      <c r="D6" s="391"/>
      <c r="E6" s="391"/>
      <c r="F6" s="391"/>
      <c r="G6" s="391"/>
      <c r="H6" s="391"/>
      <c r="I6" s="391"/>
      <c r="J6" s="391"/>
      <c r="K6" s="263"/>
    </row>
    <row r="7" spans="2:11" s="1" customFormat="1" ht="15" customHeight="1">
      <c r="B7" s="266"/>
      <c r="C7" s="391" t="s">
        <v>3663</v>
      </c>
      <c r="D7" s="391"/>
      <c r="E7" s="391"/>
      <c r="F7" s="391"/>
      <c r="G7" s="391"/>
      <c r="H7" s="391"/>
      <c r="I7" s="391"/>
      <c r="J7" s="391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391" t="s">
        <v>3664</v>
      </c>
      <c r="D9" s="391"/>
      <c r="E9" s="391"/>
      <c r="F9" s="391"/>
      <c r="G9" s="391"/>
      <c r="H9" s="391"/>
      <c r="I9" s="391"/>
      <c r="J9" s="391"/>
      <c r="K9" s="263"/>
    </row>
    <row r="10" spans="2:11" s="1" customFormat="1" ht="15" customHeight="1">
      <c r="B10" s="266"/>
      <c r="C10" s="265"/>
      <c r="D10" s="391" t="s">
        <v>3665</v>
      </c>
      <c r="E10" s="391"/>
      <c r="F10" s="391"/>
      <c r="G10" s="391"/>
      <c r="H10" s="391"/>
      <c r="I10" s="391"/>
      <c r="J10" s="391"/>
      <c r="K10" s="263"/>
    </row>
    <row r="11" spans="2:11" s="1" customFormat="1" ht="15" customHeight="1">
      <c r="B11" s="266"/>
      <c r="C11" s="267"/>
      <c r="D11" s="391" t="s">
        <v>3666</v>
      </c>
      <c r="E11" s="391"/>
      <c r="F11" s="391"/>
      <c r="G11" s="391"/>
      <c r="H11" s="391"/>
      <c r="I11" s="391"/>
      <c r="J11" s="391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3667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391" t="s">
        <v>3668</v>
      </c>
      <c r="E15" s="391"/>
      <c r="F15" s="391"/>
      <c r="G15" s="391"/>
      <c r="H15" s="391"/>
      <c r="I15" s="391"/>
      <c r="J15" s="391"/>
      <c r="K15" s="263"/>
    </row>
    <row r="16" spans="2:11" s="1" customFormat="1" ht="15" customHeight="1">
      <c r="B16" s="266"/>
      <c r="C16" s="267"/>
      <c r="D16" s="391" t="s">
        <v>3669</v>
      </c>
      <c r="E16" s="391"/>
      <c r="F16" s="391"/>
      <c r="G16" s="391"/>
      <c r="H16" s="391"/>
      <c r="I16" s="391"/>
      <c r="J16" s="391"/>
      <c r="K16" s="263"/>
    </row>
    <row r="17" spans="2:11" s="1" customFormat="1" ht="15" customHeight="1">
      <c r="B17" s="266"/>
      <c r="C17" s="267"/>
      <c r="D17" s="391" t="s">
        <v>3670</v>
      </c>
      <c r="E17" s="391"/>
      <c r="F17" s="391"/>
      <c r="G17" s="391"/>
      <c r="H17" s="391"/>
      <c r="I17" s="391"/>
      <c r="J17" s="391"/>
      <c r="K17" s="263"/>
    </row>
    <row r="18" spans="2:11" s="1" customFormat="1" ht="15" customHeight="1">
      <c r="B18" s="266"/>
      <c r="C18" s="267"/>
      <c r="D18" s="267"/>
      <c r="E18" s="269" t="s">
        <v>80</v>
      </c>
      <c r="F18" s="391" t="s">
        <v>3671</v>
      </c>
      <c r="G18" s="391"/>
      <c r="H18" s="391"/>
      <c r="I18" s="391"/>
      <c r="J18" s="391"/>
      <c r="K18" s="263"/>
    </row>
    <row r="19" spans="2:11" s="1" customFormat="1" ht="15" customHeight="1">
      <c r="B19" s="266"/>
      <c r="C19" s="267"/>
      <c r="D19" s="267"/>
      <c r="E19" s="269" t="s">
        <v>3672</v>
      </c>
      <c r="F19" s="391" t="s">
        <v>3673</v>
      </c>
      <c r="G19" s="391"/>
      <c r="H19" s="391"/>
      <c r="I19" s="391"/>
      <c r="J19" s="391"/>
      <c r="K19" s="263"/>
    </row>
    <row r="20" spans="2:11" s="1" customFormat="1" ht="15" customHeight="1">
      <c r="B20" s="266"/>
      <c r="C20" s="267"/>
      <c r="D20" s="267"/>
      <c r="E20" s="269" t="s">
        <v>3674</v>
      </c>
      <c r="F20" s="391" t="s">
        <v>3675</v>
      </c>
      <c r="G20" s="391"/>
      <c r="H20" s="391"/>
      <c r="I20" s="391"/>
      <c r="J20" s="391"/>
      <c r="K20" s="263"/>
    </row>
    <row r="21" spans="2:11" s="1" customFormat="1" ht="15" customHeight="1">
      <c r="B21" s="266"/>
      <c r="C21" s="267"/>
      <c r="D21" s="267"/>
      <c r="E21" s="269" t="s">
        <v>3676</v>
      </c>
      <c r="F21" s="391" t="s">
        <v>3677</v>
      </c>
      <c r="G21" s="391"/>
      <c r="H21" s="391"/>
      <c r="I21" s="391"/>
      <c r="J21" s="391"/>
      <c r="K21" s="263"/>
    </row>
    <row r="22" spans="2:11" s="1" customFormat="1" ht="15" customHeight="1">
      <c r="B22" s="266"/>
      <c r="C22" s="267"/>
      <c r="D22" s="267"/>
      <c r="E22" s="269" t="s">
        <v>3678</v>
      </c>
      <c r="F22" s="391" t="s">
        <v>3679</v>
      </c>
      <c r="G22" s="391"/>
      <c r="H22" s="391"/>
      <c r="I22" s="391"/>
      <c r="J22" s="391"/>
      <c r="K22" s="263"/>
    </row>
    <row r="23" spans="2:11" s="1" customFormat="1" ht="15" customHeight="1">
      <c r="B23" s="266"/>
      <c r="C23" s="267"/>
      <c r="D23" s="267"/>
      <c r="E23" s="269" t="s">
        <v>85</v>
      </c>
      <c r="F23" s="391" t="s">
        <v>3680</v>
      </c>
      <c r="G23" s="391"/>
      <c r="H23" s="391"/>
      <c r="I23" s="391"/>
      <c r="J23" s="391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391" t="s">
        <v>3681</v>
      </c>
      <c r="D25" s="391"/>
      <c r="E25" s="391"/>
      <c r="F25" s="391"/>
      <c r="G25" s="391"/>
      <c r="H25" s="391"/>
      <c r="I25" s="391"/>
      <c r="J25" s="391"/>
      <c r="K25" s="263"/>
    </row>
    <row r="26" spans="2:11" s="1" customFormat="1" ht="15" customHeight="1">
      <c r="B26" s="266"/>
      <c r="C26" s="391" t="s">
        <v>3682</v>
      </c>
      <c r="D26" s="391"/>
      <c r="E26" s="391"/>
      <c r="F26" s="391"/>
      <c r="G26" s="391"/>
      <c r="H26" s="391"/>
      <c r="I26" s="391"/>
      <c r="J26" s="391"/>
      <c r="K26" s="263"/>
    </row>
    <row r="27" spans="2:11" s="1" customFormat="1" ht="15" customHeight="1">
      <c r="B27" s="266"/>
      <c r="C27" s="265"/>
      <c r="D27" s="391" t="s">
        <v>3683</v>
      </c>
      <c r="E27" s="391"/>
      <c r="F27" s="391"/>
      <c r="G27" s="391"/>
      <c r="H27" s="391"/>
      <c r="I27" s="391"/>
      <c r="J27" s="391"/>
      <c r="K27" s="263"/>
    </row>
    <row r="28" spans="2:11" s="1" customFormat="1" ht="15" customHeight="1">
      <c r="B28" s="266"/>
      <c r="C28" s="267"/>
      <c r="D28" s="391" t="s">
        <v>3684</v>
      </c>
      <c r="E28" s="391"/>
      <c r="F28" s="391"/>
      <c r="G28" s="391"/>
      <c r="H28" s="391"/>
      <c r="I28" s="391"/>
      <c r="J28" s="391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391" t="s">
        <v>3685</v>
      </c>
      <c r="E30" s="391"/>
      <c r="F30" s="391"/>
      <c r="G30" s="391"/>
      <c r="H30" s="391"/>
      <c r="I30" s="391"/>
      <c r="J30" s="391"/>
      <c r="K30" s="263"/>
    </row>
    <row r="31" spans="2:11" s="1" customFormat="1" ht="15" customHeight="1">
      <c r="B31" s="266"/>
      <c r="C31" s="267"/>
      <c r="D31" s="391" t="s">
        <v>3686</v>
      </c>
      <c r="E31" s="391"/>
      <c r="F31" s="391"/>
      <c r="G31" s="391"/>
      <c r="H31" s="391"/>
      <c r="I31" s="391"/>
      <c r="J31" s="391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391" t="s">
        <v>3687</v>
      </c>
      <c r="E33" s="391"/>
      <c r="F33" s="391"/>
      <c r="G33" s="391"/>
      <c r="H33" s="391"/>
      <c r="I33" s="391"/>
      <c r="J33" s="391"/>
      <c r="K33" s="263"/>
    </row>
    <row r="34" spans="2:11" s="1" customFormat="1" ht="15" customHeight="1">
      <c r="B34" s="266"/>
      <c r="C34" s="267"/>
      <c r="D34" s="391" t="s">
        <v>3688</v>
      </c>
      <c r="E34" s="391"/>
      <c r="F34" s="391"/>
      <c r="G34" s="391"/>
      <c r="H34" s="391"/>
      <c r="I34" s="391"/>
      <c r="J34" s="391"/>
      <c r="K34" s="263"/>
    </row>
    <row r="35" spans="2:11" s="1" customFormat="1" ht="15" customHeight="1">
      <c r="B35" s="266"/>
      <c r="C35" s="267"/>
      <c r="D35" s="391" t="s">
        <v>3689</v>
      </c>
      <c r="E35" s="391"/>
      <c r="F35" s="391"/>
      <c r="G35" s="391"/>
      <c r="H35" s="391"/>
      <c r="I35" s="391"/>
      <c r="J35" s="391"/>
      <c r="K35" s="263"/>
    </row>
    <row r="36" spans="2:11" s="1" customFormat="1" ht="15" customHeight="1">
      <c r="B36" s="266"/>
      <c r="C36" s="267"/>
      <c r="D36" s="265"/>
      <c r="E36" s="268" t="s">
        <v>195</v>
      </c>
      <c r="F36" s="265"/>
      <c r="G36" s="391" t="s">
        <v>3690</v>
      </c>
      <c r="H36" s="391"/>
      <c r="I36" s="391"/>
      <c r="J36" s="391"/>
      <c r="K36" s="263"/>
    </row>
    <row r="37" spans="2:11" s="1" customFormat="1" ht="30.75" customHeight="1">
      <c r="B37" s="266"/>
      <c r="C37" s="267"/>
      <c r="D37" s="265"/>
      <c r="E37" s="268" t="s">
        <v>3691</v>
      </c>
      <c r="F37" s="265"/>
      <c r="G37" s="391" t="s">
        <v>3692</v>
      </c>
      <c r="H37" s="391"/>
      <c r="I37" s="391"/>
      <c r="J37" s="391"/>
      <c r="K37" s="263"/>
    </row>
    <row r="38" spans="2:11" s="1" customFormat="1" ht="15" customHeight="1">
      <c r="B38" s="266"/>
      <c r="C38" s="267"/>
      <c r="D38" s="265"/>
      <c r="E38" s="268" t="s">
        <v>55</v>
      </c>
      <c r="F38" s="265"/>
      <c r="G38" s="391" t="s">
        <v>3693</v>
      </c>
      <c r="H38" s="391"/>
      <c r="I38" s="391"/>
      <c r="J38" s="391"/>
      <c r="K38" s="263"/>
    </row>
    <row r="39" spans="2:11" s="1" customFormat="1" ht="15" customHeight="1">
      <c r="B39" s="266"/>
      <c r="C39" s="267"/>
      <c r="D39" s="265"/>
      <c r="E39" s="268" t="s">
        <v>56</v>
      </c>
      <c r="F39" s="265"/>
      <c r="G39" s="391" t="s">
        <v>3694</v>
      </c>
      <c r="H39" s="391"/>
      <c r="I39" s="391"/>
      <c r="J39" s="391"/>
      <c r="K39" s="263"/>
    </row>
    <row r="40" spans="2:11" s="1" customFormat="1" ht="15" customHeight="1">
      <c r="B40" s="266"/>
      <c r="C40" s="267"/>
      <c r="D40" s="265"/>
      <c r="E40" s="268" t="s">
        <v>196</v>
      </c>
      <c r="F40" s="265"/>
      <c r="G40" s="391" t="s">
        <v>3695</v>
      </c>
      <c r="H40" s="391"/>
      <c r="I40" s="391"/>
      <c r="J40" s="391"/>
      <c r="K40" s="263"/>
    </row>
    <row r="41" spans="2:11" s="1" customFormat="1" ht="15" customHeight="1">
      <c r="B41" s="266"/>
      <c r="C41" s="267"/>
      <c r="D41" s="265"/>
      <c r="E41" s="268" t="s">
        <v>197</v>
      </c>
      <c r="F41" s="265"/>
      <c r="G41" s="391" t="s">
        <v>3696</v>
      </c>
      <c r="H41" s="391"/>
      <c r="I41" s="391"/>
      <c r="J41" s="391"/>
      <c r="K41" s="263"/>
    </row>
    <row r="42" spans="2:11" s="1" customFormat="1" ht="15" customHeight="1">
      <c r="B42" s="266"/>
      <c r="C42" s="267"/>
      <c r="D42" s="265"/>
      <c r="E42" s="268" t="s">
        <v>3697</v>
      </c>
      <c r="F42" s="265"/>
      <c r="G42" s="391" t="s">
        <v>3698</v>
      </c>
      <c r="H42" s="391"/>
      <c r="I42" s="391"/>
      <c r="J42" s="391"/>
      <c r="K42" s="263"/>
    </row>
    <row r="43" spans="2:11" s="1" customFormat="1" ht="15" customHeight="1">
      <c r="B43" s="266"/>
      <c r="C43" s="267"/>
      <c r="D43" s="265"/>
      <c r="E43" s="268"/>
      <c r="F43" s="265"/>
      <c r="G43" s="391" t="s">
        <v>3699</v>
      </c>
      <c r="H43" s="391"/>
      <c r="I43" s="391"/>
      <c r="J43" s="391"/>
      <c r="K43" s="263"/>
    </row>
    <row r="44" spans="2:11" s="1" customFormat="1" ht="15" customHeight="1">
      <c r="B44" s="266"/>
      <c r="C44" s="267"/>
      <c r="D44" s="265"/>
      <c r="E44" s="268" t="s">
        <v>3700</v>
      </c>
      <c r="F44" s="265"/>
      <c r="G44" s="391" t="s">
        <v>3701</v>
      </c>
      <c r="H44" s="391"/>
      <c r="I44" s="391"/>
      <c r="J44" s="391"/>
      <c r="K44" s="263"/>
    </row>
    <row r="45" spans="2:11" s="1" customFormat="1" ht="15" customHeight="1">
      <c r="B45" s="266"/>
      <c r="C45" s="267"/>
      <c r="D45" s="265"/>
      <c r="E45" s="268" t="s">
        <v>199</v>
      </c>
      <c r="F45" s="265"/>
      <c r="G45" s="391" t="s">
        <v>3702</v>
      </c>
      <c r="H45" s="391"/>
      <c r="I45" s="391"/>
      <c r="J45" s="391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391" t="s">
        <v>3703</v>
      </c>
      <c r="E47" s="391"/>
      <c r="F47" s="391"/>
      <c r="G47" s="391"/>
      <c r="H47" s="391"/>
      <c r="I47" s="391"/>
      <c r="J47" s="391"/>
      <c r="K47" s="263"/>
    </row>
    <row r="48" spans="2:11" s="1" customFormat="1" ht="15" customHeight="1">
      <c r="B48" s="266"/>
      <c r="C48" s="267"/>
      <c r="D48" s="267"/>
      <c r="E48" s="391" t="s">
        <v>3704</v>
      </c>
      <c r="F48" s="391"/>
      <c r="G48" s="391"/>
      <c r="H48" s="391"/>
      <c r="I48" s="391"/>
      <c r="J48" s="391"/>
      <c r="K48" s="263"/>
    </row>
    <row r="49" spans="2:11" s="1" customFormat="1" ht="15" customHeight="1">
      <c r="B49" s="266"/>
      <c r="C49" s="267"/>
      <c r="D49" s="267"/>
      <c r="E49" s="391" t="s">
        <v>3705</v>
      </c>
      <c r="F49" s="391"/>
      <c r="G49" s="391"/>
      <c r="H49" s="391"/>
      <c r="I49" s="391"/>
      <c r="J49" s="391"/>
      <c r="K49" s="263"/>
    </row>
    <row r="50" spans="2:11" s="1" customFormat="1" ht="15" customHeight="1">
      <c r="B50" s="266"/>
      <c r="C50" s="267"/>
      <c r="D50" s="267"/>
      <c r="E50" s="391" t="s">
        <v>3706</v>
      </c>
      <c r="F50" s="391"/>
      <c r="G50" s="391"/>
      <c r="H50" s="391"/>
      <c r="I50" s="391"/>
      <c r="J50" s="391"/>
      <c r="K50" s="263"/>
    </row>
    <row r="51" spans="2:11" s="1" customFormat="1" ht="15" customHeight="1">
      <c r="B51" s="266"/>
      <c r="C51" s="267"/>
      <c r="D51" s="391" t="s">
        <v>3707</v>
      </c>
      <c r="E51" s="391"/>
      <c r="F51" s="391"/>
      <c r="G51" s="391"/>
      <c r="H51" s="391"/>
      <c r="I51" s="391"/>
      <c r="J51" s="391"/>
      <c r="K51" s="263"/>
    </row>
    <row r="52" spans="2:11" s="1" customFormat="1" ht="25.5" customHeight="1">
      <c r="B52" s="262"/>
      <c r="C52" s="393" t="s">
        <v>3708</v>
      </c>
      <c r="D52" s="393"/>
      <c r="E52" s="393"/>
      <c r="F52" s="393"/>
      <c r="G52" s="393"/>
      <c r="H52" s="393"/>
      <c r="I52" s="393"/>
      <c r="J52" s="393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391" t="s">
        <v>3709</v>
      </c>
      <c r="D54" s="391"/>
      <c r="E54" s="391"/>
      <c r="F54" s="391"/>
      <c r="G54" s="391"/>
      <c r="H54" s="391"/>
      <c r="I54" s="391"/>
      <c r="J54" s="391"/>
      <c r="K54" s="263"/>
    </row>
    <row r="55" spans="2:11" s="1" customFormat="1" ht="15" customHeight="1">
      <c r="B55" s="262"/>
      <c r="C55" s="391" t="s">
        <v>3710</v>
      </c>
      <c r="D55" s="391"/>
      <c r="E55" s="391"/>
      <c r="F55" s="391"/>
      <c r="G55" s="391"/>
      <c r="H55" s="391"/>
      <c r="I55" s="391"/>
      <c r="J55" s="391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391" t="s">
        <v>3711</v>
      </c>
      <c r="D57" s="391"/>
      <c r="E57" s="391"/>
      <c r="F57" s="391"/>
      <c r="G57" s="391"/>
      <c r="H57" s="391"/>
      <c r="I57" s="391"/>
      <c r="J57" s="391"/>
      <c r="K57" s="263"/>
    </row>
    <row r="58" spans="2:11" s="1" customFormat="1" ht="15" customHeight="1">
      <c r="B58" s="262"/>
      <c r="C58" s="267"/>
      <c r="D58" s="391" t="s">
        <v>3712</v>
      </c>
      <c r="E58" s="391"/>
      <c r="F58" s="391"/>
      <c r="G58" s="391"/>
      <c r="H58" s="391"/>
      <c r="I58" s="391"/>
      <c r="J58" s="391"/>
      <c r="K58" s="263"/>
    </row>
    <row r="59" spans="2:11" s="1" customFormat="1" ht="15" customHeight="1">
      <c r="B59" s="262"/>
      <c r="C59" s="267"/>
      <c r="D59" s="391" t="s">
        <v>3713</v>
      </c>
      <c r="E59" s="391"/>
      <c r="F59" s="391"/>
      <c r="G59" s="391"/>
      <c r="H59" s="391"/>
      <c r="I59" s="391"/>
      <c r="J59" s="391"/>
      <c r="K59" s="263"/>
    </row>
    <row r="60" spans="2:11" s="1" customFormat="1" ht="15" customHeight="1">
      <c r="B60" s="262"/>
      <c r="C60" s="267"/>
      <c r="D60" s="391" t="s">
        <v>3714</v>
      </c>
      <c r="E60" s="391"/>
      <c r="F60" s="391"/>
      <c r="G60" s="391"/>
      <c r="H60" s="391"/>
      <c r="I60" s="391"/>
      <c r="J60" s="391"/>
      <c r="K60" s="263"/>
    </row>
    <row r="61" spans="2:11" s="1" customFormat="1" ht="15" customHeight="1">
      <c r="B61" s="262"/>
      <c r="C61" s="267"/>
      <c r="D61" s="391" t="s">
        <v>3715</v>
      </c>
      <c r="E61" s="391"/>
      <c r="F61" s="391"/>
      <c r="G61" s="391"/>
      <c r="H61" s="391"/>
      <c r="I61" s="391"/>
      <c r="J61" s="391"/>
      <c r="K61" s="263"/>
    </row>
    <row r="62" spans="2:11" s="1" customFormat="1" ht="15" customHeight="1">
      <c r="B62" s="262"/>
      <c r="C62" s="267"/>
      <c r="D62" s="395" t="s">
        <v>3716</v>
      </c>
      <c r="E62" s="395"/>
      <c r="F62" s="395"/>
      <c r="G62" s="395"/>
      <c r="H62" s="395"/>
      <c r="I62" s="395"/>
      <c r="J62" s="395"/>
      <c r="K62" s="263"/>
    </row>
    <row r="63" spans="2:11" s="1" customFormat="1" ht="15" customHeight="1">
      <c r="B63" s="262"/>
      <c r="C63" s="267"/>
      <c r="D63" s="391" t="s">
        <v>3717</v>
      </c>
      <c r="E63" s="391"/>
      <c r="F63" s="391"/>
      <c r="G63" s="391"/>
      <c r="H63" s="391"/>
      <c r="I63" s="391"/>
      <c r="J63" s="391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391" t="s">
        <v>3718</v>
      </c>
      <c r="E65" s="391"/>
      <c r="F65" s="391"/>
      <c r="G65" s="391"/>
      <c r="H65" s="391"/>
      <c r="I65" s="391"/>
      <c r="J65" s="391"/>
      <c r="K65" s="263"/>
    </row>
    <row r="66" spans="2:11" s="1" customFormat="1" ht="15" customHeight="1">
      <c r="B66" s="262"/>
      <c r="C66" s="267"/>
      <c r="D66" s="395" t="s">
        <v>3719</v>
      </c>
      <c r="E66" s="395"/>
      <c r="F66" s="395"/>
      <c r="G66" s="395"/>
      <c r="H66" s="395"/>
      <c r="I66" s="395"/>
      <c r="J66" s="395"/>
      <c r="K66" s="263"/>
    </row>
    <row r="67" spans="2:11" s="1" customFormat="1" ht="15" customHeight="1">
      <c r="B67" s="262"/>
      <c r="C67" s="267"/>
      <c r="D67" s="391" t="s">
        <v>3720</v>
      </c>
      <c r="E67" s="391"/>
      <c r="F67" s="391"/>
      <c r="G67" s="391"/>
      <c r="H67" s="391"/>
      <c r="I67" s="391"/>
      <c r="J67" s="391"/>
      <c r="K67" s="263"/>
    </row>
    <row r="68" spans="2:11" s="1" customFormat="1" ht="15" customHeight="1">
      <c r="B68" s="262"/>
      <c r="C68" s="267"/>
      <c r="D68" s="391" t="s">
        <v>3721</v>
      </c>
      <c r="E68" s="391"/>
      <c r="F68" s="391"/>
      <c r="G68" s="391"/>
      <c r="H68" s="391"/>
      <c r="I68" s="391"/>
      <c r="J68" s="391"/>
      <c r="K68" s="263"/>
    </row>
    <row r="69" spans="2:11" s="1" customFormat="1" ht="15" customHeight="1">
      <c r="B69" s="262"/>
      <c r="C69" s="267"/>
      <c r="D69" s="391" t="s">
        <v>3722</v>
      </c>
      <c r="E69" s="391"/>
      <c r="F69" s="391"/>
      <c r="G69" s="391"/>
      <c r="H69" s="391"/>
      <c r="I69" s="391"/>
      <c r="J69" s="391"/>
      <c r="K69" s="263"/>
    </row>
    <row r="70" spans="2:11" s="1" customFormat="1" ht="15" customHeight="1">
      <c r="B70" s="262"/>
      <c r="C70" s="267"/>
      <c r="D70" s="391" t="s">
        <v>3723</v>
      </c>
      <c r="E70" s="391"/>
      <c r="F70" s="391"/>
      <c r="G70" s="391"/>
      <c r="H70" s="391"/>
      <c r="I70" s="391"/>
      <c r="J70" s="391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394" t="s">
        <v>3724</v>
      </c>
      <c r="D75" s="394"/>
      <c r="E75" s="394"/>
      <c r="F75" s="394"/>
      <c r="G75" s="394"/>
      <c r="H75" s="394"/>
      <c r="I75" s="394"/>
      <c r="J75" s="394"/>
      <c r="K75" s="280"/>
    </row>
    <row r="76" spans="2:11" s="1" customFormat="1" ht="17.25" customHeight="1">
      <c r="B76" s="279"/>
      <c r="C76" s="281" t="s">
        <v>3725</v>
      </c>
      <c r="D76" s="281"/>
      <c r="E76" s="281"/>
      <c r="F76" s="281" t="s">
        <v>3726</v>
      </c>
      <c r="G76" s="282"/>
      <c r="H76" s="281" t="s">
        <v>56</v>
      </c>
      <c r="I76" s="281" t="s">
        <v>59</v>
      </c>
      <c r="J76" s="281" t="s">
        <v>3727</v>
      </c>
      <c r="K76" s="280"/>
    </row>
    <row r="77" spans="2:11" s="1" customFormat="1" ht="17.25" customHeight="1">
      <c r="B77" s="279"/>
      <c r="C77" s="283" t="s">
        <v>3728</v>
      </c>
      <c r="D77" s="283"/>
      <c r="E77" s="283"/>
      <c r="F77" s="284" t="s">
        <v>3729</v>
      </c>
      <c r="G77" s="285"/>
      <c r="H77" s="283"/>
      <c r="I77" s="283"/>
      <c r="J77" s="283" t="s">
        <v>3730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55</v>
      </c>
      <c r="D79" s="288"/>
      <c r="E79" s="288"/>
      <c r="F79" s="289" t="s">
        <v>3731</v>
      </c>
      <c r="G79" s="290"/>
      <c r="H79" s="268" t="s">
        <v>3732</v>
      </c>
      <c r="I79" s="268" t="s">
        <v>3733</v>
      </c>
      <c r="J79" s="268">
        <v>20</v>
      </c>
      <c r="K79" s="280"/>
    </row>
    <row r="80" spans="2:11" s="1" customFormat="1" ht="15" customHeight="1">
      <c r="B80" s="279"/>
      <c r="C80" s="268" t="s">
        <v>3734</v>
      </c>
      <c r="D80" s="268"/>
      <c r="E80" s="268"/>
      <c r="F80" s="289" t="s">
        <v>3731</v>
      </c>
      <c r="G80" s="290"/>
      <c r="H80" s="268" t="s">
        <v>3735</v>
      </c>
      <c r="I80" s="268" t="s">
        <v>3733</v>
      </c>
      <c r="J80" s="268">
        <v>120</v>
      </c>
      <c r="K80" s="280"/>
    </row>
    <row r="81" spans="2:11" s="1" customFormat="1" ht="15" customHeight="1">
      <c r="B81" s="291"/>
      <c r="C81" s="268" t="s">
        <v>3736</v>
      </c>
      <c r="D81" s="268"/>
      <c r="E81" s="268"/>
      <c r="F81" s="289" t="s">
        <v>3737</v>
      </c>
      <c r="G81" s="290"/>
      <c r="H81" s="268" t="s">
        <v>3738</v>
      </c>
      <c r="I81" s="268" t="s">
        <v>3733</v>
      </c>
      <c r="J81" s="268">
        <v>50</v>
      </c>
      <c r="K81" s="280"/>
    </row>
    <row r="82" spans="2:11" s="1" customFormat="1" ht="15" customHeight="1">
      <c r="B82" s="291"/>
      <c r="C82" s="268" t="s">
        <v>3739</v>
      </c>
      <c r="D82" s="268"/>
      <c r="E82" s="268"/>
      <c r="F82" s="289" t="s">
        <v>3731</v>
      </c>
      <c r="G82" s="290"/>
      <c r="H82" s="268" t="s">
        <v>3740</v>
      </c>
      <c r="I82" s="268" t="s">
        <v>3741</v>
      </c>
      <c r="J82" s="268"/>
      <c r="K82" s="280"/>
    </row>
    <row r="83" spans="2:11" s="1" customFormat="1" ht="15" customHeight="1">
      <c r="B83" s="291"/>
      <c r="C83" s="292" t="s">
        <v>3742</v>
      </c>
      <c r="D83" s="292"/>
      <c r="E83" s="292"/>
      <c r="F83" s="293" t="s">
        <v>3737</v>
      </c>
      <c r="G83" s="292"/>
      <c r="H83" s="292" t="s">
        <v>3743</v>
      </c>
      <c r="I83" s="292" t="s">
        <v>3733</v>
      </c>
      <c r="J83" s="292">
        <v>15</v>
      </c>
      <c r="K83" s="280"/>
    </row>
    <row r="84" spans="2:11" s="1" customFormat="1" ht="15" customHeight="1">
      <c r="B84" s="291"/>
      <c r="C84" s="292" t="s">
        <v>3744</v>
      </c>
      <c r="D84" s="292"/>
      <c r="E84" s="292"/>
      <c r="F84" s="293" t="s">
        <v>3737</v>
      </c>
      <c r="G84" s="292"/>
      <c r="H84" s="292" t="s">
        <v>3745</v>
      </c>
      <c r="I84" s="292" t="s">
        <v>3733</v>
      </c>
      <c r="J84" s="292">
        <v>15</v>
      </c>
      <c r="K84" s="280"/>
    </row>
    <row r="85" spans="2:11" s="1" customFormat="1" ht="15" customHeight="1">
      <c r="B85" s="291"/>
      <c r="C85" s="292" t="s">
        <v>3746</v>
      </c>
      <c r="D85" s="292"/>
      <c r="E85" s="292"/>
      <c r="F85" s="293" t="s">
        <v>3737</v>
      </c>
      <c r="G85" s="292"/>
      <c r="H85" s="292" t="s">
        <v>3747</v>
      </c>
      <c r="I85" s="292" t="s">
        <v>3733</v>
      </c>
      <c r="J85" s="292">
        <v>20</v>
      </c>
      <c r="K85" s="280"/>
    </row>
    <row r="86" spans="2:11" s="1" customFormat="1" ht="15" customHeight="1">
      <c r="B86" s="291"/>
      <c r="C86" s="292" t="s">
        <v>3748</v>
      </c>
      <c r="D86" s="292"/>
      <c r="E86" s="292"/>
      <c r="F86" s="293" t="s">
        <v>3737</v>
      </c>
      <c r="G86" s="292"/>
      <c r="H86" s="292" t="s">
        <v>3749</v>
      </c>
      <c r="I86" s="292" t="s">
        <v>3733</v>
      </c>
      <c r="J86" s="292">
        <v>20</v>
      </c>
      <c r="K86" s="280"/>
    </row>
    <row r="87" spans="2:11" s="1" customFormat="1" ht="15" customHeight="1">
      <c r="B87" s="291"/>
      <c r="C87" s="268" t="s">
        <v>3750</v>
      </c>
      <c r="D87" s="268"/>
      <c r="E87" s="268"/>
      <c r="F87" s="289" t="s">
        <v>3737</v>
      </c>
      <c r="G87" s="290"/>
      <c r="H87" s="268" t="s">
        <v>3751</v>
      </c>
      <c r="I87" s="268" t="s">
        <v>3733</v>
      </c>
      <c r="J87" s="268">
        <v>50</v>
      </c>
      <c r="K87" s="280"/>
    </row>
    <row r="88" spans="2:11" s="1" customFormat="1" ht="15" customHeight="1">
      <c r="B88" s="291"/>
      <c r="C88" s="268" t="s">
        <v>3752</v>
      </c>
      <c r="D88" s="268"/>
      <c r="E88" s="268"/>
      <c r="F88" s="289" t="s">
        <v>3737</v>
      </c>
      <c r="G88" s="290"/>
      <c r="H88" s="268" t="s">
        <v>3753</v>
      </c>
      <c r="I88" s="268" t="s">
        <v>3733</v>
      </c>
      <c r="J88" s="268">
        <v>20</v>
      </c>
      <c r="K88" s="280"/>
    </row>
    <row r="89" spans="2:11" s="1" customFormat="1" ht="15" customHeight="1">
      <c r="B89" s="291"/>
      <c r="C89" s="268" t="s">
        <v>3754</v>
      </c>
      <c r="D89" s="268"/>
      <c r="E89" s="268"/>
      <c r="F89" s="289" t="s">
        <v>3737</v>
      </c>
      <c r="G89" s="290"/>
      <c r="H89" s="268" t="s">
        <v>3755</v>
      </c>
      <c r="I89" s="268" t="s">
        <v>3733</v>
      </c>
      <c r="J89" s="268">
        <v>20</v>
      </c>
      <c r="K89" s="280"/>
    </row>
    <row r="90" spans="2:11" s="1" customFormat="1" ht="15" customHeight="1">
      <c r="B90" s="291"/>
      <c r="C90" s="268" t="s">
        <v>3756</v>
      </c>
      <c r="D90" s="268"/>
      <c r="E90" s="268"/>
      <c r="F90" s="289" t="s">
        <v>3737</v>
      </c>
      <c r="G90" s="290"/>
      <c r="H90" s="268" t="s">
        <v>3757</v>
      </c>
      <c r="I90" s="268" t="s">
        <v>3733</v>
      </c>
      <c r="J90" s="268">
        <v>50</v>
      </c>
      <c r="K90" s="280"/>
    </row>
    <row r="91" spans="2:11" s="1" customFormat="1" ht="15" customHeight="1">
      <c r="B91" s="291"/>
      <c r="C91" s="268" t="s">
        <v>3758</v>
      </c>
      <c r="D91" s="268"/>
      <c r="E91" s="268"/>
      <c r="F91" s="289" t="s">
        <v>3737</v>
      </c>
      <c r="G91" s="290"/>
      <c r="H91" s="268" t="s">
        <v>3758</v>
      </c>
      <c r="I91" s="268" t="s">
        <v>3733</v>
      </c>
      <c r="J91" s="268">
        <v>50</v>
      </c>
      <c r="K91" s="280"/>
    </row>
    <row r="92" spans="2:11" s="1" customFormat="1" ht="15" customHeight="1">
      <c r="B92" s="291"/>
      <c r="C92" s="268" t="s">
        <v>3759</v>
      </c>
      <c r="D92" s="268"/>
      <c r="E92" s="268"/>
      <c r="F92" s="289" t="s">
        <v>3737</v>
      </c>
      <c r="G92" s="290"/>
      <c r="H92" s="268" t="s">
        <v>3760</v>
      </c>
      <c r="I92" s="268" t="s">
        <v>3733</v>
      </c>
      <c r="J92" s="268">
        <v>255</v>
      </c>
      <c r="K92" s="280"/>
    </row>
    <row r="93" spans="2:11" s="1" customFormat="1" ht="15" customHeight="1">
      <c r="B93" s="291"/>
      <c r="C93" s="268" t="s">
        <v>3761</v>
      </c>
      <c r="D93" s="268"/>
      <c r="E93" s="268"/>
      <c r="F93" s="289" t="s">
        <v>3731</v>
      </c>
      <c r="G93" s="290"/>
      <c r="H93" s="268" t="s">
        <v>3762</v>
      </c>
      <c r="I93" s="268" t="s">
        <v>3763</v>
      </c>
      <c r="J93" s="268"/>
      <c r="K93" s="280"/>
    </row>
    <row r="94" spans="2:11" s="1" customFormat="1" ht="15" customHeight="1">
      <c r="B94" s="291"/>
      <c r="C94" s="268" t="s">
        <v>3764</v>
      </c>
      <c r="D94" s="268"/>
      <c r="E94" s="268"/>
      <c r="F94" s="289" t="s">
        <v>3731</v>
      </c>
      <c r="G94" s="290"/>
      <c r="H94" s="268" t="s">
        <v>3765</v>
      </c>
      <c r="I94" s="268" t="s">
        <v>3766</v>
      </c>
      <c r="J94" s="268"/>
      <c r="K94" s="280"/>
    </row>
    <row r="95" spans="2:11" s="1" customFormat="1" ht="15" customHeight="1">
      <c r="B95" s="291"/>
      <c r="C95" s="268" t="s">
        <v>3767</v>
      </c>
      <c r="D95" s="268"/>
      <c r="E95" s="268"/>
      <c r="F95" s="289" t="s">
        <v>3731</v>
      </c>
      <c r="G95" s="290"/>
      <c r="H95" s="268" t="s">
        <v>3767</v>
      </c>
      <c r="I95" s="268" t="s">
        <v>3766</v>
      </c>
      <c r="J95" s="268"/>
      <c r="K95" s="280"/>
    </row>
    <row r="96" spans="2:11" s="1" customFormat="1" ht="15" customHeight="1">
      <c r="B96" s="291"/>
      <c r="C96" s="268" t="s">
        <v>40</v>
      </c>
      <c r="D96" s="268"/>
      <c r="E96" s="268"/>
      <c r="F96" s="289" t="s">
        <v>3731</v>
      </c>
      <c r="G96" s="290"/>
      <c r="H96" s="268" t="s">
        <v>3768</v>
      </c>
      <c r="I96" s="268" t="s">
        <v>3766</v>
      </c>
      <c r="J96" s="268"/>
      <c r="K96" s="280"/>
    </row>
    <row r="97" spans="2:11" s="1" customFormat="1" ht="15" customHeight="1">
      <c r="B97" s="291"/>
      <c r="C97" s="268" t="s">
        <v>50</v>
      </c>
      <c r="D97" s="268"/>
      <c r="E97" s="268"/>
      <c r="F97" s="289" t="s">
        <v>3731</v>
      </c>
      <c r="G97" s="290"/>
      <c r="H97" s="268" t="s">
        <v>3769</v>
      </c>
      <c r="I97" s="268" t="s">
        <v>3766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394" t="s">
        <v>3770</v>
      </c>
      <c r="D102" s="394"/>
      <c r="E102" s="394"/>
      <c r="F102" s="394"/>
      <c r="G102" s="394"/>
      <c r="H102" s="394"/>
      <c r="I102" s="394"/>
      <c r="J102" s="394"/>
      <c r="K102" s="280"/>
    </row>
    <row r="103" spans="2:11" s="1" customFormat="1" ht="17.25" customHeight="1">
      <c r="B103" s="279"/>
      <c r="C103" s="281" t="s">
        <v>3725</v>
      </c>
      <c r="D103" s="281"/>
      <c r="E103" s="281"/>
      <c r="F103" s="281" t="s">
        <v>3726</v>
      </c>
      <c r="G103" s="282"/>
      <c r="H103" s="281" t="s">
        <v>56</v>
      </c>
      <c r="I103" s="281" t="s">
        <v>59</v>
      </c>
      <c r="J103" s="281" t="s">
        <v>3727</v>
      </c>
      <c r="K103" s="280"/>
    </row>
    <row r="104" spans="2:11" s="1" customFormat="1" ht="17.25" customHeight="1">
      <c r="B104" s="279"/>
      <c r="C104" s="283" t="s">
        <v>3728</v>
      </c>
      <c r="D104" s="283"/>
      <c r="E104" s="283"/>
      <c r="F104" s="284" t="s">
        <v>3729</v>
      </c>
      <c r="G104" s="285"/>
      <c r="H104" s="283"/>
      <c r="I104" s="283"/>
      <c r="J104" s="283" t="s">
        <v>3730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55</v>
      </c>
      <c r="D106" s="288"/>
      <c r="E106" s="288"/>
      <c r="F106" s="289" t="s">
        <v>3731</v>
      </c>
      <c r="G106" s="268"/>
      <c r="H106" s="268" t="s">
        <v>3771</v>
      </c>
      <c r="I106" s="268" t="s">
        <v>3733</v>
      </c>
      <c r="J106" s="268">
        <v>20</v>
      </c>
      <c r="K106" s="280"/>
    </row>
    <row r="107" spans="2:11" s="1" customFormat="1" ht="15" customHeight="1">
      <c r="B107" s="279"/>
      <c r="C107" s="268" t="s">
        <v>3734</v>
      </c>
      <c r="D107" s="268"/>
      <c r="E107" s="268"/>
      <c r="F107" s="289" t="s">
        <v>3731</v>
      </c>
      <c r="G107" s="268"/>
      <c r="H107" s="268" t="s">
        <v>3771</v>
      </c>
      <c r="I107" s="268" t="s">
        <v>3733</v>
      </c>
      <c r="J107" s="268">
        <v>120</v>
      </c>
      <c r="K107" s="280"/>
    </row>
    <row r="108" spans="2:11" s="1" customFormat="1" ht="15" customHeight="1">
      <c r="B108" s="291"/>
      <c r="C108" s="268" t="s">
        <v>3736</v>
      </c>
      <c r="D108" s="268"/>
      <c r="E108" s="268"/>
      <c r="F108" s="289" t="s">
        <v>3737</v>
      </c>
      <c r="G108" s="268"/>
      <c r="H108" s="268" t="s">
        <v>3771</v>
      </c>
      <c r="I108" s="268" t="s">
        <v>3733</v>
      </c>
      <c r="J108" s="268">
        <v>50</v>
      </c>
      <c r="K108" s="280"/>
    </row>
    <row r="109" spans="2:11" s="1" customFormat="1" ht="15" customHeight="1">
      <c r="B109" s="291"/>
      <c r="C109" s="268" t="s">
        <v>3739</v>
      </c>
      <c r="D109" s="268"/>
      <c r="E109" s="268"/>
      <c r="F109" s="289" t="s">
        <v>3731</v>
      </c>
      <c r="G109" s="268"/>
      <c r="H109" s="268" t="s">
        <v>3771</v>
      </c>
      <c r="I109" s="268" t="s">
        <v>3741</v>
      </c>
      <c r="J109" s="268"/>
      <c r="K109" s="280"/>
    </row>
    <row r="110" spans="2:11" s="1" customFormat="1" ht="15" customHeight="1">
      <c r="B110" s="291"/>
      <c r="C110" s="268" t="s">
        <v>3750</v>
      </c>
      <c r="D110" s="268"/>
      <c r="E110" s="268"/>
      <c r="F110" s="289" t="s">
        <v>3737</v>
      </c>
      <c r="G110" s="268"/>
      <c r="H110" s="268" t="s">
        <v>3771</v>
      </c>
      <c r="I110" s="268" t="s">
        <v>3733</v>
      </c>
      <c r="J110" s="268">
        <v>50</v>
      </c>
      <c r="K110" s="280"/>
    </row>
    <row r="111" spans="2:11" s="1" customFormat="1" ht="15" customHeight="1">
      <c r="B111" s="291"/>
      <c r="C111" s="268" t="s">
        <v>3758</v>
      </c>
      <c r="D111" s="268"/>
      <c r="E111" s="268"/>
      <c r="F111" s="289" t="s">
        <v>3737</v>
      </c>
      <c r="G111" s="268"/>
      <c r="H111" s="268" t="s">
        <v>3771</v>
      </c>
      <c r="I111" s="268" t="s">
        <v>3733</v>
      </c>
      <c r="J111" s="268">
        <v>50</v>
      </c>
      <c r="K111" s="280"/>
    </row>
    <row r="112" spans="2:11" s="1" customFormat="1" ht="15" customHeight="1">
      <c r="B112" s="291"/>
      <c r="C112" s="268" t="s">
        <v>3756</v>
      </c>
      <c r="D112" s="268"/>
      <c r="E112" s="268"/>
      <c r="F112" s="289" t="s">
        <v>3737</v>
      </c>
      <c r="G112" s="268"/>
      <c r="H112" s="268" t="s">
        <v>3771</v>
      </c>
      <c r="I112" s="268" t="s">
        <v>3733</v>
      </c>
      <c r="J112" s="268">
        <v>50</v>
      </c>
      <c r="K112" s="280"/>
    </row>
    <row r="113" spans="2:11" s="1" customFormat="1" ht="15" customHeight="1">
      <c r="B113" s="291"/>
      <c r="C113" s="268" t="s">
        <v>55</v>
      </c>
      <c r="D113" s="268"/>
      <c r="E113" s="268"/>
      <c r="F113" s="289" t="s">
        <v>3731</v>
      </c>
      <c r="G113" s="268"/>
      <c r="H113" s="268" t="s">
        <v>3772</v>
      </c>
      <c r="I113" s="268" t="s">
        <v>3733</v>
      </c>
      <c r="J113" s="268">
        <v>20</v>
      </c>
      <c r="K113" s="280"/>
    </row>
    <row r="114" spans="2:11" s="1" customFormat="1" ht="15" customHeight="1">
      <c r="B114" s="291"/>
      <c r="C114" s="268" t="s">
        <v>3773</v>
      </c>
      <c r="D114" s="268"/>
      <c r="E114" s="268"/>
      <c r="F114" s="289" t="s">
        <v>3731</v>
      </c>
      <c r="G114" s="268"/>
      <c r="H114" s="268" t="s">
        <v>3774</v>
      </c>
      <c r="I114" s="268" t="s">
        <v>3733</v>
      </c>
      <c r="J114" s="268">
        <v>120</v>
      </c>
      <c r="K114" s="280"/>
    </row>
    <row r="115" spans="2:11" s="1" customFormat="1" ht="15" customHeight="1">
      <c r="B115" s="291"/>
      <c r="C115" s="268" t="s">
        <v>40</v>
      </c>
      <c r="D115" s="268"/>
      <c r="E115" s="268"/>
      <c r="F115" s="289" t="s">
        <v>3731</v>
      </c>
      <c r="G115" s="268"/>
      <c r="H115" s="268" t="s">
        <v>3775</v>
      </c>
      <c r="I115" s="268" t="s">
        <v>3766</v>
      </c>
      <c r="J115" s="268"/>
      <c r="K115" s="280"/>
    </row>
    <row r="116" spans="2:11" s="1" customFormat="1" ht="15" customHeight="1">
      <c r="B116" s="291"/>
      <c r="C116" s="268" t="s">
        <v>50</v>
      </c>
      <c r="D116" s="268"/>
      <c r="E116" s="268"/>
      <c r="F116" s="289" t="s">
        <v>3731</v>
      </c>
      <c r="G116" s="268"/>
      <c r="H116" s="268" t="s">
        <v>3776</v>
      </c>
      <c r="I116" s="268" t="s">
        <v>3766</v>
      </c>
      <c r="J116" s="268"/>
      <c r="K116" s="280"/>
    </row>
    <row r="117" spans="2:11" s="1" customFormat="1" ht="15" customHeight="1">
      <c r="B117" s="291"/>
      <c r="C117" s="268" t="s">
        <v>59</v>
      </c>
      <c r="D117" s="268"/>
      <c r="E117" s="268"/>
      <c r="F117" s="289" t="s">
        <v>3731</v>
      </c>
      <c r="G117" s="268"/>
      <c r="H117" s="268" t="s">
        <v>3777</v>
      </c>
      <c r="I117" s="268" t="s">
        <v>3778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392" t="s">
        <v>3779</v>
      </c>
      <c r="D122" s="392"/>
      <c r="E122" s="392"/>
      <c r="F122" s="392"/>
      <c r="G122" s="392"/>
      <c r="H122" s="392"/>
      <c r="I122" s="392"/>
      <c r="J122" s="392"/>
      <c r="K122" s="308"/>
    </row>
    <row r="123" spans="2:11" s="1" customFormat="1" ht="17.25" customHeight="1">
      <c r="B123" s="309"/>
      <c r="C123" s="281" t="s">
        <v>3725</v>
      </c>
      <c r="D123" s="281"/>
      <c r="E123" s="281"/>
      <c r="F123" s="281" t="s">
        <v>3726</v>
      </c>
      <c r="G123" s="282"/>
      <c r="H123" s="281" t="s">
        <v>56</v>
      </c>
      <c r="I123" s="281" t="s">
        <v>59</v>
      </c>
      <c r="J123" s="281" t="s">
        <v>3727</v>
      </c>
      <c r="K123" s="310"/>
    </row>
    <row r="124" spans="2:11" s="1" customFormat="1" ht="17.25" customHeight="1">
      <c r="B124" s="309"/>
      <c r="C124" s="283" t="s">
        <v>3728</v>
      </c>
      <c r="D124" s="283"/>
      <c r="E124" s="283"/>
      <c r="F124" s="284" t="s">
        <v>3729</v>
      </c>
      <c r="G124" s="285"/>
      <c r="H124" s="283"/>
      <c r="I124" s="283"/>
      <c r="J124" s="283" t="s">
        <v>3730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3734</v>
      </c>
      <c r="D126" s="288"/>
      <c r="E126" s="288"/>
      <c r="F126" s="289" t="s">
        <v>3731</v>
      </c>
      <c r="G126" s="268"/>
      <c r="H126" s="268" t="s">
        <v>3771</v>
      </c>
      <c r="I126" s="268" t="s">
        <v>3733</v>
      </c>
      <c r="J126" s="268">
        <v>120</v>
      </c>
      <c r="K126" s="314"/>
    </row>
    <row r="127" spans="2:11" s="1" customFormat="1" ht="15" customHeight="1">
      <c r="B127" s="311"/>
      <c r="C127" s="268" t="s">
        <v>3780</v>
      </c>
      <c r="D127" s="268"/>
      <c r="E127" s="268"/>
      <c r="F127" s="289" t="s">
        <v>3731</v>
      </c>
      <c r="G127" s="268"/>
      <c r="H127" s="268" t="s">
        <v>3781</v>
      </c>
      <c r="I127" s="268" t="s">
        <v>3733</v>
      </c>
      <c r="J127" s="268" t="s">
        <v>3782</v>
      </c>
      <c r="K127" s="314"/>
    </row>
    <row r="128" spans="2:11" s="1" customFormat="1" ht="15" customHeight="1">
      <c r="B128" s="311"/>
      <c r="C128" s="268" t="s">
        <v>85</v>
      </c>
      <c r="D128" s="268"/>
      <c r="E128" s="268"/>
      <c r="F128" s="289" t="s">
        <v>3731</v>
      </c>
      <c r="G128" s="268"/>
      <c r="H128" s="268" t="s">
        <v>3783</v>
      </c>
      <c r="I128" s="268" t="s">
        <v>3733</v>
      </c>
      <c r="J128" s="268" t="s">
        <v>3782</v>
      </c>
      <c r="K128" s="314"/>
    </row>
    <row r="129" spans="2:11" s="1" customFormat="1" ht="15" customHeight="1">
      <c r="B129" s="311"/>
      <c r="C129" s="268" t="s">
        <v>3742</v>
      </c>
      <c r="D129" s="268"/>
      <c r="E129" s="268"/>
      <c r="F129" s="289" t="s">
        <v>3737</v>
      </c>
      <c r="G129" s="268"/>
      <c r="H129" s="268" t="s">
        <v>3743</v>
      </c>
      <c r="I129" s="268" t="s">
        <v>3733</v>
      </c>
      <c r="J129" s="268">
        <v>15</v>
      </c>
      <c r="K129" s="314"/>
    </row>
    <row r="130" spans="2:11" s="1" customFormat="1" ht="15" customHeight="1">
      <c r="B130" s="311"/>
      <c r="C130" s="292" t="s">
        <v>3744</v>
      </c>
      <c r="D130" s="292"/>
      <c r="E130" s="292"/>
      <c r="F130" s="293" t="s">
        <v>3737</v>
      </c>
      <c r="G130" s="292"/>
      <c r="H130" s="292" t="s">
        <v>3745</v>
      </c>
      <c r="I130" s="292" t="s">
        <v>3733</v>
      </c>
      <c r="J130" s="292">
        <v>15</v>
      </c>
      <c r="K130" s="314"/>
    </row>
    <row r="131" spans="2:11" s="1" customFormat="1" ht="15" customHeight="1">
      <c r="B131" s="311"/>
      <c r="C131" s="292" t="s">
        <v>3746</v>
      </c>
      <c r="D131" s="292"/>
      <c r="E131" s="292"/>
      <c r="F131" s="293" t="s">
        <v>3737</v>
      </c>
      <c r="G131" s="292"/>
      <c r="H131" s="292" t="s">
        <v>3747</v>
      </c>
      <c r="I131" s="292" t="s">
        <v>3733</v>
      </c>
      <c r="J131" s="292">
        <v>20</v>
      </c>
      <c r="K131" s="314"/>
    </row>
    <row r="132" spans="2:11" s="1" customFormat="1" ht="15" customHeight="1">
      <c r="B132" s="311"/>
      <c r="C132" s="292" t="s">
        <v>3748</v>
      </c>
      <c r="D132" s="292"/>
      <c r="E132" s="292"/>
      <c r="F132" s="293" t="s">
        <v>3737</v>
      </c>
      <c r="G132" s="292"/>
      <c r="H132" s="292" t="s">
        <v>3749</v>
      </c>
      <c r="I132" s="292" t="s">
        <v>3733</v>
      </c>
      <c r="J132" s="292">
        <v>20</v>
      </c>
      <c r="K132" s="314"/>
    </row>
    <row r="133" spans="2:11" s="1" customFormat="1" ht="15" customHeight="1">
      <c r="B133" s="311"/>
      <c r="C133" s="268" t="s">
        <v>3736</v>
      </c>
      <c r="D133" s="268"/>
      <c r="E133" s="268"/>
      <c r="F133" s="289" t="s">
        <v>3737</v>
      </c>
      <c r="G133" s="268"/>
      <c r="H133" s="268" t="s">
        <v>3771</v>
      </c>
      <c r="I133" s="268" t="s">
        <v>3733</v>
      </c>
      <c r="J133" s="268">
        <v>50</v>
      </c>
      <c r="K133" s="314"/>
    </row>
    <row r="134" spans="2:11" s="1" customFormat="1" ht="15" customHeight="1">
      <c r="B134" s="311"/>
      <c r="C134" s="268" t="s">
        <v>3750</v>
      </c>
      <c r="D134" s="268"/>
      <c r="E134" s="268"/>
      <c r="F134" s="289" t="s">
        <v>3737</v>
      </c>
      <c r="G134" s="268"/>
      <c r="H134" s="268" t="s">
        <v>3771</v>
      </c>
      <c r="I134" s="268" t="s">
        <v>3733</v>
      </c>
      <c r="J134" s="268">
        <v>50</v>
      </c>
      <c r="K134" s="314"/>
    </row>
    <row r="135" spans="2:11" s="1" customFormat="1" ht="15" customHeight="1">
      <c r="B135" s="311"/>
      <c r="C135" s="268" t="s">
        <v>3756</v>
      </c>
      <c r="D135" s="268"/>
      <c r="E135" s="268"/>
      <c r="F135" s="289" t="s">
        <v>3737</v>
      </c>
      <c r="G135" s="268"/>
      <c r="H135" s="268" t="s">
        <v>3771</v>
      </c>
      <c r="I135" s="268" t="s">
        <v>3733</v>
      </c>
      <c r="J135" s="268">
        <v>50</v>
      </c>
      <c r="K135" s="314"/>
    </row>
    <row r="136" spans="2:11" s="1" customFormat="1" ht="15" customHeight="1">
      <c r="B136" s="311"/>
      <c r="C136" s="268" t="s">
        <v>3758</v>
      </c>
      <c r="D136" s="268"/>
      <c r="E136" s="268"/>
      <c r="F136" s="289" t="s">
        <v>3737</v>
      </c>
      <c r="G136" s="268"/>
      <c r="H136" s="268" t="s">
        <v>3771</v>
      </c>
      <c r="I136" s="268" t="s">
        <v>3733</v>
      </c>
      <c r="J136" s="268">
        <v>50</v>
      </c>
      <c r="K136" s="314"/>
    </row>
    <row r="137" spans="2:11" s="1" customFormat="1" ht="15" customHeight="1">
      <c r="B137" s="311"/>
      <c r="C137" s="268" t="s">
        <v>3759</v>
      </c>
      <c r="D137" s="268"/>
      <c r="E137" s="268"/>
      <c r="F137" s="289" t="s">
        <v>3737</v>
      </c>
      <c r="G137" s="268"/>
      <c r="H137" s="268" t="s">
        <v>3784</v>
      </c>
      <c r="I137" s="268" t="s">
        <v>3733</v>
      </c>
      <c r="J137" s="268">
        <v>255</v>
      </c>
      <c r="K137" s="314"/>
    </row>
    <row r="138" spans="2:11" s="1" customFormat="1" ht="15" customHeight="1">
      <c r="B138" s="311"/>
      <c r="C138" s="268" t="s">
        <v>3761</v>
      </c>
      <c r="D138" s="268"/>
      <c r="E138" s="268"/>
      <c r="F138" s="289" t="s">
        <v>3731</v>
      </c>
      <c r="G138" s="268"/>
      <c r="H138" s="268" t="s">
        <v>3785</v>
      </c>
      <c r="I138" s="268" t="s">
        <v>3763</v>
      </c>
      <c r="J138" s="268"/>
      <c r="K138" s="314"/>
    </row>
    <row r="139" spans="2:11" s="1" customFormat="1" ht="15" customHeight="1">
      <c r="B139" s="311"/>
      <c r="C139" s="268" t="s">
        <v>3764</v>
      </c>
      <c r="D139" s="268"/>
      <c r="E139" s="268"/>
      <c r="F139" s="289" t="s">
        <v>3731</v>
      </c>
      <c r="G139" s="268"/>
      <c r="H139" s="268" t="s">
        <v>3786</v>
      </c>
      <c r="I139" s="268" t="s">
        <v>3766</v>
      </c>
      <c r="J139" s="268"/>
      <c r="K139" s="314"/>
    </row>
    <row r="140" spans="2:11" s="1" customFormat="1" ht="15" customHeight="1">
      <c r="B140" s="311"/>
      <c r="C140" s="268" t="s">
        <v>3767</v>
      </c>
      <c r="D140" s="268"/>
      <c r="E140" s="268"/>
      <c r="F140" s="289" t="s">
        <v>3731</v>
      </c>
      <c r="G140" s="268"/>
      <c r="H140" s="268" t="s">
        <v>3767</v>
      </c>
      <c r="I140" s="268" t="s">
        <v>3766</v>
      </c>
      <c r="J140" s="268"/>
      <c r="K140" s="314"/>
    </row>
    <row r="141" spans="2:11" s="1" customFormat="1" ht="15" customHeight="1">
      <c r="B141" s="311"/>
      <c r="C141" s="268" t="s">
        <v>40</v>
      </c>
      <c r="D141" s="268"/>
      <c r="E141" s="268"/>
      <c r="F141" s="289" t="s">
        <v>3731</v>
      </c>
      <c r="G141" s="268"/>
      <c r="H141" s="268" t="s">
        <v>3787</v>
      </c>
      <c r="I141" s="268" t="s">
        <v>3766</v>
      </c>
      <c r="J141" s="268"/>
      <c r="K141" s="314"/>
    </row>
    <row r="142" spans="2:11" s="1" customFormat="1" ht="15" customHeight="1">
      <c r="B142" s="311"/>
      <c r="C142" s="268" t="s">
        <v>3788</v>
      </c>
      <c r="D142" s="268"/>
      <c r="E142" s="268"/>
      <c r="F142" s="289" t="s">
        <v>3731</v>
      </c>
      <c r="G142" s="268"/>
      <c r="H142" s="268" t="s">
        <v>3789</v>
      </c>
      <c r="I142" s="268" t="s">
        <v>3766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394" t="s">
        <v>3790</v>
      </c>
      <c r="D147" s="394"/>
      <c r="E147" s="394"/>
      <c r="F147" s="394"/>
      <c r="G147" s="394"/>
      <c r="H147" s="394"/>
      <c r="I147" s="394"/>
      <c r="J147" s="394"/>
      <c r="K147" s="280"/>
    </row>
    <row r="148" spans="2:11" s="1" customFormat="1" ht="17.25" customHeight="1">
      <c r="B148" s="279"/>
      <c r="C148" s="281" t="s">
        <v>3725</v>
      </c>
      <c r="D148" s="281"/>
      <c r="E148" s="281"/>
      <c r="F148" s="281" t="s">
        <v>3726</v>
      </c>
      <c r="G148" s="282"/>
      <c r="H148" s="281" t="s">
        <v>56</v>
      </c>
      <c r="I148" s="281" t="s">
        <v>59</v>
      </c>
      <c r="J148" s="281" t="s">
        <v>3727</v>
      </c>
      <c r="K148" s="280"/>
    </row>
    <row r="149" spans="2:11" s="1" customFormat="1" ht="17.25" customHeight="1">
      <c r="B149" s="279"/>
      <c r="C149" s="283" t="s">
        <v>3728</v>
      </c>
      <c r="D149" s="283"/>
      <c r="E149" s="283"/>
      <c r="F149" s="284" t="s">
        <v>3729</v>
      </c>
      <c r="G149" s="285"/>
      <c r="H149" s="283"/>
      <c r="I149" s="283"/>
      <c r="J149" s="283" t="s">
        <v>3730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3734</v>
      </c>
      <c r="D151" s="268"/>
      <c r="E151" s="268"/>
      <c r="F151" s="319" t="s">
        <v>3731</v>
      </c>
      <c r="G151" s="268"/>
      <c r="H151" s="318" t="s">
        <v>3771</v>
      </c>
      <c r="I151" s="318" t="s">
        <v>3733</v>
      </c>
      <c r="J151" s="318">
        <v>120</v>
      </c>
      <c r="K151" s="314"/>
    </row>
    <row r="152" spans="2:11" s="1" customFormat="1" ht="15" customHeight="1">
      <c r="B152" s="291"/>
      <c r="C152" s="318" t="s">
        <v>3780</v>
      </c>
      <c r="D152" s="268"/>
      <c r="E152" s="268"/>
      <c r="F152" s="319" t="s">
        <v>3731</v>
      </c>
      <c r="G152" s="268"/>
      <c r="H152" s="318" t="s">
        <v>3791</v>
      </c>
      <c r="I152" s="318" t="s">
        <v>3733</v>
      </c>
      <c r="J152" s="318" t="s">
        <v>3782</v>
      </c>
      <c r="K152" s="314"/>
    </row>
    <row r="153" spans="2:11" s="1" customFormat="1" ht="15" customHeight="1">
      <c r="B153" s="291"/>
      <c r="C153" s="318" t="s">
        <v>85</v>
      </c>
      <c r="D153" s="268"/>
      <c r="E153" s="268"/>
      <c r="F153" s="319" t="s">
        <v>3731</v>
      </c>
      <c r="G153" s="268"/>
      <c r="H153" s="318" t="s">
        <v>3792</v>
      </c>
      <c r="I153" s="318" t="s">
        <v>3733</v>
      </c>
      <c r="J153" s="318" t="s">
        <v>3782</v>
      </c>
      <c r="K153" s="314"/>
    </row>
    <row r="154" spans="2:11" s="1" customFormat="1" ht="15" customHeight="1">
      <c r="B154" s="291"/>
      <c r="C154" s="318" t="s">
        <v>3736</v>
      </c>
      <c r="D154" s="268"/>
      <c r="E154" s="268"/>
      <c r="F154" s="319" t="s">
        <v>3737</v>
      </c>
      <c r="G154" s="268"/>
      <c r="H154" s="318" t="s">
        <v>3771</v>
      </c>
      <c r="I154" s="318" t="s">
        <v>3733</v>
      </c>
      <c r="J154" s="318">
        <v>50</v>
      </c>
      <c r="K154" s="314"/>
    </row>
    <row r="155" spans="2:11" s="1" customFormat="1" ht="15" customHeight="1">
      <c r="B155" s="291"/>
      <c r="C155" s="318" t="s">
        <v>3739</v>
      </c>
      <c r="D155" s="268"/>
      <c r="E155" s="268"/>
      <c r="F155" s="319" t="s">
        <v>3731</v>
      </c>
      <c r="G155" s="268"/>
      <c r="H155" s="318" t="s">
        <v>3771</v>
      </c>
      <c r="I155" s="318" t="s">
        <v>3741</v>
      </c>
      <c r="J155" s="318"/>
      <c r="K155" s="314"/>
    </row>
    <row r="156" spans="2:11" s="1" customFormat="1" ht="15" customHeight="1">
      <c r="B156" s="291"/>
      <c r="C156" s="318" t="s">
        <v>3750</v>
      </c>
      <c r="D156" s="268"/>
      <c r="E156" s="268"/>
      <c r="F156" s="319" t="s">
        <v>3737</v>
      </c>
      <c r="G156" s="268"/>
      <c r="H156" s="318" t="s">
        <v>3771</v>
      </c>
      <c r="I156" s="318" t="s">
        <v>3733</v>
      </c>
      <c r="J156" s="318">
        <v>50</v>
      </c>
      <c r="K156" s="314"/>
    </row>
    <row r="157" spans="2:11" s="1" customFormat="1" ht="15" customHeight="1">
      <c r="B157" s="291"/>
      <c r="C157" s="318" t="s">
        <v>3758</v>
      </c>
      <c r="D157" s="268"/>
      <c r="E157" s="268"/>
      <c r="F157" s="319" t="s">
        <v>3737</v>
      </c>
      <c r="G157" s="268"/>
      <c r="H157" s="318" t="s">
        <v>3771</v>
      </c>
      <c r="I157" s="318" t="s">
        <v>3733</v>
      </c>
      <c r="J157" s="318">
        <v>50</v>
      </c>
      <c r="K157" s="314"/>
    </row>
    <row r="158" spans="2:11" s="1" customFormat="1" ht="15" customHeight="1">
      <c r="B158" s="291"/>
      <c r="C158" s="318" t="s">
        <v>3756</v>
      </c>
      <c r="D158" s="268"/>
      <c r="E158" s="268"/>
      <c r="F158" s="319" t="s">
        <v>3737</v>
      </c>
      <c r="G158" s="268"/>
      <c r="H158" s="318" t="s">
        <v>3771</v>
      </c>
      <c r="I158" s="318" t="s">
        <v>3733</v>
      </c>
      <c r="J158" s="318">
        <v>50</v>
      </c>
      <c r="K158" s="314"/>
    </row>
    <row r="159" spans="2:11" s="1" customFormat="1" ht="15" customHeight="1">
      <c r="B159" s="291"/>
      <c r="C159" s="318" t="s">
        <v>154</v>
      </c>
      <c r="D159" s="268"/>
      <c r="E159" s="268"/>
      <c r="F159" s="319" t="s">
        <v>3731</v>
      </c>
      <c r="G159" s="268"/>
      <c r="H159" s="318" t="s">
        <v>3793</v>
      </c>
      <c r="I159" s="318" t="s">
        <v>3733</v>
      </c>
      <c r="J159" s="318" t="s">
        <v>3794</v>
      </c>
      <c r="K159" s="314"/>
    </row>
    <row r="160" spans="2:11" s="1" customFormat="1" ht="15" customHeight="1">
      <c r="B160" s="291"/>
      <c r="C160" s="318" t="s">
        <v>3795</v>
      </c>
      <c r="D160" s="268"/>
      <c r="E160" s="268"/>
      <c r="F160" s="319" t="s">
        <v>3731</v>
      </c>
      <c r="G160" s="268"/>
      <c r="H160" s="318" t="s">
        <v>3796</v>
      </c>
      <c r="I160" s="318" t="s">
        <v>3766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392" t="s">
        <v>3797</v>
      </c>
      <c r="D165" s="392"/>
      <c r="E165" s="392"/>
      <c r="F165" s="392"/>
      <c r="G165" s="392"/>
      <c r="H165" s="392"/>
      <c r="I165" s="392"/>
      <c r="J165" s="392"/>
      <c r="K165" s="261"/>
    </row>
    <row r="166" spans="2:11" s="1" customFormat="1" ht="17.25" customHeight="1">
      <c r="B166" s="260"/>
      <c r="C166" s="281" t="s">
        <v>3725</v>
      </c>
      <c r="D166" s="281"/>
      <c r="E166" s="281"/>
      <c r="F166" s="281" t="s">
        <v>3726</v>
      </c>
      <c r="G166" s="323"/>
      <c r="H166" s="324" t="s">
        <v>56</v>
      </c>
      <c r="I166" s="324" t="s">
        <v>59</v>
      </c>
      <c r="J166" s="281" t="s">
        <v>3727</v>
      </c>
      <c r="K166" s="261"/>
    </row>
    <row r="167" spans="2:11" s="1" customFormat="1" ht="17.25" customHeight="1">
      <c r="B167" s="262"/>
      <c r="C167" s="283" t="s">
        <v>3728</v>
      </c>
      <c r="D167" s="283"/>
      <c r="E167" s="283"/>
      <c r="F167" s="284" t="s">
        <v>3729</v>
      </c>
      <c r="G167" s="325"/>
      <c r="H167" s="326"/>
      <c r="I167" s="326"/>
      <c r="J167" s="283" t="s">
        <v>3730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3734</v>
      </c>
      <c r="D169" s="268"/>
      <c r="E169" s="268"/>
      <c r="F169" s="289" t="s">
        <v>3731</v>
      </c>
      <c r="G169" s="268"/>
      <c r="H169" s="268" t="s">
        <v>3771</v>
      </c>
      <c r="I169" s="268" t="s">
        <v>3733</v>
      </c>
      <c r="J169" s="268">
        <v>120</v>
      </c>
      <c r="K169" s="314"/>
    </row>
    <row r="170" spans="2:11" s="1" customFormat="1" ht="15" customHeight="1">
      <c r="B170" s="291"/>
      <c r="C170" s="268" t="s">
        <v>3780</v>
      </c>
      <c r="D170" s="268"/>
      <c r="E170" s="268"/>
      <c r="F170" s="289" t="s">
        <v>3731</v>
      </c>
      <c r="G170" s="268"/>
      <c r="H170" s="268" t="s">
        <v>3781</v>
      </c>
      <c r="I170" s="268" t="s">
        <v>3733</v>
      </c>
      <c r="J170" s="268" t="s">
        <v>3782</v>
      </c>
      <c r="K170" s="314"/>
    </row>
    <row r="171" spans="2:11" s="1" customFormat="1" ht="15" customHeight="1">
      <c r="B171" s="291"/>
      <c r="C171" s="268" t="s">
        <v>85</v>
      </c>
      <c r="D171" s="268"/>
      <c r="E171" s="268"/>
      <c r="F171" s="289" t="s">
        <v>3731</v>
      </c>
      <c r="G171" s="268"/>
      <c r="H171" s="268" t="s">
        <v>3798</v>
      </c>
      <c r="I171" s="268" t="s">
        <v>3733</v>
      </c>
      <c r="J171" s="268" t="s">
        <v>3782</v>
      </c>
      <c r="K171" s="314"/>
    </row>
    <row r="172" spans="2:11" s="1" customFormat="1" ht="15" customHeight="1">
      <c r="B172" s="291"/>
      <c r="C172" s="268" t="s">
        <v>3736</v>
      </c>
      <c r="D172" s="268"/>
      <c r="E172" s="268"/>
      <c r="F172" s="289" t="s">
        <v>3737</v>
      </c>
      <c r="G172" s="268"/>
      <c r="H172" s="268" t="s">
        <v>3798</v>
      </c>
      <c r="I172" s="268" t="s">
        <v>3733</v>
      </c>
      <c r="J172" s="268">
        <v>50</v>
      </c>
      <c r="K172" s="314"/>
    </row>
    <row r="173" spans="2:11" s="1" customFormat="1" ht="15" customHeight="1">
      <c r="B173" s="291"/>
      <c r="C173" s="268" t="s">
        <v>3739</v>
      </c>
      <c r="D173" s="268"/>
      <c r="E173" s="268"/>
      <c r="F173" s="289" t="s">
        <v>3731</v>
      </c>
      <c r="G173" s="268"/>
      <c r="H173" s="268" t="s">
        <v>3798</v>
      </c>
      <c r="I173" s="268" t="s">
        <v>3741</v>
      </c>
      <c r="J173" s="268"/>
      <c r="K173" s="314"/>
    </row>
    <row r="174" spans="2:11" s="1" customFormat="1" ht="15" customHeight="1">
      <c r="B174" s="291"/>
      <c r="C174" s="268" t="s">
        <v>3750</v>
      </c>
      <c r="D174" s="268"/>
      <c r="E174" s="268"/>
      <c r="F174" s="289" t="s">
        <v>3737</v>
      </c>
      <c r="G174" s="268"/>
      <c r="H174" s="268" t="s">
        <v>3798</v>
      </c>
      <c r="I174" s="268" t="s">
        <v>3733</v>
      </c>
      <c r="J174" s="268">
        <v>50</v>
      </c>
      <c r="K174" s="314"/>
    </row>
    <row r="175" spans="2:11" s="1" customFormat="1" ht="15" customHeight="1">
      <c r="B175" s="291"/>
      <c r="C175" s="268" t="s">
        <v>3758</v>
      </c>
      <c r="D175" s="268"/>
      <c r="E175" s="268"/>
      <c r="F175" s="289" t="s">
        <v>3737</v>
      </c>
      <c r="G175" s="268"/>
      <c r="H175" s="268" t="s">
        <v>3798</v>
      </c>
      <c r="I175" s="268" t="s">
        <v>3733</v>
      </c>
      <c r="J175" s="268">
        <v>50</v>
      </c>
      <c r="K175" s="314"/>
    </row>
    <row r="176" spans="2:11" s="1" customFormat="1" ht="15" customHeight="1">
      <c r="B176" s="291"/>
      <c r="C176" s="268" t="s">
        <v>3756</v>
      </c>
      <c r="D176" s="268"/>
      <c r="E176" s="268"/>
      <c r="F176" s="289" t="s">
        <v>3737</v>
      </c>
      <c r="G176" s="268"/>
      <c r="H176" s="268" t="s">
        <v>3798</v>
      </c>
      <c r="I176" s="268" t="s">
        <v>3733</v>
      </c>
      <c r="J176" s="268">
        <v>50</v>
      </c>
      <c r="K176" s="314"/>
    </row>
    <row r="177" spans="2:11" s="1" customFormat="1" ht="15" customHeight="1">
      <c r="B177" s="291"/>
      <c r="C177" s="268" t="s">
        <v>195</v>
      </c>
      <c r="D177" s="268"/>
      <c r="E177" s="268"/>
      <c r="F177" s="289" t="s">
        <v>3731</v>
      </c>
      <c r="G177" s="268"/>
      <c r="H177" s="268" t="s">
        <v>3799</v>
      </c>
      <c r="I177" s="268" t="s">
        <v>3800</v>
      </c>
      <c r="J177" s="268"/>
      <c r="K177" s="314"/>
    </row>
    <row r="178" spans="2:11" s="1" customFormat="1" ht="15" customHeight="1">
      <c r="B178" s="291"/>
      <c r="C178" s="268" t="s">
        <v>59</v>
      </c>
      <c r="D178" s="268"/>
      <c r="E178" s="268"/>
      <c r="F178" s="289" t="s">
        <v>3731</v>
      </c>
      <c r="G178" s="268"/>
      <c r="H178" s="268" t="s">
        <v>3801</v>
      </c>
      <c r="I178" s="268" t="s">
        <v>3802</v>
      </c>
      <c r="J178" s="268">
        <v>1</v>
      </c>
      <c r="K178" s="314"/>
    </row>
    <row r="179" spans="2:11" s="1" customFormat="1" ht="15" customHeight="1">
      <c r="B179" s="291"/>
      <c r="C179" s="268" t="s">
        <v>55</v>
      </c>
      <c r="D179" s="268"/>
      <c r="E179" s="268"/>
      <c r="F179" s="289" t="s">
        <v>3731</v>
      </c>
      <c r="G179" s="268"/>
      <c r="H179" s="268" t="s">
        <v>3803</v>
      </c>
      <c r="I179" s="268" t="s">
        <v>3733</v>
      </c>
      <c r="J179" s="268">
        <v>20</v>
      </c>
      <c r="K179" s="314"/>
    </row>
    <row r="180" spans="2:11" s="1" customFormat="1" ht="15" customHeight="1">
      <c r="B180" s="291"/>
      <c r="C180" s="268" t="s">
        <v>56</v>
      </c>
      <c r="D180" s="268"/>
      <c r="E180" s="268"/>
      <c r="F180" s="289" t="s">
        <v>3731</v>
      </c>
      <c r="G180" s="268"/>
      <c r="H180" s="268" t="s">
        <v>3804</v>
      </c>
      <c r="I180" s="268" t="s">
        <v>3733</v>
      </c>
      <c r="J180" s="268">
        <v>255</v>
      </c>
      <c r="K180" s="314"/>
    </row>
    <row r="181" spans="2:11" s="1" customFormat="1" ht="15" customHeight="1">
      <c r="B181" s="291"/>
      <c r="C181" s="268" t="s">
        <v>196</v>
      </c>
      <c r="D181" s="268"/>
      <c r="E181" s="268"/>
      <c r="F181" s="289" t="s">
        <v>3731</v>
      </c>
      <c r="G181" s="268"/>
      <c r="H181" s="268" t="s">
        <v>3695</v>
      </c>
      <c r="I181" s="268" t="s">
        <v>3733</v>
      </c>
      <c r="J181" s="268">
        <v>10</v>
      </c>
      <c r="K181" s="314"/>
    </row>
    <row r="182" spans="2:11" s="1" customFormat="1" ht="15" customHeight="1">
      <c r="B182" s="291"/>
      <c r="C182" s="268" t="s">
        <v>197</v>
      </c>
      <c r="D182" s="268"/>
      <c r="E182" s="268"/>
      <c r="F182" s="289" t="s">
        <v>3731</v>
      </c>
      <c r="G182" s="268"/>
      <c r="H182" s="268" t="s">
        <v>3805</v>
      </c>
      <c r="I182" s="268" t="s">
        <v>3766</v>
      </c>
      <c r="J182" s="268"/>
      <c r="K182" s="314"/>
    </row>
    <row r="183" spans="2:11" s="1" customFormat="1" ht="15" customHeight="1">
      <c r="B183" s="291"/>
      <c r="C183" s="268" t="s">
        <v>3806</v>
      </c>
      <c r="D183" s="268"/>
      <c r="E183" s="268"/>
      <c r="F183" s="289" t="s">
        <v>3731</v>
      </c>
      <c r="G183" s="268"/>
      <c r="H183" s="268" t="s">
        <v>3807</v>
      </c>
      <c r="I183" s="268" t="s">
        <v>3766</v>
      </c>
      <c r="J183" s="268"/>
      <c r="K183" s="314"/>
    </row>
    <row r="184" spans="2:11" s="1" customFormat="1" ht="15" customHeight="1">
      <c r="B184" s="291"/>
      <c r="C184" s="268" t="s">
        <v>3795</v>
      </c>
      <c r="D184" s="268"/>
      <c r="E184" s="268"/>
      <c r="F184" s="289" t="s">
        <v>3731</v>
      </c>
      <c r="G184" s="268"/>
      <c r="H184" s="268" t="s">
        <v>3808</v>
      </c>
      <c r="I184" s="268" t="s">
        <v>3766</v>
      </c>
      <c r="J184" s="268"/>
      <c r="K184" s="314"/>
    </row>
    <row r="185" spans="2:11" s="1" customFormat="1" ht="15" customHeight="1">
      <c r="B185" s="291"/>
      <c r="C185" s="268" t="s">
        <v>199</v>
      </c>
      <c r="D185" s="268"/>
      <c r="E185" s="268"/>
      <c r="F185" s="289" t="s">
        <v>3737</v>
      </c>
      <c r="G185" s="268"/>
      <c r="H185" s="268" t="s">
        <v>3809</v>
      </c>
      <c r="I185" s="268" t="s">
        <v>3733</v>
      </c>
      <c r="J185" s="268">
        <v>50</v>
      </c>
      <c r="K185" s="314"/>
    </row>
    <row r="186" spans="2:11" s="1" customFormat="1" ht="15" customHeight="1">
      <c r="B186" s="291"/>
      <c r="C186" s="268" t="s">
        <v>3810</v>
      </c>
      <c r="D186" s="268"/>
      <c r="E186" s="268"/>
      <c r="F186" s="289" t="s">
        <v>3737</v>
      </c>
      <c r="G186" s="268"/>
      <c r="H186" s="268" t="s">
        <v>3811</v>
      </c>
      <c r="I186" s="268" t="s">
        <v>3812</v>
      </c>
      <c r="J186" s="268"/>
      <c r="K186" s="314"/>
    </row>
    <row r="187" spans="2:11" s="1" customFormat="1" ht="15" customHeight="1">
      <c r="B187" s="291"/>
      <c r="C187" s="268" t="s">
        <v>3813</v>
      </c>
      <c r="D187" s="268"/>
      <c r="E187" s="268"/>
      <c r="F187" s="289" t="s">
        <v>3737</v>
      </c>
      <c r="G187" s="268"/>
      <c r="H187" s="268" t="s">
        <v>3814</v>
      </c>
      <c r="I187" s="268" t="s">
        <v>3812</v>
      </c>
      <c r="J187" s="268"/>
      <c r="K187" s="314"/>
    </row>
    <row r="188" spans="2:11" s="1" customFormat="1" ht="15" customHeight="1">
      <c r="B188" s="291"/>
      <c r="C188" s="268" t="s">
        <v>3815</v>
      </c>
      <c r="D188" s="268"/>
      <c r="E188" s="268"/>
      <c r="F188" s="289" t="s">
        <v>3737</v>
      </c>
      <c r="G188" s="268"/>
      <c r="H188" s="268" t="s">
        <v>3816</v>
      </c>
      <c r="I188" s="268" t="s">
        <v>3812</v>
      </c>
      <c r="J188" s="268"/>
      <c r="K188" s="314"/>
    </row>
    <row r="189" spans="2:11" s="1" customFormat="1" ht="15" customHeight="1">
      <c r="B189" s="291"/>
      <c r="C189" s="327" t="s">
        <v>3817</v>
      </c>
      <c r="D189" s="268"/>
      <c r="E189" s="268"/>
      <c r="F189" s="289" t="s">
        <v>3737</v>
      </c>
      <c r="G189" s="268"/>
      <c r="H189" s="268" t="s">
        <v>3818</v>
      </c>
      <c r="I189" s="268" t="s">
        <v>3819</v>
      </c>
      <c r="J189" s="328" t="s">
        <v>3820</v>
      </c>
      <c r="K189" s="314"/>
    </row>
    <row r="190" spans="2:11" s="1" customFormat="1" ht="15" customHeight="1">
      <c r="B190" s="291"/>
      <c r="C190" s="327" t="s">
        <v>44</v>
      </c>
      <c r="D190" s="268"/>
      <c r="E190" s="268"/>
      <c r="F190" s="289" t="s">
        <v>3731</v>
      </c>
      <c r="G190" s="268"/>
      <c r="H190" s="265" t="s">
        <v>3821</v>
      </c>
      <c r="I190" s="268" t="s">
        <v>3822</v>
      </c>
      <c r="J190" s="268"/>
      <c r="K190" s="314"/>
    </row>
    <row r="191" spans="2:11" s="1" customFormat="1" ht="15" customHeight="1">
      <c r="B191" s="291"/>
      <c r="C191" s="327" t="s">
        <v>3823</v>
      </c>
      <c r="D191" s="268"/>
      <c r="E191" s="268"/>
      <c r="F191" s="289" t="s">
        <v>3731</v>
      </c>
      <c r="G191" s="268"/>
      <c r="H191" s="268" t="s">
        <v>3824</v>
      </c>
      <c r="I191" s="268" t="s">
        <v>3766</v>
      </c>
      <c r="J191" s="268"/>
      <c r="K191" s="314"/>
    </row>
    <row r="192" spans="2:11" s="1" customFormat="1" ht="15" customHeight="1">
      <c r="B192" s="291"/>
      <c r="C192" s="327" t="s">
        <v>3825</v>
      </c>
      <c r="D192" s="268"/>
      <c r="E192" s="268"/>
      <c r="F192" s="289" t="s">
        <v>3731</v>
      </c>
      <c r="G192" s="268"/>
      <c r="H192" s="268" t="s">
        <v>3826</v>
      </c>
      <c r="I192" s="268" t="s">
        <v>3766</v>
      </c>
      <c r="J192" s="268"/>
      <c r="K192" s="314"/>
    </row>
    <row r="193" spans="2:11" s="1" customFormat="1" ht="15" customHeight="1">
      <c r="B193" s="291"/>
      <c r="C193" s="327" t="s">
        <v>3827</v>
      </c>
      <c r="D193" s="268"/>
      <c r="E193" s="268"/>
      <c r="F193" s="289" t="s">
        <v>3737</v>
      </c>
      <c r="G193" s="268"/>
      <c r="H193" s="268" t="s">
        <v>3828</v>
      </c>
      <c r="I193" s="268" t="s">
        <v>3766</v>
      </c>
      <c r="J193" s="268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392" t="s">
        <v>3829</v>
      </c>
      <c r="D199" s="392"/>
      <c r="E199" s="392"/>
      <c r="F199" s="392"/>
      <c r="G199" s="392"/>
      <c r="H199" s="392"/>
      <c r="I199" s="392"/>
      <c r="J199" s="392"/>
      <c r="K199" s="261"/>
    </row>
    <row r="200" spans="2:11" s="1" customFormat="1" ht="25.5" customHeight="1">
      <c r="B200" s="260"/>
      <c r="C200" s="330" t="s">
        <v>3830</v>
      </c>
      <c r="D200" s="330"/>
      <c r="E200" s="330"/>
      <c r="F200" s="330" t="s">
        <v>3831</v>
      </c>
      <c r="G200" s="331"/>
      <c r="H200" s="398" t="s">
        <v>3832</v>
      </c>
      <c r="I200" s="398"/>
      <c r="J200" s="398"/>
      <c r="K200" s="261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8" t="s">
        <v>3822</v>
      </c>
      <c r="D202" s="268"/>
      <c r="E202" s="268"/>
      <c r="F202" s="289" t="s">
        <v>45</v>
      </c>
      <c r="G202" s="268"/>
      <c r="H202" s="397" t="s">
        <v>3833</v>
      </c>
      <c r="I202" s="397"/>
      <c r="J202" s="397"/>
      <c r="K202" s="314"/>
    </row>
    <row r="203" spans="2:11" s="1" customFormat="1" ht="15" customHeight="1">
      <c r="B203" s="291"/>
      <c r="C203" s="268"/>
      <c r="D203" s="268"/>
      <c r="E203" s="268"/>
      <c r="F203" s="289" t="s">
        <v>46</v>
      </c>
      <c r="G203" s="268"/>
      <c r="H203" s="397" t="s">
        <v>3834</v>
      </c>
      <c r="I203" s="397"/>
      <c r="J203" s="397"/>
      <c r="K203" s="314"/>
    </row>
    <row r="204" spans="2:11" s="1" customFormat="1" ht="15" customHeight="1">
      <c r="B204" s="291"/>
      <c r="C204" s="268"/>
      <c r="D204" s="268"/>
      <c r="E204" s="268"/>
      <c r="F204" s="289" t="s">
        <v>49</v>
      </c>
      <c r="G204" s="268"/>
      <c r="H204" s="397" t="s">
        <v>3835</v>
      </c>
      <c r="I204" s="397"/>
      <c r="J204" s="397"/>
      <c r="K204" s="314"/>
    </row>
    <row r="205" spans="2:11" s="1" customFormat="1" ht="15" customHeight="1">
      <c r="B205" s="291"/>
      <c r="C205" s="268"/>
      <c r="D205" s="268"/>
      <c r="E205" s="268"/>
      <c r="F205" s="289" t="s">
        <v>47</v>
      </c>
      <c r="G205" s="268"/>
      <c r="H205" s="397" t="s">
        <v>3836</v>
      </c>
      <c r="I205" s="397"/>
      <c r="J205" s="397"/>
      <c r="K205" s="314"/>
    </row>
    <row r="206" spans="2:11" s="1" customFormat="1" ht="15" customHeight="1">
      <c r="B206" s="291"/>
      <c r="C206" s="268"/>
      <c r="D206" s="268"/>
      <c r="E206" s="268"/>
      <c r="F206" s="289" t="s">
        <v>48</v>
      </c>
      <c r="G206" s="268"/>
      <c r="H206" s="397" t="s">
        <v>3837</v>
      </c>
      <c r="I206" s="397"/>
      <c r="J206" s="397"/>
      <c r="K206" s="314"/>
    </row>
    <row r="207" spans="2:11" s="1" customFormat="1" ht="15" customHeight="1">
      <c r="B207" s="291"/>
      <c r="C207" s="268"/>
      <c r="D207" s="268"/>
      <c r="E207" s="268"/>
      <c r="F207" s="289"/>
      <c r="G207" s="268"/>
      <c r="H207" s="268"/>
      <c r="I207" s="268"/>
      <c r="J207" s="268"/>
      <c r="K207" s="314"/>
    </row>
    <row r="208" spans="2:11" s="1" customFormat="1" ht="15" customHeight="1">
      <c r="B208" s="291"/>
      <c r="C208" s="268" t="s">
        <v>3778</v>
      </c>
      <c r="D208" s="268"/>
      <c r="E208" s="268"/>
      <c r="F208" s="289" t="s">
        <v>80</v>
      </c>
      <c r="G208" s="268"/>
      <c r="H208" s="397" t="s">
        <v>3838</v>
      </c>
      <c r="I208" s="397"/>
      <c r="J208" s="397"/>
      <c r="K208" s="314"/>
    </row>
    <row r="209" spans="2:11" s="1" customFormat="1" ht="15" customHeight="1">
      <c r="B209" s="291"/>
      <c r="C209" s="268"/>
      <c r="D209" s="268"/>
      <c r="E209" s="268"/>
      <c r="F209" s="289" t="s">
        <v>3674</v>
      </c>
      <c r="G209" s="268"/>
      <c r="H209" s="397" t="s">
        <v>3675</v>
      </c>
      <c r="I209" s="397"/>
      <c r="J209" s="397"/>
      <c r="K209" s="314"/>
    </row>
    <row r="210" spans="2:11" s="1" customFormat="1" ht="15" customHeight="1">
      <c r="B210" s="291"/>
      <c r="C210" s="268"/>
      <c r="D210" s="268"/>
      <c r="E210" s="268"/>
      <c r="F210" s="289" t="s">
        <v>3672</v>
      </c>
      <c r="G210" s="268"/>
      <c r="H210" s="397" t="s">
        <v>3839</v>
      </c>
      <c r="I210" s="397"/>
      <c r="J210" s="397"/>
      <c r="K210" s="314"/>
    </row>
    <row r="211" spans="2:11" s="1" customFormat="1" ht="15" customHeight="1">
      <c r="B211" s="332"/>
      <c r="C211" s="268"/>
      <c r="D211" s="268"/>
      <c r="E211" s="268"/>
      <c r="F211" s="289" t="s">
        <v>3676</v>
      </c>
      <c r="G211" s="327"/>
      <c r="H211" s="396" t="s">
        <v>3677</v>
      </c>
      <c r="I211" s="396"/>
      <c r="J211" s="396"/>
      <c r="K211" s="333"/>
    </row>
    <row r="212" spans="2:11" s="1" customFormat="1" ht="15" customHeight="1">
      <c r="B212" s="332"/>
      <c r="C212" s="268"/>
      <c r="D212" s="268"/>
      <c r="E212" s="268"/>
      <c r="F212" s="289" t="s">
        <v>3678</v>
      </c>
      <c r="G212" s="327"/>
      <c r="H212" s="396" t="s">
        <v>2370</v>
      </c>
      <c r="I212" s="396"/>
      <c r="J212" s="396"/>
      <c r="K212" s="333"/>
    </row>
    <row r="213" spans="2:11" s="1" customFormat="1" ht="15" customHeight="1">
      <c r="B213" s="332"/>
      <c r="C213" s="268"/>
      <c r="D213" s="268"/>
      <c r="E213" s="268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8" t="s">
        <v>3802</v>
      </c>
      <c r="D214" s="268"/>
      <c r="E214" s="268"/>
      <c r="F214" s="289">
        <v>1</v>
      </c>
      <c r="G214" s="327"/>
      <c r="H214" s="396" t="s">
        <v>3840</v>
      </c>
      <c r="I214" s="396"/>
      <c r="J214" s="396"/>
      <c r="K214" s="333"/>
    </row>
    <row r="215" spans="2:11" s="1" customFormat="1" ht="15" customHeight="1">
      <c r="B215" s="332"/>
      <c r="C215" s="268"/>
      <c r="D215" s="268"/>
      <c r="E215" s="268"/>
      <c r="F215" s="289">
        <v>2</v>
      </c>
      <c r="G215" s="327"/>
      <c r="H215" s="396" t="s">
        <v>3841</v>
      </c>
      <c r="I215" s="396"/>
      <c r="J215" s="396"/>
      <c r="K215" s="333"/>
    </row>
    <row r="216" spans="2:11" s="1" customFormat="1" ht="15" customHeight="1">
      <c r="B216" s="332"/>
      <c r="C216" s="268"/>
      <c r="D216" s="268"/>
      <c r="E216" s="268"/>
      <c r="F216" s="289">
        <v>3</v>
      </c>
      <c r="G216" s="327"/>
      <c r="H216" s="396" t="s">
        <v>3842</v>
      </c>
      <c r="I216" s="396"/>
      <c r="J216" s="396"/>
      <c r="K216" s="333"/>
    </row>
    <row r="217" spans="2:11" s="1" customFormat="1" ht="15" customHeight="1">
      <c r="B217" s="332"/>
      <c r="C217" s="268"/>
      <c r="D217" s="268"/>
      <c r="E217" s="268"/>
      <c r="F217" s="289">
        <v>4</v>
      </c>
      <c r="G217" s="327"/>
      <c r="H217" s="396" t="s">
        <v>3843</v>
      </c>
      <c r="I217" s="396"/>
      <c r="J217" s="396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Karel Rejent</cp:lastModifiedBy>
  <dcterms:created xsi:type="dcterms:W3CDTF">2020-11-04T06:07:46Z</dcterms:created>
  <dcterms:modified xsi:type="dcterms:W3CDTF">2020-11-04T10:36:42Z</dcterms:modified>
  <cp:category/>
  <cp:version/>
  <cp:contentType/>
  <cp:contentStatus/>
</cp:coreProperties>
</file>