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Tisk\"/>
    </mc:Choice>
  </mc:AlternateContent>
  <bookViews>
    <workbookView xWindow="0" yWindow="0" windowWidth="0" windowHeight="0"/>
  </bookViews>
  <sheets>
    <sheet name="Rekapitulace stavby" sheetId="1" r:id="rId1"/>
    <sheet name="01 - A - Hlavní budova a ..." sheetId="2" r:id="rId2"/>
    <sheet name="01211 - Silnoproud" sheetId="3" r:id="rId3"/>
    <sheet name="01212 - Slaboproudé rozvody" sheetId="4" r:id="rId4"/>
    <sheet name="01240 - Vzduchotechnika" sheetId="5" r:id="rId5"/>
    <sheet name="01730 - Vytápění" sheetId="6" r:id="rId6"/>
    <sheet name="01720 - Zdravotní technika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A - Hlavní budova a ...'!$C$115:$K$1197</definedName>
    <definedName name="_xlnm.Print_Area" localSheetId="1">'01 - A - Hlavní budova a ...'!$C$4:$J$39,'01 - A - Hlavní budova a ...'!$C$45:$J$97,'01 - A - Hlavní budova a ...'!$C$103:$K$1197</definedName>
    <definedName name="_xlnm.Print_Titles" localSheetId="1">'01 - A - Hlavní budova a ...'!$115:$115</definedName>
    <definedName name="_xlnm._FilterDatabase" localSheetId="2" hidden="1">'01211 - Silnoproud'!$C$95:$K$235</definedName>
    <definedName name="_xlnm.Print_Area" localSheetId="2">'01211 - Silnoproud'!$C$4:$J$41,'01211 - Silnoproud'!$C$47:$J$75,'01211 - Silnoproud'!$C$81:$K$235</definedName>
    <definedName name="_xlnm.Print_Titles" localSheetId="2">'01211 - Silnoproud'!$95:$95</definedName>
    <definedName name="_xlnm._FilterDatabase" localSheetId="3" hidden="1">'01212 - Slaboproudé rozvody'!$C$89:$K$174</definedName>
    <definedName name="_xlnm.Print_Area" localSheetId="3">'01212 - Slaboproudé rozvody'!$C$4:$J$41,'01212 - Slaboproudé rozvody'!$C$47:$J$69,'01212 - Slaboproudé rozvody'!$C$75:$K$174</definedName>
    <definedName name="_xlnm.Print_Titles" localSheetId="3">'01212 - Slaboproudé rozvody'!$89:$89</definedName>
    <definedName name="_xlnm._FilterDatabase" localSheetId="4" hidden="1">'01240 - Vzduchotechnika'!$C$90:$K$158</definedName>
    <definedName name="_xlnm.Print_Area" localSheetId="4">'01240 - Vzduchotechnika'!$C$4:$J$41,'01240 - Vzduchotechnika'!$C$47:$J$70,'01240 - Vzduchotechnika'!$C$76:$K$158</definedName>
    <definedName name="_xlnm.Print_Titles" localSheetId="4">'01240 - Vzduchotechnika'!$90:$90</definedName>
    <definedName name="_xlnm._FilterDatabase" localSheetId="5" hidden="1">'01730 - Vytápění'!$C$95:$K$190</definedName>
    <definedName name="_xlnm.Print_Area" localSheetId="5">'01730 - Vytápění'!$C$4:$J$41,'01730 - Vytápění'!$C$47:$J$75,'01730 - Vytápění'!$C$81:$K$190</definedName>
    <definedName name="_xlnm.Print_Titles" localSheetId="5">'01730 - Vytápění'!$95:$95</definedName>
    <definedName name="_xlnm._FilterDatabase" localSheetId="6" hidden="1">'01720 - Zdravotní technika'!$C$94:$K$225</definedName>
    <definedName name="_xlnm.Print_Area" localSheetId="6">'01720 - Zdravotní technika'!$C$4:$J$41,'01720 - Zdravotní technika'!$C$47:$J$74,'01720 - Zdravotní technika'!$C$80:$K$225</definedName>
    <definedName name="_xlnm.Print_Titles" localSheetId="6">'01720 - Zdravotní technika'!$94:$94</definedName>
    <definedName name="_xlnm.Print_Area" localSheetId="7">'Seznam figur'!$C$4:$G$307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61"/>
  <c i="7" r="J37"/>
  <c i="1" r="AX61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6" r="J39"/>
  <c r="J38"/>
  <c i="1" r="AY60"/>
  <c i="6" r="J37"/>
  <c i="1" r="AX60"/>
  <c i="6" r="BI190"/>
  <c r="BH190"/>
  <c r="BG190"/>
  <c r="BF190"/>
  <c r="T190"/>
  <c r="T189"/>
  <c r="T188"/>
  <c r="R190"/>
  <c r="R189"/>
  <c r="R188"/>
  <c r="P190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5" r="J39"/>
  <c r="J38"/>
  <c i="1" r="AY59"/>
  <c i="5" r="J37"/>
  <c i="1" r="AX59"/>
  <c i="5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4" r="J39"/>
  <c r="J38"/>
  <c i="1" r="AY58"/>
  <c i="4" r="J37"/>
  <c i="1" r="AX58"/>
  <c i="4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3" r="J39"/>
  <c r="J38"/>
  <c i="1" r="AY57"/>
  <c i="3" r="J37"/>
  <c i="1" r="AX57"/>
  <c i="3" r="BI235"/>
  <c r="BH235"/>
  <c r="BG235"/>
  <c r="BF235"/>
  <c r="T235"/>
  <c r="T234"/>
  <c r="T233"/>
  <c r="R235"/>
  <c r="R234"/>
  <c r="R233"/>
  <c r="P235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3"/>
  <c r="J92"/>
  <c r="F92"/>
  <c r="F90"/>
  <c r="E88"/>
  <c r="J59"/>
  <c r="J58"/>
  <c r="F58"/>
  <c r="F56"/>
  <c r="E54"/>
  <c r="J20"/>
  <c r="E20"/>
  <c r="F93"/>
  <c r="J19"/>
  <c r="J14"/>
  <c r="J56"/>
  <c r="E7"/>
  <c r="E50"/>
  <c i="2" r="J37"/>
  <c r="J36"/>
  <c i="1" r="AY56"/>
  <c i="2" r="J35"/>
  <c i="1" r="AX56"/>
  <c i="2" r="BI1197"/>
  <c r="BH1197"/>
  <c r="BG1197"/>
  <c r="BF1197"/>
  <c r="T1197"/>
  <c r="T1196"/>
  <c r="R1197"/>
  <c r="R1196"/>
  <c r="P1197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0"/>
  <c r="BH1180"/>
  <c r="BG1180"/>
  <c r="BF1180"/>
  <c r="T1180"/>
  <c r="T1179"/>
  <c r="R1180"/>
  <c r="R1179"/>
  <c r="P1180"/>
  <c r="P1179"/>
  <c r="BI1178"/>
  <c r="BH1178"/>
  <c r="BG1178"/>
  <c r="BF1178"/>
  <c r="T1178"/>
  <c r="R1178"/>
  <c r="P1178"/>
  <c r="BI1177"/>
  <c r="BH1177"/>
  <c r="BG1177"/>
  <c r="BF1177"/>
  <c r="T1177"/>
  <c r="R1177"/>
  <c r="P1177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61"/>
  <c r="BH1161"/>
  <c r="BG1161"/>
  <c r="BF1161"/>
  <c r="T1161"/>
  <c r="R1161"/>
  <c r="P1161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8"/>
  <c r="BH1148"/>
  <c r="BG1148"/>
  <c r="BF1148"/>
  <c r="T1148"/>
  <c r="R1148"/>
  <c r="P1148"/>
  <c r="BI1146"/>
  <c r="BH1146"/>
  <c r="BG1146"/>
  <c r="BF1146"/>
  <c r="T1146"/>
  <c r="R1146"/>
  <c r="P1146"/>
  <c r="BI1143"/>
  <c r="BH1143"/>
  <c r="BG1143"/>
  <c r="BF1143"/>
  <c r="T1143"/>
  <c r="R1143"/>
  <c r="P1143"/>
  <c r="BI1137"/>
  <c r="BH1137"/>
  <c r="BG1137"/>
  <c r="BF1137"/>
  <c r="T1137"/>
  <c r="R1137"/>
  <c r="P1137"/>
  <c r="BI1135"/>
  <c r="BH1135"/>
  <c r="BG1135"/>
  <c r="BF1135"/>
  <c r="T1135"/>
  <c r="R1135"/>
  <c r="P1135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5"/>
  <c r="BH1125"/>
  <c r="BG1125"/>
  <c r="BF1125"/>
  <c r="T1125"/>
  <c r="R1125"/>
  <c r="P1125"/>
  <c r="BI1123"/>
  <c r="BH1123"/>
  <c r="BG1123"/>
  <c r="BF1123"/>
  <c r="T1123"/>
  <c r="R1123"/>
  <c r="P1123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5"/>
  <c r="BH1105"/>
  <c r="BG1105"/>
  <c r="BF1105"/>
  <c r="T1105"/>
  <c r="R1105"/>
  <c r="P1105"/>
  <c r="BI1103"/>
  <c r="BH1103"/>
  <c r="BG1103"/>
  <c r="BF1103"/>
  <c r="T1103"/>
  <c r="R1103"/>
  <c r="P1103"/>
  <c r="BI1101"/>
  <c r="BH1101"/>
  <c r="BG1101"/>
  <c r="BF1101"/>
  <c r="T1101"/>
  <c r="R1101"/>
  <c r="P1101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8"/>
  <c r="BH1078"/>
  <c r="BG1078"/>
  <c r="BF1078"/>
  <c r="T1078"/>
  <c r="R1078"/>
  <c r="P1078"/>
  <c r="BI1074"/>
  <c r="BH1074"/>
  <c r="BG1074"/>
  <c r="BF1074"/>
  <c r="T1074"/>
  <c r="R1074"/>
  <c r="P1074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2"/>
  <c r="BH1052"/>
  <c r="BG1052"/>
  <c r="BF1052"/>
  <c r="T1052"/>
  <c r="R1052"/>
  <c r="P1052"/>
  <c r="BI1051"/>
  <c r="BH1051"/>
  <c r="BG1051"/>
  <c r="BF1051"/>
  <c r="T1051"/>
  <c r="R1051"/>
  <c r="P1051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4"/>
  <c r="BH1044"/>
  <c r="BG1044"/>
  <c r="BF1044"/>
  <c r="T1044"/>
  <c r="R1044"/>
  <c r="P1044"/>
  <c r="BI1043"/>
  <c r="BH1043"/>
  <c r="BG1043"/>
  <c r="BF1043"/>
  <c r="T1043"/>
  <c r="R1043"/>
  <c r="P1043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5"/>
  <c r="BH995"/>
  <c r="BG995"/>
  <c r="BF995"/>
  <c r="T995"/>
  <c r="R995"/>
  <c r="P995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0"/>
  <c r="BH970"/>
  <c r="BG970"/>
  <c r="BF970"/>
  <c r="T970"/>
  <c r="R970"/>
  <c r="P970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5"/>
  <c r="BH925"/>
  <c r="BG925"/>
  <c r="BF925"/>
  <c r="T925"/>
  <c r="R925"/>
  <c r="P925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1"/>
  <c r="BH881"/>
  <c r="BG881"/>
  <c r="BF881"/>
  <c r="T881"/>
  <c r="R881"/>
  <c r="P881"/>
  <c r="BI879"/>
  <c r="BH879"/>
  <c r="BG879"/>
  <c r="BF879"/>
  <c r="T879"/>
  <c r="R879"/>
  <c r="P879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6"/>
  <c r="BH806"/>
  <c r="BG806"/>
  <c r="BF806"/>
  <c r="T806"/>
  <c r="R806"/>
  <c r="P806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26"/>
  <c r="BH726"/>
  <c r="BG726"/>
  <c r="BF726"/>
  <c r="T726"/>
  <c r="R726"/>
  <c r="P726"/>
  <c r="BI723"/>
  <c r="BH723"/>
  <c r="BG723"/>
  <c r="BF723"/>
  <c r="T723"/>
  <c r="R723"/>
  <c r="P723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T676"/>
  <c r="R677"/>
  <c r="R676"/>
  <c r="P677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09"/>
  <c r="BH609"/>
  <c r="BG609"/>
  <c r="BF609"/>
  <c r="T609"/>
  <c r="R609"/>
  <c r="P609"/>
  <c r="BI605"/>
  <c r="BH605"/>
  <c r="BG605"/>
  <c r="BF605"/>
  <c r="T605"/>
  <c r="R605"/>
  <c r="P605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59"/>
  <c r="BH559"/>
  <c r="BG559"/>
  <c r="BF559"/>
  <c r="T559"/>
  <c r="R559"/>
  <c r="P559"/>
  <c r="BI553"/>
  <c r="BH553"/>
  <c r="BG553"/>
  <c r="BF553"/>
  <c r="T553"/>
  <c r="R553"/>
  <c r="P553"/>
  <c r="BI549"/>
  <c r="BH549"/>
  <c r="BG549"/>
  <c r="BF549"/>
  <c r="T549"/>
  <c r="R549"/>
  <c r="P549"/>
  <c r="BI543"/>
  <c r="BH543"/>
  <c r="BG543"/>
  <c r="BF543"/>
  <c r="T543"/>
  <c r="R543"/>
  <c r="P543"/>
  <c r="BI537"/>
  <c r="BH537"/>
  <c r="BG537"/>
  <c r="BF537"/>
  <c r="T537"/>
  <c r="R537"/>
  <c r="P537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497"/>
  <c r="BH497"/>
  <c r="BG497"/>
  <c r="BF497"/>
  <c r="T497"/>
  <c r="R497"/>
  <c r="P497"/>
  <c r="BI495"/>
  <c r="BH495"/>
  <c r="BG495"/>
  <c r="BF495"/>
  <c r="T495"/>
  <c r="R495"/>
  <c r="P495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2"/>
  <c r="BH412"/>
  <c r="BG412"/>
  <c r="BF412"/>
  <c r="T412"/>
  <c r="R412"/>
  <c r="P412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1"/>
  <c r="BH231"/>
  <c r="BG231"/>
  <c r="BF231"/>
  <c r="T231"/>
  <c r="R231"/>
  <c r="P231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19"/>
  <c r="BH119"/>
  <c r="BG119"/>
  <c r="BF119"/>
  <c r="T119"/>
  <c r="R119"/>
  <c r="P119"/>
  <c r="J113"/>
  <c r="J112"/>
  <c r="F112"/>
  <c r="F110"/>
  <c r="E108"/>
  <c r="J55"/>
  <c r="J54"/>
  <c r="F54"/>
  <c r="F52"/>
  <c r="E50"/>
  <c r="J18"/>
  <c r="E18"/>
  <c r="F113"/>
  <c r="J17"/>
  <c r="J12"/>
  <c r="J110"/>
  <c r="E7"/>
  <c r="E106"/>
  <c i="1" r="L50"/>
  <c r="AM50"/>
  <c r="AM49"/>
  <c r="L49"/>
  <c r="AM47"/>
  <c r="L47"/>
  <c r="L45"/>
  <c r="L44"/>
  <c i="6" r="J133"/>
  <c r="BK131"/>
  <c r="BK130"/>
  <c r="BK127"/>
  <c r="J124"/>
  <c r="BK122"/>
  <c r="J119"/>
  <c r="J114"/>
  <c r="BK110"/>
  <c r="J106"/>
  <c r="J101"/>
  <c i="5" r="J158"/>
  <c r="BK156"/>
  <c r="BK153"/>
  <c r="J151"/>
  <c r="BK149"/>
  <c r="J147"/>
  <c r="BK145"/>
  <c r="BK143"/>
  <c r="BK141"/>
  <c r="J138"/>
  <c r="BK132"/>
  <c r="J125"/>
  <c r="J123"/>
  <c r="J121"/>
  <c r="BK119"/>
  <c r="BK117"/>
  <c r="J115"/>
  <c r="J113"/>
  <c r="BK111"/>
  <c r="BK109"/>
  <c r="BK107"/>
  <c r="J105"/>
  <c r="J103"/>
  <c r="J101"/>
  <c r="J99"/>
  <c r="J97"/>
  <c r="J95"/>
  <c i="4" r="J172"/>
  <c r="BK170"/>
  <c r="BK168"/>
  <c r="BK166"/>
  <c r="BK164"/>
  <c r="J161"/>
  <c r="BK157"/>
  <c r="J155"/>
  <c r="J153"/>
  <c r="BK150"/>
  <c r="J146"/>
  <c r="BK142"/>
  <c r="J138"/>
  <c r="BK134"/>
  <c r="BK130"/>
  <c r="BK128"/>
  <c r="BK126"/>
  <c r="J124"/>
  <c r="BK122"/>
  <c r="J120"/>
  <c r="BK116"/>
  <c r="J114"/>
  <c r="J111"/>
  <c r="BK109"/>
  <c r="J107"/>
  <c r="BK105"/>
  <c r="BK103"/>
  <c r="BK101"/>
  <c r="J97"/>
  <c r="J95"/>
  <c r="J93"/>
  <c i="3" r="J235"/>
  <c r="J231"/>
  <c r="BK227"/>
  <c r="BK224"/>
  <c r="J221"/>
  <c r="BK218"/>
  <c r="BK215"/>
  <c r="BK213"/>
  <c r="J211"/>
  <c r="J209"/>
  <c r="BK207"/>
  <c r="J205"/>
  <c r="J203"/>
  <c r="BK201"/>
  <c r="J199"/>
  <c r="J197"/>
  <c r="J195"/>
  <c r="BK193"/>
  <c r="J191"/>
  <c r="J190"/>
  <c r="J188"/>
  <c r="J186"/>
  <c r="BK183"/>
  <c r="J181"/>
  <c r="J179"/>
  <c r="BK177"/>
  <c r="BK175"/>
  <c r="BK173"/>
  <c r="BK171"/>
  <c r="J169"/>
  <c r="BK167"/>
  <c r="BK165"/>
  <c r="BK163"/>
  <c r="BK161"/>
  <c r="J159"/>
  <c r="BK157"/>
  <c r="J155"/>
  <c r="J152"/>
  <c r="BK150"/>
  <c r="J148"/>
  <c r="BK146"/>
  <c r="BK144"/>
  <c r="BK142"/>
  <c r="J140"/>
  <c r="BK138"/>
  <c r="BK136"/>
  <c r="BK134"/>
  <c r="BK132"/>
  <c r="J130"/>
  <c r="BK128"/>
  <c r="J126"/>
  <c r="J124"/>
  <c r="J122"/>
  <c r="J120"/>
  <c r="J118"/>
  <c r="BK116"/>
  <c r="J114"/>
  <c r="BK112"/>
  <c r="J110"/>
  <c r="J108"/>
  <c r="BK106"/>
  <c r="BK104"/>
  <c r="J102"/>
  <c r="BK100"/>
  <c i="2" r="BK1187"/>
  <c r="J1184"/>
  <c r="BK1180"/>
  <c r="BK1177"/>
  <c r="J1168"/>
  <c r="BK1164"/>
  <c r="BK1161"/>
  <c r="BK1156"/>
  <c r="BK1154"/>
  <c r="J1151"/>
  <c r="J1148"/>
  <c r="J1143"/>
  <c r="BK1135"/>
  <c r="J1132"/>
  <c r="J1128"/>
  <c r="J1125"/>
  <c r="BK1115"/>
  <c r="BK1110"/>
  <c r="J1105"/>
  <c r="BK1101"/>
  <c r="J1096"/>
  <c r="J1093"/>
  <c r="BK1090"/>
  <c r="J1087"/>
  <c r="J1082"/>
  <c r="BK1078"/>
  <c r="BK1072"/>
  <c r="BK1070"/>
  <c r="BK1068"/>
  <c r="J1064"/>
  <c r="BK1056"/>
  <c r="BK1054"/>
  <c r="J1051"/>
  <c r="J1048"/>
  <c r="J1044"/>
  <c r="BK1041"/>
  <c r="BK1040"/>
  <c r="J1037"/>
  <c r="J1035"/>
  <c r="J1032"/>
  <c r="J1029"/>
  <c r="BK1026"/>
  <c r="BK1024"/>
  <c r="BK1021"/>
  <c r="J1017"/>
  <c r="J1015"/>
  <c r="J1013"/>
  <c r="J1011"/>
  <c r="BK1009"/>
  <c r="J1007"/>
  <c r="J1004"/>
  <c r="J1002"/>
  <c r="BK1000"/>
  <c r="BK996"/>
  <c r="BK991"/>
  <c r="J987"/>
  <c r="J983"/>
  <c r="BK979"/>
  <c r="BK975"/>
  <c r="J970"/>
  <c r="BK958"/>
  <c r="J954"/>
  <c r="J952"/>
  <c r="BK950"/>
  <c r="BK948"/>
  <c r="J944"/>
  <c r="BK939"/>
  <c r="J931"/>
  <c r="J928"/>
  <c r="BK925"/>
  <c r="J922"/>
  <c r="BK918"/>
  <c r="BK914"/>
  <c r="J910"/>
  <c r="BK906"/>
  <c r="BK899"/>
  <c r="BK897"/>
  <c r="J894"/>
  <c r="BK892"/>
  <c r="J890"/>
  <c r="J886"/>
  <c r="J882"/>
  <c r="BK879"/>
  <c r="BK873"/>
  <c r="BK869"/>
  <c r="J861"/>
  <c r="BK853"/>
  <c r="J849"/>
  <c r="J840"/>
  <c r="J836"/>
  <c r="J831"/>
  <c r="J827"/>
  <c r="BK823"/>
  <c r="J820"/>
  <c r="BK812"/>
  <c r="BK806"/>
  <c r="J801"/>
  <c r="BK791"/>
  <c r="BK787"/>
  <c r="J777"/>
  <c r="J775"/>
  <c r="J765"/>
  <c r="BK753"/>
  <c r="J750"/>
  <c r="J747"/>
  <c r="BK740"/>
  <c r="J736"/>
  <c r="J726"/>
  <c r="BK717"/>
  <c r="J711"/>
  <c r="J707"/>
  <c r="BK703"/>
  <c r="J697"/>
  <c r="J694"/>
  <c r="J688"/>
  <c r="BK684"/>
  <c r="BK677"/>
  <c r="BK674"/>
  <c r="BK672"/>
  <c r="J668"/>
  <c r="J666"/>
  <c r="J663"/>
  <c r="BK657"/>
  <c r="J653"/>
  <c r="J648"/>
  <c r="J642"/>
  <c r="BK639"/>
  <c r="BK635"/>
  <c r="J631"/>
  <c r="BK626"/>
  <c r="BK622"/>
  <c r="J615"/>
  <c r="J612"/>
  <c r="J611"/>
  <c r="BK605"/>
  <c r="J598"/>
  <c r="J592"/>
  <c r="BK586"/>
  <c r="BK345"/>
  <c r="BK340"/>
  <c r="BK338"/>
  <c r="BK336"/>
  <c r="BK334"/>
  <c r="BK329"/>
  <c r="BK328"/>
  <c r="BK324"/>
  <c r="J322"/>
  <c r="BK321"/>
  <c r="BK319"/>
  <c r="BK318"/>
  <c r="J314"/>
  <c r="J312"/>
  <c r="J310"/>
  <c r="J308"/>
  <c r="J306"/>
  <c r="J301"/>
  <c r="J300"/>
  <c r="J299"/>
  <c r="J297"/>
  <c r="J296"/>
  <c r="J292"/>
  <c r="J284"/>
  <c r="J279"/>
  <c r="J275"/>
  <c r="J271"/>
  <c r="J269"/>
  <c r="J267"/>
  <c r="J263"/>
  <c r="J262"/>
  <c r="J261"/>
  <c r="J260"/>
  <c r="J259"/>
  <c r="J255"/>
  <c r="J253"/>
  <c r="J242"/>
  <c r="J241"/>
  <c r="J239"/>
  <c r="J231"/>
  <c r="BK216"/>
  <c r="BK212"/>
  <c r="BK211"/>
  <c r="BK205"/>
  <c r="BK202"/>
  <c r="BK194"/>
  <c r="BK189"/>
  <c r="J187"/>
  <c r="J185"/>
  <c r="BK181"/>
  <c r="BK179"/>
  <c r="BK178"/>
  <c r="BK177"/>
  <c r="BK175"/>
  <c r="J173"/>
  <c r="J171"/>
  <c r="J169"/>
  <c r="J167"/>
  <c r="J165"/>
  <c r="J163"/>
  <c r="J160"/>
  <c r="J158"/>
  <c r="J157"/>
  <c r="J153"/>
  <c r="J152"/>
  <c r="J138"/>
  <c r="J134"/>
  <c r="J131"/>
  <c r="J128"/>
  <c r="BK121"/>
  <c r="BK119"/>
  <c i="1" r="AS55"/>
  <c i="7" r="J221"/>
  <c r="BK219"/>
  <c r="BK218"/>
  <c r="BK217"/>
  <c r="BK216"/>
  <c r="BK215"/>
  <c r="BK213"/>
  <c r="BK212"/>
  <c r="BK211"/>
  <c r="BK210"/>
  <c r="BK208"/>
  <c r="BK207"/>
  <c r="BK204"/>
  <c r="BK202"/>
  <c r="BK201"/>
  <c r="BK200"/>
  <c r="BK198"/>
  <c r="BK197"/>
  <c r="J197"/>
  <c r="J196"/>
  <c r="BK194"/>
  <c r="BK193"/>
  <c r="BK192"/>
  <c r="BK191"/>
  <c r="BK190"/>
  <c r="BK189"/>
  <c r="BK188"/>
  <c r="BK187"/>
  <c r="BK185"/>
  <c r="BK184"/>
  <c r="BK183"/>
  <c r="BK182"/>
  <c r="BK181"/>
  <c r="BK179"/>
  <c r="J178"/>
  <c r="J177"/>
  <c r="J176"/>
  <c r="BK174"/>
  <c r="BK173"/>
  <c r="J172"/>
  <c r="J171"/>
  <c r="J169"/>
  <c r="J168"/>
  <c r="J167"/>
  <c r="J166"/>
  <c r="J165"/>
  <c r="J162"/>
  <c r="J160"/>
  <c r="J159"/>
  <c r="J158"/>
  <c r="J157"/>
  <c r="J156"/>
  <c r="J155"/>
  <c r="J153"/>
  <c r="J152"/>
  <c r="J151"/>
  <c r="J150"/>
  <c r="J149"/>
  <c r="J148"/>
  <c r="J147"/>
  <c r="J146"/>
  <c r="J145"/>
  <c r="J144"/>
  <c r="J143"/>
  <c r="J142"/>
  <c r="J141"/>
  <c r="J135"/>
  <c r="J133"/>
  <c r="J132"/>
  <c r="J131"/>
  <c r="J128"/>
  <c r="J126"/>
  <c r="J119"/>
  <c r="J117"/>
  <c r="J115"/>
  <c r="J112"/>
  <c r="J110"/>
  <c r="J105"/>
  <c r="J101"/>
  <c r="J98"/>
  <c i="6" r="J190"/>
  <c r="BK187"/>
  <c r="J187"/>
  <c r="J186"/>
  <c r="J185"/>
  <c r="J184"/>
  <c r="J183"/>
  <c r="J182"/>
  <c r="J181"/>
  <c r="BK179"/>
  <c r="J177"/>
  <c r="J176"/>
  <c r="BK175"/>
  <c r="J174"/>
  <c r="J173"/>
  <c r="J172"/>
  <c r="J170"/>
  <c r="BK169"/>
  <c r="BK168"/>
  <c r="BK167"/>
  <c r="BK166"/>
  <c r="BK165"/>
  <c r="BK164"/>
  <c r="BK163"/>
  <c r="BK162"/>
  <c r="BK161"/>
  <c r="BK160"/>
  <c r="J159"/>
  <c r="BK158"/>
  <c r="BK157"/>
  <c r="BK156"/>
  <c r="BK155"/>
  <c r="BK153"/>
  <c r="BK152"/>
  <c r="BK151"/>
  <c r="J150"/>
  <c r="J149"/>
  <c r="J148"/>
  <c r="J147"/>
  <c r="J146"/>
  <c r="J145"/>
  <c r="J144"/>
  <c r="J143"/>
  <c r="J142"/>
  <c r="J141"/>
  <c r="J140"/>
  <c r="J139"/>
  <c r="J138"/>
  <c r="J137"/>
  <c r="J136"/>
  <c r="J135"/>
  <c r="BK134"/>
  <c r="J132"/>
  <c r="BK129"/>
  <c r="J126"/>
  <c r="J123"/>
  <c r="BK121"/>
  <c r="J120"/>
  <c r="J118"/>
  <c r="J112"/>
  <c r="J108"/>
  <c r="BK104"/>
  <c r="BK99"/>
  <c i="5" r="BK157"/>
  <c r="BK154"/>
  <c r="J152"/>
  <c r="BK150"/>
  <c r="BK148"/>
  <c r="J146"/>
  <c r="J144"/>
  <c r="J142"/>
  <c r="J141"/>
  <c r="BK138"/>
  <c r="J132"/>
  <c r="BK125"/>
  <c r="BK123"/>
  <c r="BK121"/>
  <c r="J119"/>
  <c r="J117"/>
  <c r="BK115"/>
  <c r="BK113"/>
  <c r="J111"/>
  <c r="J109"/>
  <c r="J107"/>
  <c r="BK105"/>
  <c r="BK103"/>
  <c r="BK101"/>
  <c r="BK99"/>
  <c r="BK97"/>
  <c r="BK95"/>
  <c i="4" r="J174"/>
  <c r="BK172"/>
  <c r="J170"/>
  <c r="J168"/>
  <c r="J166"/>
  <c r="J164"/>
  <c r="BK161"/>
  <c r="BK155"/>
  <c r="BK153"/>
  <c r="J150"/>
  <c r="BK146"/>
  <c r="J142"/>
  <c r="BK138"/>
  <c r="J134"/>
  <c r="J130"/>
  <c r="J128"/>
  <c r="J126"/>
  <c r="BK124"/>
  <c r="J122"/>
  <c r="BK120"/>
  <c r="J117"/>
  <c r="BK114"/>
  <c r="BK112"/>
  <c r="BK111"/>
  <c r="J109"/>
  <c r="BK107"/>
  <c r="J106"/>
  <c r="J104"/>
  <c r="J102"/>
  <c r="J99"/>
  <c r="J98"/>
  <c r="J96"/>
  <c r="J94"/>
  <c i="3" r="J232"/>
  <c r="BK230"/>
  <c r="J226"/>
  <c r="J223"/>
  <c r="J222"/>
  <c r="BK220"/>
  <c r="J216"/>
  <c r="J214"/>
  <c r="BK212"/>
  <c r="BK210"/>
  <c r="BK208"/>
  <c r="BK206"/>
  <c r="BK204"/>
  <c r="J202"/>
  <c r="BK200"/>
  <c r="BK198"/>
  <c r="J196"/>
  <c r="BK194"/>
  <c r="BK192"/>
  <c r="J189"/>
  <c r="J187"/>
  <c r="BK185"/>
  <c r="BK184"/>
  <c r="BK182"/>
  <c r="J180"/>
  <c r="BK178"/>
  <c r="BK176"/>
  <c r="J174"/>
  <c r="J172"/>
  <c r="J170"/>
  <c r="J168"/>
  <c r="BK166"/>
  <c r="BK164"/>
  <c r="J162"/>
  <c r="BK160"/>
  <c r="J158"/>
  <c r="BK156"/>
  <c r="J153"/>
  <c r="J151"/>
  <c r="J149"/>
  <c r="BK148"/>
  <c r="J146"/>
  <c r="J144"/>
  <c r="J142"/>
  <c r="BK140"/>
  <c r="J138"/>
  <c r="J136"/>
  <c r="J134"/>
  <c r="J131"/>
  <c r="BK129"/>
  <c r="BK127"/>
  <c r="BK125"/>
  <c r="J123"/>
  <c r="J121"/>
  <c r="J119"/>
  <c r="BK117"/>
  <c r="J115"/>
  <c r="J113"/>
  <c r="BK111"/>
  <c r="J109"/>
  <c r="BK107"/>
  <c r="BK105"/>
  <c r="J103"/>
  <c r="BK101"/>
  <c i="2" r="BK1197"/>
  <c r="BK1195"/>
  <c r="BK1194"/>
  <c r="BK1193"/>
  <c r="BK1192"/>
  <c r="BK1191"/>
  <c r="BK1189"/>
  <c r="BK1188"/>
  <c r="BK1185"/>
  <c r="J1183"/>
  <c r="J1177"/>
  <c r="BK1168"/>
  <c r="J1164"/>
  <c r="J1161"/>
  <c r="BK1157"/>
  <c r="BK1155"/>
  <c r="BK1151"/>
  <c r="BK1148"/>
  <c r="BK1143"/>
  <c r="BK1137"/>
  <c r="BK1134"/>
  <c r="BK1130"/>
  <c r="J1126"/>
  <c r="J1115"/>
  <c r="J1110"/>
  <c r="BK1105"/>
  <c r="J1101"/>
  <c r="J1098"/>
  <c r="BK1094"/>
  <c r="J1090"/>
  <c r="BK1087"/>
  <c r="BK1082"/>
  <c r="J1078"/>
  <c r="J1072"/>
  <c r="J1070"/>
  <c r="J1068"/>
  <c r="BK1064"/>
  <c r="J1056"/>
  <c r="J1054"/>
  <c r="BK1051"/>
  <c r="BK1048"/>
  <c r="BK1044"/>
  <c r="J1040"/>
  <c r="BK1037"/>
  <c r="BK1035"/>
  <c r="BK1032"/>
  <c r="BK1030"/>
  <c r="BK1029"/>
  <c r="J1026"/>
  <c r="J1024"/>
  <c r="J1021"/>
  <c r="BK1017"/>
  <c r="BK1015"/>
  <c r="BK1013"/>
  <c r="BK1011"/>
  <c r="J1009"/>
  <c r="BK1007"/>
  <c r="BK1004"/>
  <c r="BK1002"/>
  <c r="J1000"/>
  <c r="J996"/>
  <c r="J991"/>
  <c r="BK987"/>
  <c r="BK983"/>
  <c r="J979"/>
  <c r="J975"/>
  <c r="BK970"/>
  <c r="J958"/>
  <c r="BK954"/>
  <c r="BK952"/>
  <c r="J950"/>
  <c r="J948"/>
  <c r="BK944"/>
  <c r="J939"/>
  <c r="BK931"/>
  <c r="BK928"/>
  <c r="J925"/>
  <c r="BK922"/>
  <c r="BK916"/>
  <c r="J914"/>
  <c r="BK910"/>
  <c r="J906"/>
  <c r="BK901"/>
  <c r="J899"/>
  <c r="J897"/>
  <c r="BK894"/>
  <c r="J892"/>
  <c r="BK890"/>
  <c r="BK886"/>
  <c r="BK882"/>
  <c r="J879"/>
  <c r="J873"/>
  <c r="J869"/>
  <c r="BK861"/>
  <c r="J853"/>
  <c r="BK849"/>
  <c r="BK838"/>
  <c r="BK834"/>
  <c r="BK831"/>
  <c r="BK827"/>
  <c r="J823"/>
  <c r="BK820"/>
  <c r="J818"/>
  <c r="J812"/>
  <c r="J806"/>
  <c r="BK801"/>
  <c r="J791"/>
  <c r="J787"/>
  <c r="BK777"/>
  <c r="BK765"/>
  <c r="J753"/>
  <c r="BK750"/>
  <c r="BK747"/>
  <c r="J740"/>
  <c r="BK736"/>
  <c r="BK726"/>
  <c r="J717"/>
  <c r="BK711"/>
  <c r="BK707"/>
  <c r="J703"/>
  <c r="BK697"/>
  <c r="BK694"/>
  <c r="J687"/>
  <c r="BK680"/>
  <c r="J675"/>
  <c r="J673"/>
  <c r="J670"/>
  <c r="BK667"/>
  <c r="BK663"/>
  <c r="J657"/>
  <c r="BK655"/>
  <c r="J652"/>
  <c r="BK644"/>
  <c r="J640"/>
  <c r="J637"/>
  <c r="BK633"/>
  <c r="BK628"/>
  <c r="J624"/>
  <c r="J618"/>
  <c r="BK613"/>
  <c r="BK609"/>
  <c r="J600"/>
  <c r="BK592"/>
  <c r="BK587"/>
  <c r="J586"/>
  <c r="BK584"/>
  <c r="BK583"/>
  <c r="BK580"/>
  <c r="BK578"/>
  <c r="BK577"/>
  <c r="BK576"/>
  <c r="BK574"/>
  <c r="BK572"/>
  <c r="BK570"/>
  <c r="BK568"/>
  <c r="J567"/>
  <c r="BK565"/>
  <c r="BK563"/>
  <c r="BK559"/>
  <c r="BK553"/>
  <c r="J549"/>
  <c r="J543"/>
  <c r="J537"/>
  <c r="J529"/>
  <c r="J526"/>
  <c r="J523"/>
  <c r="J521"/>
  <c r="J511"/>
  <c r="J509"/>
  <c r="J507"/>
  <c r="J505"/>
  <c r="J503"/>
  <c r="J497"/>
  <c r="J495"/>
  <c r="J490"/>
  <c r="J488"/>
  <c r="J486"/>
  <c r="J481"/>
  <c r="J479"/>
  <c r="J477"/>
  <c r="J475"/>
  <c r="J473"/>
  <c r="J450"/>
  <c r="J448"/>
  <c r="J444"/>
  <c r="J442"/>
  <c r="J440"/>
  <c r="J436"/>
  <c r="J434"/>
  <c r="J430"/>
  <c r="J426"/>
  <c r="J425"/>
  <c r="J424"/>
  <c r="J422"/>
  <c r="J420"/>
  <c r="J412"/>
  <c r="J403"/>
  <c r="J400"/>
  <c r="J397"/>
  <c r="J396"/>
  <c r="J394"/>
  <c r="J392"/>
  <c r="J387"/>
  <c r="J379"/>
  <c r="J378"/>
  <c r="J377"/>
  <c r="J376"/>
  <c r="J369"/>
  <c r="J365"/>
  <c r="BK360"/>
  <c r="BK355"/>
  <c r="BK353"/>
  <c r="BK352"/>
  <c r="BK348"/>
  <c r="BK347"/>
  <c i="6" r="J134"/>
  <c r="BK132"/>
  <c r="J129"/>
  <c r="BK126"/>
  <c r="BK123"/>
  <c r="BK120"/>
  <c r="BK118"/>
  <c r="BK112"/>
  <c r="BK108"/>
  <c r="J104"/>
  <c r="J99"/>
  <c i="5" r="J157"/>
  <c r="J154"/>
  <c r="BK152"/>
  <c r="J150"/>
  <c r="J148"/>
  <c r="BK146"/>
  <c r="BK144"/>
  <c r="BK142"/>
  <c r="J140"/>
  <c r="J137"/>
  <c r="J127"/>
  <c r="J124"/>
  <c r="J122"/>
  <c r="J120"/>
  <c r="J118"/>
  <c r="J116"/>
  <c r="BK114"/>
  <c r="BK112"/>
  <c r="J110"/>
  <c r="J108"/>
  <c r="BK106"/>
  <c r="BK104"/>
  <c r="BK102"/>
  <c r="BK100"/>
  <c r="BK98"/>
  <c r="J96"/>
  <c i="4" r="BK173"/>
  <c r="J171"/>
  <c r="BK169"/>
  <c r="BK167"/>
  <c r="BK165"/>
  <c r="J163"/>
  <c r="J159"/>
  <c r="J157"/>
  <c r="BK154"/>
  <c r="J152"/>
  <c r="BK148"/>
  <c r="BK144"/>
  <c r="BK140"/>
  <c r="BK136"/>
  <c r="J132"/>
  <c r="BK129"/>
  <c r="BK127"/>
  <c r="BK125"/>
  <c r="J123"/>
  <c r="BK121"/>
  <c r="BK119"/>
  <c r="BK117"/>
  <c r="J115"/>
  <c r="J113"/>
  <c r="BK110"/>
  <c r="J108"/>
  <c r="BK106"/>
  <c r="BK104"/>
  <c r="BK102"/>
  <c r="BK99"/>
  <c r="BK96"/>
  <c r="BK94"/>
  <c i="3" r="BK235"/>
  <c r="BK232"/>
  <c r="J230"/>
  <c r="BK226"/>
  <c r="BK223"/>
  <c r="J220"/>
  <c r="BK216"/>
  <c r="BK214"/>
  <c r="J212"/>
  <c r="J210"/>
  <c r="J208"/>
  <c r="J206"/>
  <c r="J204"/>
  <c r="BK202"/>
  <c r="J200"/>
  <c r="J198"/>
  <c r="BK196"/>
  <c r="J194"/>
  <c r="J192"/>
  <c r="BK190"/>
  <c r="BK189"/>
  <c r="BK187"/>
  <c r="J184"/>
  <c r="J182"/>
  <c r="BK180"/>
  <c r="J178"/>
  <c r="J176"/>
  <c r="BK174"/>
  <c r="BK172"/>
  <c r="BK170"/>
  <c r="BK168"/>
  <c r="J166"/>
  <c r="J164"/>
  <c r="BK162"/>
  <c r="J160"/>
  <c r="BK158"/>
  <c r="J156"/>
  <c r="BK153"/>
  <c r="BK151"/>
  <c r="BK149"/>
  <c r="BK147"/>
  <c r="BK145"/>
  <c r="BK143"/>
  <c r="J141"/>
  <c r="J139"/>
  <c r="J137"/>
  <c r="BK135"/>
  <c r="BK133"/>
  <c r="BK131"/>
  <c r="J129"/>
  <c r="J127"/>
  <c r="J125"/>
  <c r="BK123"/>
  <c r="BK121"/>
  <c r="BK119"/>
  <c r="J117"/>
  <c r="BK115"/>
  <c r="BK113"/>
  <c r="J111"/>
  <c r="BK109"/>
  <c r="J107"/>
  <c r="J105"/>
  <c r="BK103"/>
  <c r="J101"/>
  <c i="2" r="J1188"/>
  <c r="J1185"/>
  <c r="BK1183"/>
  <c r="BK1178"/>
  <c r="J1169"/>
  <c r="BK1167"/>
  <c r="BK1162"/>
  <c r="J1157"/>
  <c r="J1155"/>
  <c r="J1153"/>
  <c r="J1149"/>
  <c r="BK1146"/>
  <c r="J1137"/>
  <c r="J1134"/>
  <c r="J1130"/>
  <c r="BK1126"/>
  <c r="J1123"/>
  <c r="BK1113"/>
  <c r="BK1107"/>
  <c r="J1103"/>
  <c r="BK1098"/>
  <c r="J1094"/>
  <c r="J1092"/>
  <c r="BK1089"/>
  <c r="BK1085"/>
  <c r="BK1079"/>
  <c r="BK1074"/>
  <c r="BK1071"/>
  <c r="BK1069"/>
  <c r="J1066"/>
  <c r="BK1062"/>
  <c r="J1055"/>
  <c r="BK1052"/>
  <c r="J1049"/>
  <c r="BK1047"/>
  <c r="J1043"/>
  <c r="J1041"/>
  <c r="J1039"/>
  <c r="J1036"/>
  <c r="J1033"/>
  <c r="J1031"/>
  <c r="J1027"/>
  <c r="BK1025"/>
  <c r="BK1023"/>
  <c r="BK1019"/>
  <c r="BK1016"/>
  <c r="J1014"/>
  <c r="BK1012"/>
  <c r="BK1010"/>
  <c r="BK1008"/>
  <c r="BK1005"/>
  <c r="BK1003"/>
  <c r="J1001"/>
  <c r="J998"/>
  <c r="BK995"/>
  <c r="J989"/>
  <c r="J985"/>
  <c r="BK981"/>
  <c r="J977"/>
  <c r="BK974"/>
  <c r="BK960"/>
  <c r="J956"/>
  <c r="BK953"/>
  <c r="J951"/>
  <c r="BK949"/>
  <c r="BK946"/>
  <c r="J942"/>
  <c r="J935"/>
  <c r="J929"/>
  <c r="J927"/>
  <c r="BK924"/>
  <c r="J920"/>
  <c r="J916"/>
  <c r="BK912"/>
  <c r="BK908"/>
  <c r="BK902"/>
  <c r="BK898"/>
  <c r="J895"/>
  <c r="J893"/>
  <c r="BK891"/>
  <c r="J888"/>
  <c r="BK884"/>
  <c r="J881"/>
  <c r="BK875"/>
  <c r="J871"/>
  <c r="BK863"/>
  <c r="BK859"/>
  <c r="J851"/>
  <c r="BK842"/>
  <c r="J838"/>
  <c r="J834"/>
  <c r="BK829"/>
  <c r="J825"/>
  <c r="J822"/>
  <c r="BK814"/>
  <c r="J810"/>
  <c r="BK802"/>
  <c r="J799"/>
  <c r="J789"/>
  <c r="BK779"/>
  <c r="BK775"/>
  <c r="BK767"/>
  <c r="BK763"/>
  <c r="BK751"/>
  <c r="BK748"/>
  <c r="J743"/>
  <c r="BK738"/>
  <c r="BK734"/>
  <c r="J723"/>
  <c r="J715"/>
  <c r="BK709"/>
  <c r="J705"/>
  <c r="BK699"/>
  <c r="J696"/>
  <c r="BK690"/>
  <c r="BK687"/>
  <c r="J680"/>
  <c r="BK675"/>
  <c r="BK673"/>
  <c r="BK670"/>
  <c r="J667"/>
  <c r="J665"/>
  <c r="J659"/>
  <c r="J655"/>
  <c r="BK652"/>
  <c r="J644"/>
  <c r="BK640"/>
  <c r="BK637"/>
  <c r="J633"/>
  <c r="J628"/>
  <c r="BK624"/>
  <c r="BK618"/>
  <c r="J613"/>
  <c r="BK611"/>
  <c r="J609"/>
  <c r="BK600"/>
  <c r="J596"/>
  <c r="BK590"/>
  <c r="J585"/>
  <c r="J345"/>
  <c r="J340"/>
  <c r="J338"/>
  <c r="J336"/>
  <c r="J334"/>
  <c r="J329"/>
  <c r="J328"/>
  <c r="J324"/>
  <c r="BK322"/>
  <c r="J321"/>
  <c r="J319"/>
  <c r="J318"/>
  <c r="BK314"/>
  <c r="BK312"/>
  <c r="BK310"/>
  <c r="BK308"/>
  <c r="BK306"/>
  <c r="BK301"/>
  <c r="BK300"/>
  <c r="BK299"/>
  <c r="BK297"/>
  <c r="BK296"/>
  <c r="BK292"/>
  <c r="BK284"/>
  <c r="BK279"/>
  <c r="BK275"/>
  <c r="BK271"/>
  <c r="BK269"/>
  <c r="BK267"/>
  <c r="BK263"/>
  <c r="BK262"/>
  <c r="BK261"/>
  <c r="BK260"/>
  <c r="BK259"/>
  <c r="BK255"/>
  <c r="BK253"/>
  <c r="BK242"/>
  <c r="BK241"/>
  <c r="BK239"/>
  <c r="BK231"/>
  <c r="J216"/>
  <c r="J212"/>
  <c r="J211"/>
  <c r="J205"/>
  <c r="J202"/>
  <c r="J194"/>
  <c r="J189"/>
  <c r="BK187"/>
  <c r="BK185"/>
  <c r="J181"/>
  <c r="J179"/>
  <c r="J178"/>
  <c r="J177"/>
  <c r="J175"/>
  <c r="BK173"/>
  <c r="BK171"/>
  <c r="BK169"/>
  <c r="BK167"/>
  <c r="BK165"/>
  <c r="BK163"/>
  <c r="BK160"/>
  <c r="BK158"/>
  <c r="BK157"/>
  <c r="BK153"/>
  <c r="BK152"/>
  <c r="BK138"/>
  <c r="BK134"/>
  <c r="BK131"/>
  <c r="BK128"/>
  <c r="J121"/>
  <c r="J119"/>
  <c i="7" r="BK225"/>
  <c r="J225"/>
  <c r="BK224"/>
  <c r="J224"/>
  <c r="BK223"/>
  <c r="J223"/>
  <c r="BK221"/>
  <c r="BK220"/>
  <c r="J220"/>
  <c r="J219"/>
  <c r="J218"/>
  <c r="J217"/>
  <c r="J216"/>
  <c r="J215"/>
  <c r="J213"/>
  <c r="J212"/>
  <c r="J211"/>
  <c r="J210"/>
  <c r="J208"/>
  <c r="J207"/>
  <c r="J204"/>
  <c r="J202"/>
  <c r="J201"/>
  <c r="J200"/>
  <c r="J198"/>
  <c r="BK196"/>
  <c r="BK195"/>
  <c r="J195"/>
  <c r="J194"/>
  <c r="J193"/>
  <c r="J192"/>
  <c r="J191"/>
  <c r="J190"/>
  <c r="J189"/>
  <c r="J188"/>
  <c r="J187"/>
  <c r="J185"/>
  <c r="J184"/>
  <c r="J183"/>
  <c r="J182"/>
  <c r="J181"/>
  <c r="J179"/>
  <c r="BK178"/>
  <c r="BK177"/>
  <c r="BK176"/>
  <c r="J174"/>
  <c r="J173"/>
  <c r="BK172"/>
  <c r="BK171"/>
  <c r="BK169"/>
  <c r="BK168"/>
  <c r="BK167"/>
  <c r="BK166"/>
  <c r="BK165"/>
  <c r="BK162"/>
  <c r="BK160"/>
  <c r="BK159"/>
  <c r="BK158"/>
  <c r="BK157"/>
  <c r="BK156"/>
  <c r="BK155"/>
  <c r="BK153"/>
  <c r="BK152"/>
  <c r="BK151"/>
  <c r="BK150"/>
  <c r="BK149"/>
  <c r="BK148"/>
  <c r="BK147"/>
  <c r="BK146"/>
  <c r="BK145"/>
  <c r="BK144"/>
  <c r="BK143"/>
  <c r="BK142"/>
  <c r="BK141"/>
  <c r="BK135"/>
  <c r="BK133"/>
  <c r="BK132"/>
  <c r="BK131"/>
  <c r="BK128"/>
  <c r="BK126"/>
  <c r="BK119"/>
  <c r="BK117"/>
  <c r="BK115"/>
  <c r="BK112"/>
  <c r="BK110"/>
  <c r="BK105"/>
  <c r="BK101"/>
  <c r="BK98"/>
  <c i="6" r="BK190"/>
  <c r="BK186"/>
  <c r="BK185"/>
  <c r="BK184"/>
  <c r="BK183"/>
  <c r="BK182"/>
  <c r="BK181"/>
  <c r="BK180"/>
  <c r="J180"/>
  <c r="J179"/>
  <c r="BK177"/>
  <c r="BK176"/>
  <c r="J175"/>
  <c r="BK174"/>
  <c r="BK173"/>
  <c r="BK172"/>
  <c r="BK170"/>
  <c r="J169"/>
  <c r="J168"/>
  <c r="J167"/>
  <c r="J166"/>
  <c r="J165"/>
  <c r="J164"/>
  <c r="J163"/>
  <c r="J162"/>
  <c r="J161"/>
  <c r="J160"/>
  <c r="BK159"/>
  <c r="J158"/>
  <c r="J157"/>
  <c r="J156"/>
  <c r="J155"/>
  <c r="J153"/>
  <c r="J152"/>
  <c r="J151"/>
  <c r="BK150"/>
  <c r="BK149"/>
  <c r="BK148"/>
  <c r="BK147"/>
  <c r="BK146"/>
  <c r="BK145"/>
  <c r="BK144"/>
  <c r="BK143"/>
  <c r="BK142"/>
  <c r="BK141"/>
  <c r="BK140"/>
  <c r="BK139"/>
  <c r="BK138"/>
  <c r="BK137"/>
  <c r="BK136"/>
  <c r="BK135"/>
  <c r="BK133"/>
  <c r="J131"/>
  <c r="J130"/>
  <c r="J127"/>
  <c r="BK124"/>
  <c r="J122"/>
  <c r="J121"/>
  <c r="BK119"/>
  <c r="BK114"/>
  <c r="J110"/>
  <c r="BK106"/>
  <c r="BK101"/>
  <c i="5" r="BK158"/>
  <c r="J156"/>
  <c r="J153"/>
  <c r="BK151"/>
  <c r="J149"/>
  <c r="BK147"/>
  <c r="J145"/>
  <c r="J143"/>
  <c r="BK140"/>
  <c r="BK137"/>
  <c r="BK127"/>
  <c r="BK124"/>
  <c r="BK122"/>
  <c r="BK120"/>
  <c r="BK118"/>
  <c r="BK116"/>
  <c r="J114"/>
  <c r="J112"/>
  <c r="BK110"/>
  <c r="BK108"/>
  <c r="J106"/>
  <c r="J104"/>
  <c r="J102"/>
  <c r="J100"/>
  <c r="J98"/>
  <c r="BK96"/>
  <c i="4" r="BK174"/>
  <c r="J173"/>
  <c r="BK171"/>
  <c r="J169"/>
  <c r="J167"/>
  <c r="J165"/>
  <c r="BK163"/>
  <c r="BK159"/>
  <c r="J154"/>
  <c r="BK152"/>
  <c r="J148"/>
  <c r="J144"/>
  <c r="J140"/>
  <c r="J136"/>
  <c r="BK132"/>
  <c r="J129"/>
  <c r="J127"/>
  <c r="J125"/>
  <c r="BK123"/>
  <c r="J121"/>
  <c r="J119"/>
  <c r="J116"/>
  <c r="BK115"/>
  <c r="BK113"/>
  <c r="J112"/>
  <c r="J110"/>
  <c r="BK108"/>
  <c r="J105"/>
  <c r="J103"/>
  <c r="J101"/>
  <c r="BK98"/>
  <c r="BK97"/>
  <c r="BK95"/>
  <c r="BK93"/>
  <c i="3" r="BK231"/>
  <c r="J227"/>
  <c r="J224"/>
  <c r="BK222"/>
  <c r="BK221"/>
  <c r="J218"/>
  <c r="J215"/>
  <c r="J213"/>
  <c r="BK211"/>
  <c r="BK209"/>
  <c r="J207"/>
  <c r="BK205"/>
  <c r="BK203"/>
  <c r="J201"/>
  <c r="BK199"/>
  <c r="BK197"/>
  <c r="BK195"/>
  <c r="J193"/>
  <c r="BK191"/>
  <c r="BK188"/>
  <c r="BK186"/>
  <c r="J185"/>
  <c r="J183"/>
  <c r="BK181"/>
  <c r="BK179"/>
  <c r="J177"/>
  <c r="J175"/>
  <c r="J173"/>
  <c r="J171"/>
  <c r="BK169"/>
  <c r="J167"/>
  <c r="J165"/>
  <c r="J163"/>
  <c r="J161"/>
  <c r="BK159"/>
  <c r="J157"/>
  <c r="BK155"/>
  <c r="BK152"/>
  <c r="J150"/>
  <c r="J147"/>
  <c r="J145"/>
  <c r="J143"/>
  <c r="BK141"/>
  <c r="BK139"/>
  <c r="BK137"/>
  <c r="J135"/>
  <c r="J133"/>
  <c r="J132"/>
  <c r="BK130"/>
  <c r="J128"/>
  <c r="BK126"/>
  <c r="BK124"/>
  <c r="BK122"/>
  <c r="BK120"/>
  <c r="BK118"/>
  <c r="J116"/>
  <c r="BK114"/>
  <c r="J112"/>
  <c r="BK110"/>
  <c r="BK108"/>
  <c r="J106"/>
  <c r="J104"/>
  <c r="BK102"/>
  <c r="J100"/>
  <c i="2" r="J1197"/>
  <c r="J1195"/>
  <c r="J1194"/>
  <c r="J1193"/>
  <c r="J1192"/>
  <c r="J1191"/>
  <c r="J1189"/>
  <c r="J1187"/>
  <c r="BK1184"/>
  <c r="J1180"/>
  <c r="J1178"/>
  <c r="BK1169"/>
  <c r="J1167"/>
  <c r="J1162"/>
  <c r="J1156"/>
  <c r="J1154"/>
  <c r="BK1153"/>
  <c r="BK1149"/>
  <c r="J1146"/>
  <c r="J1135"/>
  <c r="BK1132"/>
  <c r="BK1128"/>
  <c r="BK1125"/>
  <c r="BK1123"/>
  <c r="J1113"/>
  <c r="J1107"/>
  <c r="BK1103"/>
  <c r="BK1096"/>
  <c r="BK1093"/>
  <c r="BK1092"/>
  <c r="J1089"/>
  <c r="J1085"/>
  <c r="J1079"/>
  <c r="J1074"/>
  <c r="J1071"/>
  <c r="J1069"/>
  <c r="BK1066"/>
  <c r="J1062"/>
  <c r="BK1055"/>
  <c r="J1052"/>
  <c r="BK1049"/>
  <c r="J1047"/>
  <c r="BK1043"/>
  <c r="BK1039"/>
  <c r="BK1036"/>
  <c r="BK1033"/>
  <c r="BK1031"/>
  <c r="J1030"/>
  <c r="BK1027"/>
  <c r="J1025"/>
  <c r="J1023"/>
  <c r="J1019"/>
  <c r="J1016"/>
  <c r="BK1014"/>
  <c r="J1012"/>
  <c r="J1010"/>
  <c r="J1008"/>
  <c r="J1005"/>
  <c r="J1003"/>
  <c r="BK1001"/>
  <c r="BK998"/>
  <c r="J995"/>
  <c r="BK989"/>
  <c r="BK985"/>
  <c r="J981"/>
  <c r="BK977"/>
  <c r="J974"/>
  <c r="J960"/>
  <c r="BK956"/>
  <c r="J953"/>
  <c r="BK951"/>
  <c r="J949"/>
  <c r="J946"/>
  <c r="BK942"/>
  <c r="BK935"/>
  <c r="BK929"/>
  <c r="BK927"/>
  <c r="J924"/>
  <c r="BK920"/>
  <c r="J918"/>
  <c r="J912"/>
  <c r="J908"/>
  <c r="J902"/>
  <c r="J901"/>
  <c r="J898"/>
  <c r="BK895"/>
  <c r="BK893"/>
  <c r="J891"/>
  <c r="BK888"/>
  <c r="J884"/>
  <c r="BK881"/>
  <c r="J875"/>
  <c r="BK871"/>
  <c r="J863"/>
  <c r="J859"/>
  <c r="BK851"/>
  <c r="J842"/>
  <c r="BK840"/>
  <c r="BK836"/>
  <c r="J829"/>
  <c r="BK825"/>
  <c r="BK822"/>
  <c r="BK818"/>
  <c r="J814"/>
  <c r="BK810"/>
  <c r="J802"/>
  <c r="BK799"/>
  <c r="BK789"/>
  <c r="J779"/>
  <c r="J767"/>
  <c r="J763"/>
  <c r="J751"/>
  <c r="J748"/>
  <c r="BK743"/>
  <c r="J738"/>
  <c r="J734"/>
  <c r="BK723"/>
  <c r="BK715"/>
  <c r="J709"/>
  <c r="BK705"/>
  <c r="J699"/>
  <c r="BK696"/>
  <c r="J690"/>
  <c r="BK688"/>
  <c r="J684"/>
  <c r="J677"/>
  <c r="J674"/>
  <c r="J672"/>
  <c r="BK668"/>
  <c r="BK666"/>
  <c r="BK665"/>
  <c r="BK659"/>
  <c r="BK653"/>
  <c r="BK648"/>
  <c r="BK642"/>
  <c r="J639"/>
  <c r="J635"/>
  <c r="BK631"/>
  <c r="J626"/>
  <c r="J622"/>
  <c r="BK615"/>
  <c r="BK612"/>
  <c r="J605"/>
  <c r="BK598"/>
  <c r="BK596"/>
  <c r="J590"/>
  <c r="J587"/>
  <c r="BK585"/>
  <c r="J584"/>
  <c r="J583"/>
  <c r="J580"/>
  <c r="J578"/>
  <c r="J577"/>
  <c r="J576"/>
  <c r="J574"/>
  <c r="J572"/>
  <c r="J570"/>
  <c r="J568"/>
  <c r="BK567"/>
  <c r="J565"/>
  <c r="J563"/>
  <c r="J559"/>
  <c r="J553"/>
  <c r="BK549"/>
  <c r="BK543"/>
  <c r="BK537"/>
  <c r="BK529"/>
  <c r="BK526"/>
  <c r="BK523"/>
  <c r="BK521"/>
  <c r="BK511"/>
  <c r="BK509"/>
  <c r="BK507"/>
  <c r="BK505"/>
  <c r="BK503"/>
  <c r="BK497"/>
  <c r="BK495"/>
  <c r="BK490"/>
  <c r="BK488"/>
  <c r="BK486"/>
  <c r="BK481"/>
  <c r="BK479"/>
  <c r="BK477"/>
  <c r="BK475"/>
  <c r="BK473"/>
  <c r="BK460"/>
  <c r="J460"/>
  <c r="BK458"/>
  <c r="J458"/>
  <c r="BK454"/>
  <c r="J454"/>
  <c r="BK452"/>
  <c r="J452"/>
  <c r="BK450"/>
  <c r="BK448"/>
  <c r="BK444"/>
  <c r="BK442"/>
  <c r="BK440"/>
  <c r="BK436"/>
  <c r="BK434"/>
  <c r="BK430"/>
  <c r="BK426"/>
  <c r="BK425"/>
  <c r="BK424"/>
  <c r="BK422"/>
  <c r="BK420"/>
  <c r="BK412"/>
  <c r="BK403"/>
  <c r="BK400"/>
  <c r="BK397"/>
  <c r="BK396"/>
  <c r="BK394"/>
  <c r="BK392"/>
  <c r="BK387"/>
  <c r="BK379"/>
  <c r="BK378"/>
  <c r="BK377"/>
  <c r="BK376"/>
  <c r="BK369"/>
  <c r="BK365"/>
  <c r="J360"/>
  <c r="J355"/>
  <c r="J353"/>
  <c r="J352"/>
  <c r="J348"/>
  <c r="J347"/>
  <c l="1" r="BK118"/>
  <c r="R118"/>
  <c r="BK180"/>
  <c r="J180"/>
  <c r="J62"/>
  <c r="R180"/>
  <c r="BK254"/>
  <c r="J254"/>
  <c r="J63"/>
  <c r="R254"/>
  <c r="BK359"/>
  <c r="J359"/>
  <c r="J64"/>
  <c r="R359"/>
  <c r="T359"/>
  <c r="BK441"/>
  <c r="J441"/>
  <c r="J65"/>
  <c r="T441"/>
  <c r="R582"/>
  <c r="T582"/>
  <c r="P589"/>
  <c r="T589"/>
  <c r="P669"/>
  <c r="BK679"/>
  <c r="J679"/>
  <c r="J71"/>
  <c r="P679"/>
  <c r="BK749"/>
  <c r="J749"/>
  <c r="J72"/>
  <c r="R749"/>
  <c r="T749"/>
  <c r="P824"/>
  <c r="T824"/>
  <c r="P883"/>
  <c r="BK889"/>
  <c r="J889"/>
  <c r="J75"/>
  <c r="P889"/>
  <c r="T889"/>
  <c r="P896"/>
  <c r="R896"/>
  <c r="T896"/>
  <c r="P900"/>
  <c r="T900"/>
  <c r="P930"/>
  <c r="T930"/>
  <c r="P955"/>
  <c r="T955"/>
  <c r="P1006"/>
  <c r="T1006"/>
  <c r="P1038"/>
  <c r="T1038"/>
  <c r="P1073"/>
  <c r="BK1095"/>
  <c r="J1095"/>
  <c r="J83"/>
  <c r="R1095"/>
  <c r="T1095"/>
  <c r="P1100"/>
  <c r="T1100"/>
  <c r="P1127"/>
  <c r="BK1131"/>
  <c r="J1131"/>
  <c r="J86"/>
  <c r="R1131"/>
  <c r="BK1150"/>
  <c r="J1150"/>
  <c r="J87"/>
  <c r="R1150"/>
  <c r="BK1166"/>
  <c r="J1166"/>
  <c r="J88"/>
  <c r="R1166"/>
  <c r="P1176"/>
  <c r="P1175"/>
  <c r="R1176"/>
  <c r="R1175"/>
  <c r="R1182"/>
  <c r="BK1186"/>
  <c r="J1186"/>
  <c r="J94"/>
  <c r="P1186"/>
  <c r="T1186"/>
  <c r="P1190"/>
  <c r="R1190"/>
  <c i="3" r="BK99"/>
  <c r="R99"/>
  <c r="BK154"/>
  <c r="J154"/>
  <c r="J67"/>
  <c r="T154"/>
  <c r="BK219"/>
  <c r="J219"/>
  <c r="J69"/>
  <c r="R219"/>
  <c r="BK225"/>
  <c r="J225"/>
  <c r="J70"/>
  <c r="T225"/>
  <c r="P229"/>
  <c r="P228"/>
  <c r="T229"/>
  <c r="T228"/>
  <c i="4" r="BK92"/>
  <c r="J92"/>
  <c r="J65"/>
  <c r="R92"/>
  <c r="T92"/>
  <c r="R100"/>
  <c r="BK118"/>
  <c r="J118"/>
  <c r="J67"/>
  <c r="R118"/>
  <c r="BK131"/>
  <c r="J131"/>
  <c r="J68"/>
  <c r="R131"/>
  <c i="5" r="P94"/>
  <c r="T94"/>
  <c r="P126"/>
  <c r="T126"/>
  <c r="P139"/>
  <c r="T139"/>
  <c r="P155"/>
  <c r="R155"/>
  <c i="6" r="BK98"/>
  <c r="J98"/>
  <c r="J65"/>
  <c r="P98"/>
  <c r="P97"/>
  <c r="R98"/>
  <c r="R97"/>
  <c r="T98"/>
  <c r="T97"/>
  <c r="BK117"/>
  <c r="J117"/>
  <c r="J67"/>
  <c r="P117"/>
  <c r="R117"/>
  <c r="T117"/>
  <c r="BK125"/>
  <c r="J125"/>
  <c r="J68"/>
  <c r="P125"/>
  <c r="R125"/>
  <c r="T125"/>
  <c r="BK128"/>
  <c r="J128"/>
  <c r="J69"/>
  <c r="P128"/>
  <c r="R128"/>
  <c r="T128"/>
  <c r="BK154"/>
  <c r="J154"/>
  <c r="J70"/>
  <c r="P154"/>
  <c r="R154"/>
  <c r="T154"/>
  <c r="BK171"/>
  <c r="J171"/>
  <c r="J71"/>
  <c r="P171"/>
  <c r="R171"/>
  <c r="T171"/>
  <c r="BK178"/>
  <c r="J178"/>
  <c r="J72"/>
  <c r="P178"/>
  <c r="R178"/>
  <c r="T178"/>
  <c i="7" r="T130"/>
  <c i="2" r="P118"/>
  <c r="T118"/>
  <c r="P180"/>
  <c r="T180"/>
  <c r="P254"/>
  <c r="T254"/>
  <c r="P359"/>
  <c r="P441"/>
  <c r="R441"/>
  <c r="BK582"/>
  <c r="J582"/>
  <c r="J66"/>
  <c r="P582"/>
  <c r="BK589"/>
  <c r="J589"/>
  <c r="J67"/>
  <c r="R589"/>
  <c r="BK669"/>
  <c r="J669"/>
  <c r="J68"/>
  <c r="R669"/>
  <c r="T669"/>
  <c r="R679"/>
  <c r="T679"/>
  <c r="P749"/>
  <c r="BK824"/>
  <c r="J824"/>
  <c r="J73"/>
  <c r="R824"/>
  <c r="BK883"/>
  <c r="J883"/>
  <c r="J74"/>
  <c r="R883"/>
  <c r="T883"/>
  <c r="R889"/>
  <c r="BK896"/>
  <c r="J896"/>
  <c r="J76"/>
  <c r="BK900"/>
  <c r="J900"/>
  <c r="J77"/>
  <c r="R900"/>
  <c r="BK930"/>
  <c r="J930"/>
  <c r="J78"/>
  <c r="R930"/>
  <c r="BK955"/>
  <c r="J955"/>
  <c r="J79"/>
  <c r="R955"/>
  <c r="BK1006"/>
  <c r="J1006"/>
  <c r="J80"/>
  <c r="R1006"/>
  <c r="BK1038"/>
  <c r="J1038"/>
  <c r="J81"/>
  <c r="R1038"/>
  <c r="BK1073"/>
  <c r="J1073"/>
  <c r="J82"/>
  <c r="R1073"/>
  <c r="T1073"/>
  <c r="P1095"/>
  <c r="BK1100"/>
  <c r="J1100"/>
  <c r="J84"/>
  <c r="R1100"/>
  <c r="BK1127"/>
  <c r="J1127"/>
  <c r="J85"/>
  <c r="R1127"/>
  <c r="T1127"/>
  <c r="P1131"/>
  <c r="T1131"/>
  <c r="P1150"/>
  <c r="T1150"/>
  <c r="P1166"/>
  <c r="T1166"/>
  <c r="BK1176"/>
  <c r="J1176"/>
  <c r="J90"/>
  <c r="T1176"/>
  <c r="T1175"/>
  <c r="BK1182"/>
  <c r="J1182"/>
  <c r="J93"/>
  <c r="P1182"/>
  <c r="P1181"/>
  <c r="T1182"/>
  <c r="R1186"/>
  <c r="BK1190"/>
  <c r="J1190"/>
  <c r="J95"/>
  <c r="T1190"/>
  <c i="3" r="P99"/>
  <c r="T99"/>
  <c r="P154"/>
  <c r="R154"/>
  <c r="P219"/>
  <c r="T219"/>
  <c r="P225"/>
  <c r="R225"/>
  <c r="BK229"/>
  <c r="J229"/>
  <c r="J72"/>
  <c r="R229"/>
  <c r="R228"/>
  <c i="4" r="P92"/>
  <c r="BK100"/>
  <c r="J100"/>
  <c r="J66"/>
  <c r="P100"/>
  <c r="T100"/>
  <c r="P118"/>
  <c r="T118"/>
  <c r="P131"/>
  <c r="T131"/>
  <c i="5" r="BK94"/>
  <c r="J94"/>
  <c r="J66"/>
  <c r="R94"/>
  <c r="BK126"/>
  <c r="J126"/>
  <c r="J67"/>
  <c r="R126"/>
  <c r="BK139"/>
  <c r="J139"/>
  <c r="J68"/>
  <c r="R139"/>
  <c r="BK155"/>
  <c r="J155"/>
  <c r="J69"/>
  <c r="T155"/>
  <c i="7" r="BK97"/>
  <c r="J97"/>
  <c r="J65"/>
  <c r="P97"/>
  <c r="R97"/>
  <c r="T97"/>
  <c r="T96"/>
  <c r="BK130"/>
  <c r="J130"/>
  <c r="J66"/>
  <c r="P130"/>
  <c r="R130"/>
  <c r="BK164"/>
  <c r="J164"/>
  <c r="J69"/>
  <c r="P164"/>
  <c r="R164"/>
  <c r="T164"/>
  <c r="BK180"/>
  <c r="J180"/>
  <c r="J70"/>
  <c r="P180"/>
  <c r="R180"/>
  <c r="T180"/>
  <c r="BK199"/>
  <c r="J199"/>
  <c r="J71"/>
  <c r="P199"/>
  <c r="R199"/>
  <c r="T199"/>
  <c r="BK203"/>
  <c r="J203"/>
  <c r="J72"/>
  <c r="P203"/>
  <c r="R203"/>
  <c r="T203"/>
  <c r="BK222"/>
  <c r="J222"/>
  <c r="J73"/>
  <c r="P222"/>
  <c r="R222"/>
  <c r="T222"/>
  <c i="2" r="BE347"/>
  <c r="BE348"/>
  <c r="BE352"/>
  <c r="BE353"/>
  <c r="BE355"/>
  <c r="BE360"/>
  <c r="BE365"/>
  <c r="BE369"/>
  <c r="BE376"/>
  <c r="BE377"/>
  <c r="BE378"/>
  <c r="BE379"/>
  <c r="BE387"/>
  <c r="BE392"/>
  <c r="BE394"/>
  <c r="BE396"/>
  <c r="BE397"/>
  <c r="BE400"/>
  <c r="BE403"/>
  <c r="BE412"/>
  <c r="BE420"/>
  <c r="BE422"/>
  <c r="BE424"/>
  <c r="BE425"/>
  <c r="BE426"/>
  <c r="BE430"/>
  <c r="BE434"/>
  <c r="BE436"/>
  <c r="BE440"/>
  <c r="BE442"/>
  <c r="BE444"/>
  <c r="BE448"/>
  <c r="BE450"/>
  <c r="BE452"/>
  <c r="BE454"/>
  <c r="BE458"/>
  <c r="BE460"/>
  <c r="BE473"/>
  <c r="BE475"/>
  <c r="BE477"/>
  <c r="BE479"/>
  <c r="BE481"/>
  <c r="BE486"/>
  <c r="BE488"/>
  <c r="BE490"/>
  <c r="BE495"/>
  <c r="BE497"/>
  <c r="BE503"/>
  <c r="BE505"/>
  <c r="BE507"/>
  <c r="BE509"/>
  <c r="BE511"/>
  <c r="BE521"/>
  <c r="BE523"/>
  <c r="BE526"/>
  <c r="BE529"/>
  <c r="BE537"/>
  <c r="BE543"/>
  <c r="BE549"/>
  <c r="BE553"/>
  <c r="BE559"/>
  <c r="BE563"/>
  <c r="BE565"/>
  <c r="BE567"/>
  <c r="BE568"/>
  <c r="BE570"/>
  <c r="BE572"/>
  <c r="BE574"/>
  <c r="BE576"/>
  <c r="BE577"/>
  <c r="BE578"/>
  <c r="BE580"/>
  <c r="BE583"/>
  <c r="BE590"/>
  <c r="BE592"/>
  <c r="BE596"/>
  <c r="BE598"/>
  <c r="BE600"/>
  <c r="BE605"/>
  <c r="BE609"/>
  <c r="BE611"/>
  <c r="BE612"/>
  <c r="BE613"/>
  <c r="BE615"/>
  <c r="BE626"/>
  <c r="BE628"/>
  <c r="BE631"/>
  <c r="BE640"/>
  <c r="BE644"/>
  <c r="BE653"/>
  <c r="BE657"/>
  <c r="BE663"/>
  <c r="BE665"/>
  <c r="BE666"/>
  <c r="BE667"/>
  <c r="BE668"/>
  <c r="BE670"/>
  <c r="BE674"/>
  <c r="BE677"/>
  <c r="BE687"/>
  <c r="BE688"/>
  <c r="BE696"/>
  <c r="BE703"/>
  <c r="BE705"/>
  <c r="BE709"/>
  <c r="BE711"/>
  <c r="BE717"/>
  <c r="BE723"/>
  <c r="BE734"/>
  <c r="BE738"/>
  <c r="BE743"/>
  <c r="BE747"/>
  <c r="BE748"/>
  <c r="BE753"/>
  <c r="BE763"/>
  <c r="BE775"/>
  <c r="BE787"/>
  <c r="BE789"/>
  <c r="BE791"/>
  <c r="BE799"/>
  <c r="BE806"/>
  <c r="BE820"/>
  <c r="BE823"/>
  <c r="BE829"/>
  <c r="BE834"/>
  <c r="BE836"/>
  <c r="BE842"/>
  <c r="BE849"/>
  <c r="BE853"/>
  <c r="BE859"/>
  <c r="BE863"/>
  <c r="BE869"/>
  <c r="BE875"/>
  <c r="BE879"/>
  <c r="BE881"/>
  <c r="BE884"/>
  <c r="BE886"/>
  <c r="BE892"/>
  <c r="BE893"/>
  <c r="BE895"/>
  <c r="BE902"/>
  <c r="BE910"/>
  <c r="BE916"/>
  <c r="BE918"/>
  <c r="BE924"/>
  <c r="BE925"/>
  <c r="BE927"/>
  <c r="BE928"/>
  <c r="BE931"/>
  <c r="BE939"/>
  <c r="BE944"/>
  <c r="BE951"/>
  <c r="BE958"/>
  <c r="BE970"/>
  <c r="BE975"/>
  <c r="BE983"/>
  <c r="BE995"/>
  <c r="BE1000"/>
  <c r="BE1001"/>
  <c r="BE1003"/>
  <c r="BE1008"/>
  <c r="BE1009"/>
  <c r="BE1011"/>
  <c r="BE1012"/>
  <c r="BE1013"/>
  <c r="BE1014"/>
  <c r="BE1017"/>
  <c r="BE1024"/>
  <c r="BE1027"/>
  <c r="BE1032"/>
  <c r="BE1033"/>
  <c r="BE1037"/>
  <c r="BE1040"/>
  <c r="BE1041"/>
  <c r="BE1043"/>
  <c r="BE1047"/>
  <c r="BE1048"/>
  <c r="BE1056"/>
  <c r="BE1064"/>
  <c r="BE1068"/>
  <c r="BE1072"/>
  <c r="BE1074"/>
  <c r="BE1078"/>
  <c r="BE1085"/>
  <c r="BE1087"/>
  <c r="BE1090"/>
  <c r="BE1092"/>
  <c r="BE1093"/>
  <c r="BE1098"/>
  <c r="BE1101"/>
  <c r="BE1103"/>
  <c r="BE1113"/>
  <c r="BE1123"/>
  <c r="BE1126"/>
  <c r="BE1128"/>
  <c r="BE1134"/>
  <c r="BE1137"/>
  <c r="BE1146"/>
  <c r="BE1154"/>
  <c r="BE1156"/>
  <c r="BE1161"/>
  <c r="BE1164"/>
  <c r="BE1169"/>
  <c r="BE1177"/>
  <c r="BE1178"/>
  <c r="BE1184"/>
  <c r="BE1185"/>
  <c r="BE1187"/>
  <c r="BE1189"/>
  <c r="BE1191"/>
  <c r="BE1192"/>
  <c r="BE1193"/>
  <c r="BE1194"/>
  <c r="BE1195"/>
  <c r="BE1197"/>
  <c r="BK1179"/>
  <c r="J1179"/>
  <c r="J91"/>
  <c r="BK1196"/>
  <c r="J1196"/>
  <c r="J96"/>
  <c i="3" r="F59"/>
  <c r="E84"/>
  <c r="J90"/>
  <c r="BE101"/>
  <c r="BE102"/>
  <c r="BE105"/>
  <c r="BE106"/>
  <c r="BE108"/>
  <c r="BE109"/>
  <c r="BE113"/>
  <c r="BE114"/>
  <c r="BE117"/>
  <c r="BE118"/>
  <c r="BE119"/>
  <c r="BE121"/>
  <c r="BE123"/>
  <c r="BE124"/>
  <c r="BE125"/>
  <c r="BE128"/>
  <c r="BE130"/>
  <c r="BE134"/>
  <c r="BE137"/>
  <c r="BE138"/>
  <c r="BE139"/>
  <c r="BE140"/>
  <c r="BE142"/>
  <c r="BE143"/>
  <c r="BE144"/>
  <c r="BE147"/>
  <c r="BE150"/>
  <c r="BE151"/>
  <c r="BE155"/>
  <c r="BE158"/>
  <c r="BE160"/>
  <c r="BE161"/>
  <c r="BE162"/>
  <c r="BE163"/>
  <c r="BE164"/>
  <c r="BE168"/>
  <c r="BE170"/>
  <c r="BE174"/>
  <c r="BE176"/>
  <c r="BE177"/>
  <c r="BE178"/>
  <c r="BE180"/>
  <c r="BE181"/>
  <c r="BE183"/>
  <c r="BE186"/>
  <c r="BE187"/>
  <c r="BE189"/>
  <c r="BE190"/>
  <c r="BE193"/>
  <c r="BE194"/>
  <c r="BE196"/>
  <c r="BE197"/>
  <c r="BE198"/>
  <c r="BE199"/>
  <c r="BE202"/>
  <c r="BE203"/>
  <c r="BE205"/>
  <c r="BE207"/>
  <c r="BE208"/>
  <c r="BE209"/>
  <c r="BE210"/>
  <c r="BE213"/>
  <c r="BE214"/>
  <c r="BE216"/>
  <c r="BE221"/>
  <c r="BE226"/>
  <c r="BE227"/>
  <c r="BE230"/>
  <c i="4" r="E50"/>
  <c r="F59"/>
  <c r="J84"/>
  <c r="BE94"/>
  <c r="BE95"/>
  <c r="BE96"/>
  <c r="BE99"/>
  <c r="BE103"/>
  <c r="BE106"/>
  <c r="BE107"/>
  <c r="BE111"/>
  <c r="BE112"/>
  <c r="BE113"/>
  <c r="BE114"/>
  <c r="BE116"/>
  <c r="BE119"/>
  <c r="BE122"/>
  <c r="BE124"/>
  <c r="BE125"/>
  <c r="BE127"/>
  <c r="BE132"/>
  <c r="BE136"/>
  <c r="BE138"/>
  <c r="BE142"/>
  <c r="BE144"/>
  <c r="BE148"/>
  <c r="BE150"/>
  <c r="BE152"/>
  <c r="BE154"/>
  <c r="BE157"/>
  <c r="BE159"/>
  <c r="BE161"/>
  <c r="BE163"/>
  <c r="BE165"/>
  <c r="BE166"/>
  <c r="BE167"/>
  <c r="BE170"/>
  <c r="BE173"/>
  <c r="BE174"/>
  <c i="5" r="E79"/>
  <c r="F88"/>
  <c r="BE96"/>
  <c r="BE98"/>
  <c r="BE100"/>
  <c r="BE101"/>
  <c r="BE103"/>
  <c r="BE104"/>
  <c r="BE107"/>
  <c r="BE109"/>
  <c r="BE113"/>
  <c r="BE115"/>
  <c r="BE116"/>
  <c r="BE117"/>
  <c r="BE119"/>
  <c r="BE120"/>
  <c r="BE122"/>
  <c r="BE123"/>
  <c r="BE124"/>
  <c r="BE132"/>
  <c r="BE137"/>
  <c r="BE138"/>
  <c r="BE142"/>
  <c r="BE145"/>
  <c r="BE146"/>
  <c r="BE148"/>
  <c r="BE153"/>
  <c r="BE154"/>
  <c r="BE156"/>
  <c r="BE157"/>
  <c i="6" r="E50"/>
  <c r="J90"/>
  <c r="BE104"/>
  <c r="BE106"/>
  <c r="BE112"/>
  <c r="BE123"/>
  <c r="BE124"/>
  <c r="BE129"/>
  <c r="BE133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2"/>
  <c r="BE173"/>
  <c r="BE174"/>
  <c r="BE175"/>
  <c r="BE176"/>
  <c r="BE177"/>
  <c r="BE179"/>
  <c r="BE180"/>
  <c r="BE181"/>
  <c r="BE182"/>
  <c r="BE183"/>
  <c r="BE184"/>
  <c r="BE185"/>
  <c r="BE186"/>
  <c r="BE187"/>
  <c r="BE190"/>
  <c r="BK189"/>
  <c r="J189"/>
  <c r="J74"/>
  <c i="7" r="E50"/>
  <c r="J56"/>
  <c r="F59"/>
  <c r="J59"/>
  <c r="BE98"/>
  <c r="BE101"/>
  <c r="BE105"/>
  <c r="BE110"/>
  <c r="BE112"/>
  <c r="BE115"/>
  <c r="BE117"/>
  <c r="BE119"/>
  <c r="BE126"/>
  <c r="BE128"/>
  <c r="BE131"/>
  <c r="BE132"/>
  <c r="BE133"/>
  <c r="BE135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2"/>
  <c r="BE165"/>
  <c r="BE166"/>
  <c r="BE167"/>
  <c r="BE168"/>
  <c r="BE169"/>
  <c r="BE171"/>
  <c r="BE172"/>
  <c r="BE173"/>
  <c r="BE174"/>
  <c r="BE176"/>
  <c r="BE177"/>
  <c r="BE178"/>
  <c r="BE179"/>
  <c r="BE181"/>
  <c r="BE182"/>
  <c r="BE183"/>
  <c r="BE184"/>
  <c r="BE185"/>
  <c r="BE187"/>
  <c r="BE188"/>
  <c r="BE189"/>
  <c r="BE190"/>
  <c r="BE191"/>
  <c r="BE192"/>
  <c r="BE193"/>
  <c r="BE194"/>
  <c r="BE195"/>
  <c r="BE196"/>
  <c r="BE197"/>
  <c r="BE198"/>
  <c r="BE200"/>
  <c r="BE201"/>
  <c r="BE202"/>
  <c r="BE204"/>
  <c r="BE207"/>
  <c r="BE208"/>
  <c r="BE210"/>
  <c r="BE211"/>
  <c r="BE212"/>
  <c r="BE213"/>
  <c r="BE215"/>
  <c r="BE216"/>
  <c r="BE217"/>
  <c r="BE218"/>
  <c r="BE219"/>
  <c r="BE220"/>
  <c r="BE221"/>
  <c r="BE223"/>
  <c r="BE224"/>
  <c r="BE225"/>
  <c i="2" r="E48"/>
  <c r="J52"/>
  <c r="F55"/>
  <c r="BE119"/>
  <c r="BE121"/>
  <c r="BE128"/>
  <c r="BE131"/>
  <c r="BE134"/>
  <c r="BE138"/>
  <c r="BE152"/>
  <c r="BE153"/>
  <c r="BE157"/>
  <c r="BE158"/>
  <c r="BE160"/>
  <c r="BE163"/>
  <c r="BE165"/>
  <c r="BE167"/>
  <c r="BE169"/>
  <c r="BE171"/>
  <c r="BE173"/>
  <c r="BE175"/>
  <c r="BE177"/>
  <c r="BE178"/>
  <c r="BE179"/>
  <c r="BE181"/>
  <c r="BE185"/>
  <c r="BE187"/>
  <c r="BE189"/>
  <c r="BE194"/>
  <c r="BE202"/>
  <c r="BE205"/>
  <c r="BE211"/>
  <c r="BE212"/>
  <c r="BE216"/>
  <c r="BE231"/>
  <c r="BE239"/>
  <c r="BE241"/>
  <c r="BE242"/>
  <c r="BE253"/>
  <c r="BE255"/>
  <c r="BE259"/>
  <c r="BE260"/>
  <c r="BE261"/>
  <c r="BE262"/>
  <c r="BE263"/>
  <c r="BE267"/>
  <c r="BE269"/>
  <c r="BE271"/>
  <c r="BE275"/>
  <c r="BE279"/>
  <c r="BE284"/>
  <c r="BE292"/>
  <c r="BE296"/>
  <c r="BE297"/>
  <c r="BE299"/>
  <c r="BE300"/>
  <c r="BE301"/>
  <c r="BE306"/>
  <c r="BE308"/>
  <c r="BE310"/>
  <c r="BE312"/>
  <c r="BE314"/>
  <c r="BE318"/>
  <c r="BE319"/>
  <c r="BE321"/>
  <c r="BE322"/>
  <c r="BE324"/>
  <c r="BE328"/>
  <c r="BE329"/>
  <c r="BE334"/>
  <c r="BE336"/>
  <c r="BE338"/>
  <c r="BE340"/>
  <c r="BE345"/>
  <c r="BE584"/>
  <c r="BE585"/>
  <c r="BE586"/>
  <c r="BE587"/>
  <c r="BE618"/>
  <c r="BE622"/>
  <c r="BE624"/>
  <c r="BE633"/>
  <c r="BE635"/>
  <c r="BE637"/>
  <c r="BE639"/>
  <c r="BE642"/>
  <c r="BE648"/>
  <c r="BE652"/>
  <c r="BE655"/>
  <c r="BE659"/>
  <c r="BE672"/>
  <c r="BE673"/>
  <c r="BE675"/>
  <c r="BE680"/>
  <c r="BE684"/>
  <c r="BE690"/>
  <c r="BE694"/>
  <c r="BE697"/>
  <c r="BE699"/>
  <c r="BE707"/>
  <c r="BE715"/>
  <c r="BE726"/>
  <c r="BE736"/>
  <c r="BE740"/>
  <c r="BE750"/>
  <c r="BE751"/>
  <c r="BE765"/>
  <c r="BE767"/>
  <c r="BE777"/>
  <c r="BE779"/>
  <c r="BE801"/>
  <c r="BE802"/>
  <c r="BE810"/>
  <c r="BE812"/>
  <c r="BE814"/>
  <c r="BE818"/>
  <c r="BE822"/>
  <c r="BE825"/>
  <c r="BE827"/>
  <c r="BE831"/>
  <c r="BE838"/>
  <c r="BE840"/>
  <c r="BE851"/>
  <c r="BE861"/>
  <c r="BE871"/>
  <c r="BE873"/>
  <c r="BE882"/>
  <c r="BE888"/>
  <c r="BE890"/>
  <c r="BE891"/>
  <c r="BE894"/>
  <c r="BE897"/>
  <c r="BE898"/>
  <c r="BE899"/>
  <c r="BE901"/>
  <c r="BE906"/>
  <c r="BE908"/>
  <c r="BE912"/>
  <c r="BE914"/>
  <c r="BE920"/>
  <c r="BE922"/>
  <c r="BE929"/>
  <c r="BE935"/>
  <c r="BE942"/>
  <c r="BE946"/>
  <c r="BE948"/>
  <c r="BE949"/>
  <c r="BE950"/>
  <c r="BE952"/>
  <c r="BE953"/>
  <c r="BE954"/>
  <c r="BE956"/>
  <c r="BE960"/>
  <c r="BE974"/>
  <c r="BE977"/>
  <c r="BE979"/>
  <c r="BE981"/>
  <c r="BE985"/>
  <c r="BE987"/>
  <c r="BE989"/>
  <c r="BE991"/>
  <c r="BE996"/>
  <c r="BE998"/>
  <c r="BE1002"/>
  <c r="BE1004"/>
  <c r="BE1005"/>
  <c r="BE1007"/>
  <c r="BE1010"/>
  <c r="BE1015"/>
  <c r="BE1016"/>
  <c r="BE1019"/>
  <c r="BE1021"/>
  <c r="BE1023"/>
  <c r="BE1025"/>
  <c r="BE1026"/>
  <c r="BE1029"/>
  <c r="BE1030"/>
  <c r="BE1031"/>
  <c r="BE1035"/>
  <c r="BE1036"/>
  <c r="BE1039"/>
  <c r="BE1044"/>
  <c r="BE1049"/>
  <c r="BE1051"/>
  <c r="BE1052"/>
  <c r="BE1054"/>
  <c r="BE1055"/>
  <c r="BE1062"/>
  <c r="BE1066"/>
  <c r="BE1069"/>
  <c r="BE1070"/>
  <c r="BE1071"/>
  <c r="BE1079"/>
  <c r="BE1082"/>
  <c r="BE1089"/>
  <c r="BE1094"/>
  <c r="BE1096"/>
  <c r="BE1105"/>
  <c r="BE1107"/>
  <c r="BE1110"/>
  <c r="BE1115"/>
  <c r="BE1125"/>
  <c r="BE1130"/>
  <c r="BE1132"/>
  <c r="BE1135"/>
  <c r="BE1143"/>
  <c r="BE1148"/>
  <c r="BE1149"/>
  <c r="BE1151"/>
  <c r="BE1153"/>
  <c r="BE1155"/>
  <c r="BE1157"/>
  <c r="BE1162"/>
  <c r="BE1167"/>
  <c r="BE1168"/>
  <c r="BE1180"/>
  <c r="BE1183"/>
  <c r="BE1188"/>
  <c r="BK676"/>
  <c r="J676"/>
  <c r="J69"/>
  <c i="3" r="BE100"/>
  <c r="BE103"/>
  <c r="BE104"/>
  <c r="BE107"/>
  <c r="BE110"/>
  <c r="BE111"/>
  <c r="BE112"/>
  <c r="BE115"/>
  <c r="BE116"/>
  <c r="BE120"/>
  <c r="BE122"/>
  <c r="BE126"/>
  <c r="BE127"/>
  <c r="BE129"/>
  <c r="BE131"/>
  <c r="BE132"/>
  <c r="BE133"/>
  <c r="BE135"/>
  <c r="BE136"/>
  <c r="BE141"/>
  <c r="BE145"/>
  <c r="BE146"/>
  <c r="BE148"/>
  <c r="BE149"/>
  <c r="BE152"/>
  <c r="BE153"/>
  <c r="BE156"/>
  <c r="BE157"/>
  <c r="BE159"/>
  <c r="BE165"/>
  <c r="BE166"/>
  <c r="BE167"/>
  <c r="BE169"/>
  <c r="BE171"/>
  <c r="BE172"/>
  <c r="BE173"/>
  <c r="BE175"/>
  <c r="BE179"/>
  <c r="BE182"/>
  <c r="BE184"/>
  <c r="BE185"/>
  <c r="BE188"/>
  <c r="BE191"/>
  <c r="BE192"/>
  <c r="BE195"/>
  <c r="BE200"/>
  <c r="BE201"/>
  <c r="BE204"/>
  <c r="BE206"/>
  <c r="BE211"/>
  <c r="BE212"/>
  <c r="BE215"/>
  <c r="BE218"/>
  <c r="BE220"/>
  <c r="BE222"/>
  <c r="BE223"/>
  <c r="BE224"/>
  <c r="BE231"/>
  <c r="BE232"/>
  <c r="BE235"/>
  <c r="BK217"/>
  <c r="J217"/>
  <c r="J68"/>
  <c r="BK234"/>
  <c r="J234"/>
  <c r="J74"/>
  <c i="4" r="BE93"/>
  <c r="BE97"/>
  <c r="BE98"/>
  <c r="BE101"/>
  <c r="BE102"/>
  <c r="BE104"/>
  <c r="BE105"/>
  <c r="BE108"/>
  <c r="BE109"/>
  <c r="BE110"/>
  <c r="BE115"/>
  <c r="BE117"/>
  <c r="BE120"/>
  <c r="BE121"/>
  <c r="BE123"/>
  <c r="BE126"/>
  <c r="BE128"/>
  <c r="BE129"/>
  <c r="BE130"/>
  <c r="BE134"/>
  <c r="BE140"/>
  <c r="BE146"/>
  <c r="BE153"/>
  <c r="BE155"/>
  <c r="BE164"/>
  <c r="BE168"/>
  <c r="BE169"/>
  <c r="BE171"/>
  <c r="BE172"/>
  <c i="5" r="J56"/>
  <c r="BE95"/>
  <c r="BE97"/>
  <c r="BE99"/>
  <c r="BE102"/>
  <c r="BE105"/>
  <c r="BE106"/>
  <c r="BE108"/>
  <c r="BE110"/>
  <c r="BE111"/>
  <c r="BE112"/>
  <c r="BE114"/>
  <c r="BE118"/>
  <c r="BE121"/>
  <c r="BE125"/>
  <c r="BE127"/>
  <c r="BE140"/>
  <c r="BE141"/>
  <c r="BE143"/>
  <c r="BE144"/>
  <c r="BE147"/>
  <c r="BE149"/>
  <c r="BE150"/>
  <c r="BE151"/>
  <c r="BE152"/>
  <c r="BE158"/>
  <c i="6" r="F59"/>
  <c r="BE99"/>
  <c r="BE101"/>
  <c r="BE108"/>
  <c r="BE110"/>
  <c r="BE114"/>
  <c r="BE118"/>
  <c r="BE119"/>
  <c r="BE120"/>
  <c r="BE121"/>
  <c r="BE122"/>
  <c r="BE126"/>
  <c r="BE127"/>
  <c r="BE130"/>
  <c r="BE131"/>
  <c r="BE132"/>
  <c r="BE134"/>
  <c i="7" r="BK161"/>
  <c r="J161"/>
  <c r="J67"/>
  <c i="2" r="J34"/>
  <c i="1" r="AW56"/>
  <c i="3" r="F39"/>
  <c i="1" r="BD57"/>
  <c i="4" r="J36"/>
  <c i="1" r="AW58"/>
  <c i="5" r="F37"/>
  <c i="1" r="BB59"/>
  <c i="5" r="F38"/>
  <c i="1" r="BC59"/>
  <c i="6" r="J36"/>
  <c i="1" r="AW60"/>
  <c i="6" r="F38"/>
  <c i="1" r="BC60"/>
  <c i="7" r="F36"/>
  <c i="1" r="BA61"/>
  <c i="7" r="F38"/>
  <c i="1" r="BC61"/>
  <c i="2" r="F34"/>
  <c i="1" r="BA56"/>
  <c i="2" r="F35"/>
  <c i="1" r="BB56"/>
  <c i="3" r="J36"/>
  <c i="1" r="AW57"/>
  <c i="3" r="F36"/>
  <c i="1" r="BA57"/>
  <c i="4" r="F36"/>
  <c i="1" r="BA58"/>
  <c i="4" r="F39"/>
  <c i="1" r="BD58"/>
  <c i="5" r="J36"/>
  <c i="1" r="AW59"/>
  <c r="AS54"/>
  <c i="2" r="F37"/>
  <c i="1" r="BD56"/>
  <c i="3" r="F37"/>
  <c i="1" r="BB57"/>
  <c i="4" r="F38"/>
  <c i="1" r="BC58"/>
  <c i="5" r="F36"/>
  <c i="1" r="BA59"/>
  <c i="6" r="F36"/>
  <c i="1" r="BA60"/>
  <c i="6" r="F37"/>
  <c i="1" r="BB60"/>
  <c i="6" r="F39"/>
  <c i="1" r="BD60"/>
  <c i="7" r="J36"/>
  <c i="1" r="AW61"/>
  <c i="7" r="F37"/>
  <c i="1" r="BB61"/>
  <c i="7" r="F39"/>
  <c i="1" r="BD61"/>
  <c i="2" r="F36"/>
  <c i="1" r="BC56"/>
  <c i="4" r="F37"/>
  <c i="1" r="BB58"/>
  <c i="5" r="F39"/>
  <c i="1" r="BD59"/>
  <c i="3" r="F38"/>
  <c i="1" r="BC57"/>
  <c i="7" l="1" r="T163"/>
  <c r="P163"/>
  <c r="R96"/>
  <c i="5" r="R93"/>
  <c r="R92"/>
  <c r="R91"/>
  <c i="4" r="P91"/>
  <c r="P90"/>
  <c i="1" r="AU58"/>
  <c i="2" r="T1181"/>
  <c i="7" r="R163"/>
  <c r="T95"/>
  <c r="P96"/>
  <c r="P95"/>
  <c i="1" r="AU61"/>
  <c i="3" r="T98"/>
  <c r="T97"/>
  <c r="T96"/>
  <c r="P98"/>
  <c r="P97"/>
  <c r="P96"/>
  <c i="1" r="AU57"/>
  <c i="2" r="T678"/>
  <c r="R678"/>
  <c r="T117"/>
  <c r="T116"/>
  <c r="P117"/>
  <c i="6" r="T116"/>
  <c r="R116"/>
  <c r="P116"/>
  <c r="T96"/>
  <c r="R96"/>
  <c r="P96"/>
  <c i="1" r="AU60"/>
  <c i="5" r="T93"/>
  <c r="T92"/>
  <c r="T91"/>
  <c r="P93"/>
  <c r="P92"/>
  <c r="P91"/>
  <c i="1" r="AU59"/>
  <c i="4" r="T91"/>
  <c r="T90"/>
  <c r="R91"/>
  <c r="R90"/>
  <c i="3" r="R98"/>
  <c r="R97"/>
  <c r="R96"/>
  <c r="BK98"/>
  <c r="J98"/>
  <c r="J65"/>
  <c i="2" r="R1181"/>
  <c r="P678"/>
  <c r="R117"/>
  <c r="R116"/>
  <c r="BK117"/>
  <c r="J117"/>
  <c r="J60"/>
  <c r="J118"/>
  <c r="J61"/>
  <c r="BK1175"/>
  <c r="J1175"/>
  <c r="J89"/>
  <c r="BK1181"/>
  <c r="J1181"/>
  <c r="J92"/>
  <c i="3" r="J99"/>
  <c r="J66"/>
  <c r="BK228"/>
  <c r="J228"/>
  <c r="J71"/>
  <c r="BK233"/>
  <c r="J233"/>
  <c r="J73"/>
  <c i="4" r="BK91"/>
  <c r="J91"/>
  <c r="J64"/>
  <c i="5" r="BK93"/>
  <c r="J93"/>
  <c r="J65"/>
  <c i="6" r="BK97"/>
  <c r="J97"/>
  <c r="J64"/>
  <c r="BK116"/>
  <c r="J116"/>
  <c r="J66"/>
  <c r="BK188"/>
  <c r="J188"/>
  <c r="J73"/>
  <c i="2" r="BK678"/>
  <c r="J678"/>
  <c r="J70"/>
  <c i="7" r="BK96"/>
  <c r="J96"/>
  <c r="J64"/>
  <c r="BK163"/>
  <c r="J163"/>
  <c r="J68"/>
  <c i="3" r="J35"/>
  <c i="1" r="AV57"/>
  <c r="AT57"/>
  <c i="5" r="F35"/>
  <c i="1" r="AZ59"/>
  <c i="6" r="F35"/>
  <c i="1" r="AZ60"/>
  <c i="7" r="F35"/>
  <c i="1" r="AZ61"/>
  <c r="BA55"/>
  <c r="AW55"/>
  <c r="BC55"/>
  <c r="AY55"/>
  <c i="2" r="F33"/>
  <c i="1" r="AZ56"/>
  <c i="5" r="J35"/>
  <c i="1" r="AV59"/>
  <c r="AT59"/>
  <c i="3" r="F35"/>
  <c i="1" r="AZ57"/>
  <c i="4" r="J35"/>
  <c i="1" r="AV58"/>
  <c r="AT58"/>
  <c i="6" r="J35"/>
  <c i="1" r="AV60"/>
  <c r="AT60"/>
  <c i="7" r="J35"/>
  <c i="1" r="AV61"/>
  <c r="AT61"/>
  <c r="BB55"/>
  <c r="AX55"/>
  <c r="BD55"/>
  <c r="BD54"/>
  <c r="W33"/>
  <c i="4" r="F35"/>
  <c i="1" r="AZ58"/>
  <c i="2" r="J33"/>
  <c i="1" r="AV56"/>
  <c r="AT56"/>
  <c i="2" l="1" r="P116"/>
  <c i="1" r="AU56"/>
  <c i="7" r="R95"/>
  <c i="3" r="BK97"/>
  <c r="J97"/>
  <c r="J64"/>
  <c i="5" r="BK92"/>
  <c r="J92"/>
  <c r="J64"/>
  <c i="6" r="BK96"/>
  <c r="J96"/>
  <c r="J63"/>
  <c i="2" r="BK116"/>
  <c r="J116"/>
  <c r="J59"/>
  <c i="4" r="BK90"/>
  <c r="J90"/>
  <c r="J63"/>
  <c i="7" r="BK95"/>
  <c r="J95"/>
  <c r="J63"/>
  <c i="1" r="BA54"/>
  <c r="W30"/>
  <c r="BB54"/>
  <c r="W31"/>
  <c r="BC54"/>
  <c r="W32"/>
  <c r="AU55"/>
  <c r="AU54"/>
  <c r="AZ55"/>
  <c r="AV55"/>
  <c r="AT55"/>
  <c i="5" l="1" r="BK91"/>
  <c r="J91"/>
  <c r="J63"/>
  <c i="3" r="BK96"/>
  <c r="J96"/>
  <c r="J63"/>
  <c i="2" r="J30"/>
  <c i="1" r="AG56"/>
  <c r="AN56"/>
  <c i="6" r="J32"/>
  <c i="1" r="AG60"/>
  <c r="AN60"/>
  <c r="AX54"/>
  <c i="4" r="J32"/>
  <c i="1" r="AG58"/>
  <c r="AN58"/>
  <c r="AW54"/>
  <c r="AK30"/>
  <c r="AZ54"/>
  <c r="W29"/>
  <c i="7" r="J32"/>
  <c i="1" r="AG61"/>
  <c r="AN61"/>
  <c r="AY54"/>
  <c i="4" l="1" r="J41"/>
  <c i="7" r="J41"/>
  <c i="2" r="J39"/>
  <c i="6" r="J41"/>
  <c i="3" r="J32"/>
  <c i="1" r="AG57"/>
  <c r="AN57"/>
  <c i="5" r="J32"/>
  <c i="1" r="AG59"/>
  <c r="AN59"/>
  <c r="AV54"/>
  <c r="AK29"/>
  <c i="3" l="1" r="J41"/>
  <c i="5" r="J41"/>
  <c i="1" r="AT54"/>
  <c r="AG55"/>
  <c r="AG54"/>
  <c r="AK26"/>
  <c r="AK35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<sst xmlns="http://schemas.openxmlformats.org/spreadsheetml/2006/main">
  <si>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</si>
  <si>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</si>
  <si>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</si>
  <si>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</si>
  <si>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</si>
  <si>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{aa3bcdbe-6a1c-4a3f-a058-73b62aab51f8}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</si>
  <si>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</si>
  <si>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</si>
  <si>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</si>
  <si>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</si>
  <si>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</si>
  <si>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</si>
  <si>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</si>
  <si>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</si>
  <si>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1707/2020/3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</si>
  <si>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</si>
  <si>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</si>
  <si>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Technicko - přírodovědné centrum Améba Trutnov, ZŠ Trutnov,V Domcích 488</t>
  </si>
  <si>
    <t>KSO:</t>
  </si>
  <si>
    <t>801 32</t>
  </si>
  <si>
    <t>CC-CZ:</t>
  </si>
  <si>
    <t/>
  </si>
  <si>
    <t>Místo:</t>
  </si>
  <si>
    <t xml:space="preserve"> </t>
  </si>
  <si>
    <t>Datum:</t>
  </si>
  <si>
    <t>16. 10. 2020</t>
  </si>
  <si>
    <t>Zadavatel:</t>
  </si>
  <si>
    <t>IČ:</t>
  </si>
  <si>
    <t>Základní škola, Trutnov, V Domcích 488</t>
  </si>
  <si>
    <t>DIČ:</t>
  </si>
  <si>
    <t>Uchazeč:</t>
  </si>
  <si>
    <t>Vyplň údaj</t>
  </si>
  <si>
    <t>0,1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</si>
  <si>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</si>
  <si>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</si>
  <si>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</si>
  <si>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</si>
  <si>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</si>
  <si>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</si>
  <si>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</si>
  <si>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</si>
  <si>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</si>
  <si>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</si>
  <si>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</si>
  <si>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</si>
  <si>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</si>
  <si>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</si>
  <si>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</si>
  <si>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</si>
  <si>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</si>
  <si>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</si>
  <si>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</si>
  <si>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</si>
  <si>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</si>
  <si>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</si>
  <si>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</si>
  <si>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</si>
  <si>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</si>
  <si>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</si>
  <si>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</si>
  <si>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</si>
  <si>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</si>
  <si>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</si>
  <si>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</si>
  <si>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</si>
  <si>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</si>
  <si>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</si>
  <si>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</si>
  <si>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</si>
  <si>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</si>
  <si>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</si>
  <si>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</si>
  <si>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</si>
  <si>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</si>
  <si>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</si>
  <si>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</si>
  <si>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</si>
  <si>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</si>
  <si>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</si>
  <si>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 - Hlavní budova a venkovní učebna - vrchní stavba</t>
  </si>
  <si>
    <t>STA</t>
  </si>
  <si>
    <t>1</t>
  </si>
  <si>
    <t>{32c75d3c-91b2-4fd0-b961-90e240cd1fc1}</t>
  </si>
  <si>
    <t>2</t>
  </si>
  <si>
    <t>/</t>
  </si>
  <si>
    <t>Soupis</t>
  </si>
  <si>
    <t>###NOINSERT###</t>
  </si>
  <si>
    <t>01211</t>
  </si>
  <si>
    <t>Silnoproud</t>
  </si>
  <si>
    <t>{ff11c8c9-7200-4a5c-b76d-a572b73a6e75}</t>
  </si>
  <si>
    <t>01212</t>
  </si>
  <si>
    <t>Slaboproudé rozvody</t>
  </si>
  <si>
    <t>{70136206-9573-48ad-9bf9-1e413dda1e87}</t>
  </si>
  <si>
    <t>01240</t>
  </si>
  <si>
    <t>Vzduchotechnika</t>
  </si>
  <si>
    <t>{7883ebf8-6b17-4d43-95b4-ef613c4f3931}</t>
  </si>
  <si>
    <t>01730</t>
  </si>
  <si>
    <t>Vytápění</t>
  </si>
  <si>
    <t>{735d9ca7-5621-4536-a90f-d30edd845ea5}</t>
  </si>
  <si>
    <t>01720</t>
  </si>
  <si>
    <t>Zdravotní technika</t>
  </si>
  <si>
    <t>{74c14f7f-89a1-4f2f-8a97-ba461490e4fe}</t>
  </si>
  <si>
    <t>leš</t>
  </si>
  <si>
    <t>462,43</t>
  </si>
  <si>
    <t>omSTsa</t>
  </si>
  <si>
    <t>543,688</t>
  </si>
  <si>
    <t>KRYCÍ LIST SOUPISU PRACÍ</t>
  </si>
  <si>
    <t>sklSP2</t>
  </si>
  <si>
    <t>230,71</t>
  </si>
  <si>
    <t>sklSP1</t>
  </si>
  <si>
    <t>16,27</t>
  </si>
  <si>
    <t>KerObkl</t>
  </si>
  <si>
    <t>32,39</t>
  </si>
  <si>
    <t>ornice</t>
  </si>
  <si>
    <t>240</t>
  </si>
  <si>
    <t>Objekt:</t>
  </si>
  <si>
    <t>jámy3</t>
  </si>
  <si>
    <t>141,625</t>
  </si>
  <si>
    <t>01 - A - Hlavní budova a venkovní učebna - vrchní stavba</t>
  </si>
  <si>
    <t>jámy4</t>
  </si>
  <si>
    <t>33</t>
  </si>
  <si>
    <t>zemZak</t>
  </si>
  <si>
    <t>166,854</t>
  </si>
  <si>
    <t>bedZO</t>
  </si>
  <si>
    <t>23,619</t>
  </si>
  <si>
    <t>bedZR1</t>
  </si>
  <si>
    <t>24,931</t>
  </si>
  <si>
    <t>bedZR2</t>
  </si>
  <si>
    <t>27,622</t>
  </si>
  <si>
    <t>zemPoVýk</t>
  </si>
  <si>
    <t>45,703</t>
  </si>
  <si>
    <t>plOM3</t>
  </si>
  <si>
    <t>127,923</t>
  </si>
  <si>
    <t>zemR08</t>
  </si>
  <si>
    <t>0,594</t>
  </si>
  <si>
    <t>zemOdv</t>
  </si>
  <si>
    <t>203,448</t>
  </si>
  <si>
    <t>SDKpodhl</t>
  </si>
  <si>
    <t>62,57</t>
  </si>
  <si>
    <t>vsak</t>
  </si>
  <si>
    <t>24</t>
  </si>
  <si>
    <t>omPOsa</t>
  </si>
  <si>
    <t>35,53</t>
  </si>
  <si>
    <t>omTR</t>
  </si>
  <si>
    <t>29,787</t>
  </si>
  <si>
    <t>lištRoh</t>
  </si>
  <si>
    <t>26,25</t>
  </si>
  <si>
    <t>lištOkap</t>
  </si>
  <si>
    <t>48,52</t>
  </si>
  <si>
    <t>lištOken</t>
  </si>
  <si>
    <t>64,54</t>
  </si>
  <si>
    <t>omSTšt</t>
  </si>
  <si>
    <t>53,73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</si>
  <si>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</si>
  <si>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</si>
  <si>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</si>
  <si>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</si>
  <si>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</si>
  <si>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</si>
  <si>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</si>
  <si>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</si>
  <si>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</si>
  <si>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</si>
  <si>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</si>
  <si>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</si>
  <si>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</si>
  <si>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</si>
  <si>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</si>
  <si>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</si>
  <si>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</si>
  <si>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</si>
  <si>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</si>
  <si>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</si>
  <si>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</si>
  <si>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</si>
  <si>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</si>
  <si>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</si>
  <si>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</si>
  <si>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</si>
  <si>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</si>
  <si>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</si>
  <si>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</si>
  <si>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</si>
  <si>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</si>
  <si>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</si>
  <si>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</si>
  <si>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</si>
  <si>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</si>
  <si>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</si>
  <si>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</si>
  <si>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</si>
  <si>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</si>
  <si>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</si>
  <si>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</si>
  <si>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</si>
  <si>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</si>
  <si>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</si>
  <si>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</si>
  <si>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</si>
  <si>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</si>
  <si>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</si>
  <si>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</si>
  <si>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</si>
  <si>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</si>
  <si>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</si>
  <si>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</si>
  <si>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</si>
  <si>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</si>
  <si>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</si>
  <si>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</si>
  <si>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</si>
  <si>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</si>
  <si>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13115110R0</t>
  </si>
  <si>
    <t>Hloubení nezapažených jam a zářezů strojně (mechanismem přemístěným jeřábem) s urovnáním dna do předepsaného profilu a spádu v hornině třídy těžitelnosti I skupiny 1 a 2</t>
  </si>
  <si>
    <t>m3</t>
  </si>
  <si>
    <t>4</t>
  </si>
  <si>
    <t>414376340</t>
  </si>
  <si>
    <t>VV</t>
  </si>
  <si>
    <t>ornice*0,5</t>
  </si>
  <si>
    <t>13125110R0</t>
  </si>
  <si>
    <t>Hloubení nezapažených jam a zářezů strojně (mechanismem přemístěným jeřábem) s urovnáním dna do předepsaného profilu a spádu v hornině třídy těžitelnosti I skupiny 3</t>
  </si>
  <si>
    <t>1213640201</t>
  </si>
  <si>
    <t>960*0,25</t>
  </si>
  <si>
    <t>Mezisoučet</t>
  </si>
  <si>
    <t>3</t>
  </si>
  <si>
    <t>"odkop výkopů :" 24+12+110*0,5</t>
  </si>
  <si>
    <t>"vsakovací jámy:" 4,5*4,5*2,5</t>
  </si>
  <si>
    <t>ornice*0,5+jámy3</t>
  </si>
  <si>
    <t>13135110R0</t>
  </si>
  <si>
    <t xml:space="preserve">Hloubení nezapažených jam a zářezů strojně (mechanismem přemístěným jeřábem) s urovnáním dna do předepsaného profilu a spádu v hornině třídy těžitelnosti II skupiny 4 </t>
  </si>
  <si>
    <t>979502958</t>
  </si>
  <si>
    <t>110*0,3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</si>
  <si>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</si>
  <si>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</si>
  <si>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2020 02</t>
  </si>
  <si>
    <t>1495232365</t>
  </si>
  <si>
    <t>"stávající schod - pro obnovu:" 0,3*(0,8-0,25)*(1,8+1,8)</t>
  </si>
  <si>
    <t>5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</si>
  <si>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</si>
  <si>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</si>
  <si>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-1258699065</t>
  </si>
  <si>
    <t xml:space="preserve">"ruční dokop u objektů :" </t>
  </si>
  <si>
    <t>(0,68*3*2,75)/2</t>
  </si>
  <si>
    <t>6</t>
  </si>
  <si>
    <t>13225125R0</t>
  </si>
  <si>
    <t>Hloubení nezapažených rýh šířky přes 800 do 2 000 mm strojně (mechanismem přemístěným jeřábem) s urovnáním dna do předepsaného profilu a spádu v hornině třídy těžitelnosti I skupiny 3</t>
  </si>
  <si>
    <t>-406446714</t>
  </si>
  <si>
    <t>"plocha * hloubka:"</t>
  </si>
  <si>
    <t>8,23*1+0,5*1,5+0,5*2+0,5*2,5</t>
  </si>
  <si>
    <t>16,16*1</t>
  </si>
  <si>
    <t>4,08*1+0,45*1,5*2+0,68*2*2+0,68*2,75*2</t>
  </si>
  <si>
    <t>(49,86+0,7+1,28+2,89+4,31)*1,16+(1,4+0,95*3+0,31*4)*1,66+(0,3+3,69+0,9+1,44)*2,16</t>
  </si>
  <si>
    <t>(0,3+0,36)*2,66+(2,55)*3,16+(1,44)*3,41</t>
  </si>
  <si>
    <t>"HH-0,6:"(2,7+2,47)*3,4</t>
  </si>
  <si>
    <t>0,68*4,41+1,</t>
  </si>
  <si>
    <t>"rozšíření pro bednění :" (bedZO+bedZR1+bedZR2)*0,6</t>
  </si>
  <si>
    <t>"hornina 4+5tř:" -17,308-3,04</t>
  </si>
  <si>
    <t>Součet</t>
  </si>
  <si>
    <t>7</t>
  </si>
  <si>
    <t>132311401</t>
  </si>
  <si>
    <t>Hloubená vykopávka pod základy ručně s přehozením výkopku na vzdálenost 3 m nebo s naložením na dopravní prostředek v hornině třídy těžitelnosti II skupiny 4</t>
  </si>
  <si>
    <t>41601420</t>
  </si>
  <si>
    <t>8</t>
  </si>
  <si>
    <t>132312212</t>
  </si>
  <si>
    <t>Hloubení rýh šířky přes 800 do 2 000 mm ručně zapažených i nezapažených, s urovnáním dna do předepsaného profilu a spádu v hornině třídy těžitelnosti II skupiny 4 nesoudržných</t>
  </si>
  <si>
    <t>2051498139</t>
  </si>
  <si>
    <t>(2,55+0,45*2)*1,5+2,47*1,75+1,44*1,75+(0,68*2)*2+(0,68*3)*2,75</t>
  </si>
  <si>
    <t>-3,04</t>
  </si>
  <si>
    <t>9</t>
  </si>
  <si>
    <t>132412212</t>
  </si>
  <si>
    <t>Hloubení rýh šířky přes 800 do 2 000 mm ručně zapažených i nezapažených, s urovnáním dna do předepsaného profilu a spádu v hornině třídy těžitelnosti II skupiny 5 nesoudržných</t>
  </si>
  <si>
    <t>-193487700</t>
  </si>
  <si>
    <t>10</t>
  </si>
  <si>
    <t>16225110R0</t>
  </si>
  <si>
    <t>Vodorovné přemístění výkopku nebo sypaniny po suchu malým dopravním prostředkem (mechanismem přemístěným jeřábem), bez naložení výkopku, avšak se složením bez rozhrnutí z horniny třídy těžitelnosti I skupiny 1 až 3 na vzdálenost do 20 m</t>
  </si>
  <si>
    <t>919277573</t>
  </si>
  <si>
    <t>"ornice- uložení na deponii:" ornice+jámy3</t>
  </si>
  <si>
    <t>11</t>
  </si>
  <si>
    <t>16715110R0</t>
  </si>
  <si>
    <t>Nakládání přebytečného výkopu do kontejnerů a přesun jeřábem před stáv. objekt (viz POV)</t>
  </si>
  <si>
    <t>1435397624</t>
  </si>
  <si>
    <t>zemZak+12+zemR08+vsak</t>
  </si>
  <si>
    <t>12</t>
  </si>
  <si>
    <t>16275111R0</t>
  </si>
  <si>
    <t>Vodorovné přemístění výkopku uloženého v kontejneru, se složením bez rozhrnutí z horniny skupiny 1 až 4 na místo skládky (místo skládky zajišťuje zhotovitel)</t>
  </si>
  <si>
    <t>-2030172833</t>
  </si>
  <si>
    <t>13</t>
  </si>
  <si>
    <t>1712012R1</t>
  </si>
  <si>
    <t>Poplatek za skládku - kamenitá zemina</t>
  </si>
  <si>
    <t>-83470242</t>
  </si>
  <si>
    <t>14</t>
  </si>
  <si>
    <t>171251201</t>
  </si>
  <si>
    <t>Uložení sypaniny na skládky nebo meziskládky bez hutnění s upravením uložené sypaniny do předepsaného tvaru</t>
  </si>
  <si>
    <t>-1201621813</t>
  </si>
  <si>
    <t>174151101</t>
  </si>
  <si>
    <t>Zásyp sypaninou z jakékoliv horniny strojně s uložením výkopku ve vrstvách se zhutněním jam, šachet, rýh nebo kolem objektů v těchto vykopávkách</t>
  </si>
  <si>
    <t>1261801442</t>
  </si>
  <si>
    <t>"kamenivo vsaku:" 4*4*1,5</t>
  </si>
  <si>
    <t>16</t>
  </si>
  <si>
    <t>M</t>
  </si>
  <si>
    <t>58343920</t>
  </si>
  <si>
    <t>kamenivo drcené hrubé frakce 16/22</t>
  </si>
  <si>
    <t>t</t>
  </si>
  <si>
    <t>984818086</t>
  </si>
  <si>
    <t>24*2 'Přepočtené koeficientem množství</t>
  </si>
  <si>
    <t>17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</si>
  <si>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</si>
  <si>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</si>
  <si>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-1381172456</t>
  </si>
  <si>
    <t>"zemina z pomocných odkopů zpět:" jámy3+jámy4-12+zemPoVýk-vsak</t>
  </si>
  <si>
    <t>18</t>
  </si>
  <si>
    <t>10321101</t>
  </si>
  <si>
    <t>zahradní substrát pro výsadbu VL (nákup+dovoz na stavbu)</t>
  </si>
  <si>
    <t>1246110997</t>
  </si>
  <si>
    <t>"Dodávka pro subdodavatele zahradních úprav:"39,8+55,204</t>
  </si>
  <si>
    <t>19</t>
  </si>
  <si>
    <t>10321102</t>
  </si>
  <si>
    <t>Příplatek k ceně zahradního substrátu za ztíženou dopravu na místo realizace ( naložení substrátu do přepravního kontejneru, dopravy jeřábem na místo realizace, vyložení z kontejneru na hromady)</t>
  </si>
  <si>
    <t>-265284003</t>
  </si>
  <si>
    <t>20</t>
  </si>
  <si>
    <t>184813211</t>
  </si>
  <si>
    <t>Ochranné oplocení kořenové zóny stromu v rovině nebo na svahu do 1:5, výšky do 1500 mm</t>
  </si>
  <si>
    <t>m</t>
  </si>
  <si>
    <t>-1555409630</t>
  </si>
  <si>
    <t>184813251</t>
  </si>
  <si>
    <t>Odstranění ochranného oplocení kořenové zóny stromu v rovině nebo na svahu do 1:5, výšky do 1500 mm</t>
  </si>
  <si>
    <t>1254392155</t>
  </si>
  <si>
    <t>Zakládání</t>
  </si>
  <si>
    <t>22</t>
  </si>
  <si>
    <t>211971110</t>
  </si>
  <si>
    <t>Zřízení opláštění výplně z geotextilie odvodňovacích žeber nebo trativodů v rýze nebo zářezu se stěnami šikmými o sklonu do 1:2</t>
  </si>
  <si>
    <t>m2</t>
  </si>
  <si>
    <t>-1870805425</t>
  </si>
  <si>
    <t>"obalení drenáží:" 35</t>
  </si>
  <si>
    <t>"drenážní jáma:" 4*4*2+1,5*16</t>
  </si>
  <si>
    <t>23</t>
  </si>
  <si>
    <t>69311060</t>
  </si>
  <si>
    <t>geotextilie netkaná separační, ochranná, filtrační, drenážní PP 200g/m2</t>
  </si>
  <si>
    <t>-2046931934</t>
  </si>
  <si>
    <t>91*1,15 'Přepočtené koeficientem množství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</si>
  <si>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</si>
  <si>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</si>
  <si>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764874371</t>
  </si>
  <si>
    <t>"výměra viz legenda prvků 1NP:" 35</t>
  </si>
  <si>
    <t>25</t>
  </si>
  <si>
    <t>271532213</t>
  </si>
  <si>
    <t>Podsyp pod základové konstrukce se zhutněním a urovnáním povrchu z kameniva hrubého, frakce 8 - 16 mm</t>
  </si>
  <si>
    <t>-483737350</t>
  </si>
  <si>
    <t>278*0,25</t>
  </si>
  <si>
    <t>"odpočet pasů:"(-(49,86+0,7+1,28+2,89+4,31)-(1,4+0,95*3+0,31*4)-(0,3+3,69+0,9+1,44)-(2,55+1,44+2,7+2,47))*0,25</t>
  </si>
  <si>
    <t>"schodiště:" 0,2*3*2</t>
  </si>
  <si>
    <t>26</t>
  </si>
  <si>
    <t>27235312R1</t>
  </si>
  <si>
    <t>Bednění kotevních otvorů a prostupů v ŽB konstrukcích včetně polohového zajištění a odbednění, popř. ztraceného bednění z pletiva apod. průřezu přes 0,05 do 0,1m2, hl. do 0,50 m</t>
  </si>
  <si>
    <t>kus</t>
  </si>
  <si>
    <t>513537803</t>
  </si>
  <si>
    <t>"otvory v trámu 1:" 4</t>
  </si>
  <si>
    <t>"otvory v trámu 2:" 2</t>
  </si>
  <si>
    <t>"výdech VZT:" 2*3</t>
  </si>
  <si>
    <t>"sokl pod altánem" 3</t>
  </si>
  <si>
    <t>"prostupy řemesel:" 3+(4+2)+1</t>
  </si>
  <si>
    <t>27</t>
  </si>
  <si>
    <t>273321511</t>
  </si>
  <si>
    <t>Základy z betonu železového (bez výztuže) desky z betonu bez zvláštních nároků na prostředí tř. C 25/30</t>
  </si>
  <si>
    <t>18451843</t>
  </si>
  <si>
    <t>"základová deska:" 0,15*278*1,035</t>
  </si>
  <si>
    <t>28</t>
  </si>
  <si>
    <t>273351121</t>
  </si>
  <si>
    <t>Bednění základů desek zřízení</t>
  </si>
  <si>
    <t>-780387784</t>
  </si>
  <si>
    <t>"deska viz bed.pásů:"0</t>
  </si>
  <si>
    <t>"deska - šachta:" 0,2* 0,175*2</t>
  </si>
  <si>
    <t>0,2*(4,05*2+3,35*2)</t>
  </si>
  <si>
    <t>"schodiště:" 2,25*2</t>
  </si>
  <si>
    <t>29</t>
  </si>
  <si>
    <t>273351122</t>
  </si>
  <si>
    <t>Bednění základů desek odstranění</t>
  </si>
  <si>
    <t>-311333599</t>
  </si>
  <si>
    <t>30</t>
  </si>
  <si>
    <t>273362021</t>
  </si>
  <si>
    <t>Výztuž základů desek ze svařovaných sítí z drátů typu KARI</t>
  </si>
  <si>
    <t>883826203</t>
  </si>
  <si>
    <t>"dle tabulky vč. D12c/11:" 1,98</t>
  </si>
  <si>
    <t>"dle tabulky vč. D12c/12:" 1,98</t>
  </si>
  <si>
    <t>31</t>
  </si>
  <si>
    <t>27431381R1</t>
  </si>
  <si>
    <t>Základy z betonu prostého pasy betonu kamenem neprokládaného tř. C 25/30 XC2 XA1</t>
  </si>
  <si>
    <t>-1861100814</t>
  </si>
  <si>
    <t>0,68*4,41</t>
  </si>
  <si>
    <t>"základ pod schodištěm:" 1,5</t>
  </si>
  <si>
    <t>"odpočet úskoku základu po vnějším obvodu:"</t>
  </si>
  <si>
    <t>-(0,26*0,2)*(0,8+10,17+12,585+5,58+4,645)</t>
  </si>
  <si>
    <t>-(0,26*0,35)*4,59</t>
  </si>
  <si>
    <t>-(0,26*0,2)*10,4</t>
  </si>
  <si>
    <t>"žb patky:" -6,9</t>
  </si>
  <si>
    <t>32</t>
  </si>
  <si>
    <t>274322511</t>
  </si>
  <si>
    <t>Základy z betonu železového (bez výztuže) pasy z betonu se zvýšenými nároky na prostředí tř. C 25/30</t>
  </si>
  <si>
    <t>1729072665</t>
  </si>
  <si>
    <t>6,9</t>
  </si>
  <si>
    <t>274352241</t>
  </si>
  <si>
    <t>Bednění základů pasů kruhové nebo obloukové poloměru přes 4 m zřízení</t>
  </si>
  <si>
    <t>686520103</t>
  </si>
  <si>
    <t>"deska:" 0,2*48,52</t>
  </si>
  <si>
    <t>34</t>
  </si>
  <si>
    <t>274352242</t>
  </si>
  <si>
    <t>Bednění základů pasů kruhové nebo obloukové poloměru přes 4 m odstranění</t>
  </si>
  <si>
    <t>-1771691458</t>
  </si>
  <si>
    <t>35</t>
  </si>
  <si>
    <t>279352241</t>
  </si>
  <si>
    <t>Bednění základových zdí kruhové nebo obloukové oboustranné za každou stranu poloměru přes 4 m zřízení</t>
  </si>
  <si>
    <t>-1684244677</t>
  </si>
  <si>
    <t xml:space="preserve">"šalování vrchu základů:" </t>
  </si>
  <si>
    <t>0,3*25+0,25*2+0,5*2+0,9</t>
  </si>
  <si>
    <t>"vnitřní objekt:" 0,3*(6,25*2+4,365*2+6,14*2+4,25*2+0,93*4)</t>
  </si>
  <si>
    <t>"úskok základu po vnějším obvodu:"</t>
  </si>
  <si>
    <t>0,26*2*(0,8+10,17+12,585+5,58+4,645)</t>
  </si>
  <si>
    <t>0,26*2*4,59</t>
  </si>
  <si>
    <t>0,26*2*10,4</t>
  </si>
  <si>
    <t>36</t>
  </si>
  <si>
    <t>279352242</t>
  </si>
  <si>
    <t>Bednění základových zdí kruhové nebo obloukové oboustranné za každou stranu poloměru přes 4 m odstranění</t>
  </si>
  <si>
    <t>-13405252</t>
  </si>
  <si>
    <t>Svislé a kompletní konstrukce</t>
  </si>
  <si>
    <t>37</t>
  </si>
  <si>
    <t>310201112</t>
  </si>
  <si>
    <t>Příplatek za zaoblení zděného zdiva o vnitřním poloměru půdorysu přes 5 do 15 m</t>
  </si>
  <si>
    <t>-1487602271</t>
  </si>
  <si>
    <t>"1NP:"0,5*(49-0,9)*0,3</t>
  </si>
  <si>
    <t>(3,5*(7,1+5,3+6,7+4,8)-2,25*4)*0,25</t>
  </si>
  <si>
    <t>38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</si>
  <si>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</si>
  <si>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</si>
  <si>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1647234369</t>
  </si>
  <si>
    <t>39</t>
  </si>
  <si>
    <t>553100251</t>
  </si>
  <si>
    <t>Prostupová tvarovka DN 0,02-0,05m2</t>
  </si>
  <si>
    <t>-345414713</t>
  </si>
  <si>
    <t>40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</si>
  <si>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</si>
  <si>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</si>
  <si>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1191926172</t>
  </si>
  <si>
    <t>41</t>
  </si>
  <si>
    <t>553100252</t>
  </si>
  <si>
    <t>Prostupová tvarovka DN 0,05-0,10m2</t>
  </si>
  <si>
    <t>471464522</t>
  </si>
  <si>
    <t>42</t>
  </si>
  <si>
    <t>311236101</t>
  </si>
  <si>
    <t>Zdivo jednovrstvé zvukově izolační z cihel děrovaných spojených na pero a drážku na maltu cementovou M10, pevnost cihel do P15, tl. zdiva 190 mm</t>
  </si>
  <si>
    <t>-1631031769</t>
  </si>
  <si>
    <t>"nadezdívka na st.atiku:" 9,4*0,5</t>
  </si>
  <si>
    <t>"Zazdívky:" 2,4*(7,84+5,4)+2,4*2,4+2,8*(0,3+0,6)</t>
  </si>
  <si>
    <t>43</t>
  </si>
  <si>
    <t>311236111</t>
  </si>
  <si>
    <t>Zdivo jednovrstvé zvukově izolační z cihel děrovaných spojených na pero a drážku na maltu cementovou M10, pevnost cihel do P15, tl. zdiva 200 mm</t>
  </si>
  <si>
    <t>-1850840869</t>
  </si>
  <si>
    <t>"Zazdívky:" 2,4*(7,84+5,4)</t>
  </si>
  <si>
    <t>44</t>
  </si>
  <si>
    <t>311236301</t>
  </si>
  <si>
    <t>Zdivo jednovrstvé zvukově izolační z cihel děrovaných z broušených cihel na tenkovrstvou maltu, pevnost cihel do P15, tl. zdiva 190 mm</t>
  </si>
  <si>
    <t>375392917</t>
  </si>
  <si>
    <t>45</t>
  </si>
  <si>
    <t>311236321</t>
  </si>
  <si>
    <t>Zdivo jednovrstvé zvukově izolační z cihel děrovaných z broušených cihel na tenkovrstvou maltu, pevnost cihel do P15, tl. zdiva 250 mm</t>
  </si>
  <si>
    <t>-1514797472</t>
  </si>
  <si>
    <t>3,5*(7,175+3,8+3,8+2,615+5,821+1,6+4,5+8,6)-2,25*0,9*4</t>
  </si>
  <si>
    <t>3,5*(7,1+5,3+6,7+4,8)-2,25*4</t>
  </si>
  <si>
    <t>46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</si>
  <si>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</si>
  <si>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</si>
  <si>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-1681283773</t>
  </si>
  <si>
    <t>"1NP:"0,5*(49-0,9)+3,5*2,65</t>
  </si>
  <si>
    <t>"2NP:" 3,35*(4,765+7,24+2,25)-2,45*(1,8+3,2+0,29)-2,95*(1,7+1)</t>
  </si>
  <si>
    <t>47</t>
  </si>
  <si>
    <t>31132251R1</t>
  </si>
  <si>
    <t>Nadzákladové zdi z betonu železového (bez výztuže) tř. C 25/30, XC2,XA1,XF1</t>
  </si>
  <si>
    <t>404978923</t>
  </si>
  <si>
    <t>"opěrné stěny SO3:"2,25*11,175*0,3</t>
  </si>
  <si>
    <t>"schodiště SO4:"1,85*(3,075+2,45+2,7)*0,25</t>
  </si>
  <si>
    <t>"SO02:" (1,7*2+2,75*(10,845+2,695+1,95)-1,25*2)*0,25+1,4*(4,1+1,7)*0,2</t>
  </si>
  <si>
    <t>48</t>
  </si>
  <si>
    <t>3113229R10</t>
  </si>
  <si>
    <t>Opracování a ošetření pracovní spáry ŽB konstrukcí</t>
  </si>
  <si>
    <t>1786909696</t>
  </si>
  <si>
    <t>"SO01 - sloupy:" 0,4*6+0,5*10</t>
  </si>
  <si>
    <t>"SO01- atika 2NP+výdech VZT:" 0,2*(4,72+7,24+2,2)+0,435*3</t>
  </si>
  <si>
    <t>"SO02 - sloupy:" 0,4*8</t>
  </si>
  <si>
    <t>"SO02" 0,25*(8,15+1,95+2)+0,2*(4,5+1,7)</t>
  </si>
  <si>
    <t>"SO 03:" 0,3*11,175</t>
  </si>
  <si>
    <t>"SO04:" (3,075+2,45*2,7)*0,25</t>
  </si>
  <si>
    <t>49</t>
  </si>
  <si>
    <t>311351121</t>
  </si>
  <si>
    <t>Bednění nadzákladových zdí nosných rovné oboustranné za každou stranu zřízení</t>
  </si>
  <si>
    <t>124206813</t>
  </si>
  <si>
    <t>"schodiště SO4:"1,85*(3,075*2+0,25+2,7*4)</t>
  </si>
  <si>
    <t>"SO02:" (1,7*2+2,75*(10,845+2,695+1,95)-1,25*2)*2+1,4*(4,1+1,7)*2+0,25*(1,7*2+2,75*2+1,25*2+2)</t>
  </si>
  <si>
    <t>50</t>
  </si>
  <si>
    <t>311351122</t>
  </si>
  <si>
    <t>Bednění nadzákladových zdí nosných rovné oboustranné za každou stranu odstranění</t>
  </si>
  <si>
    <t>-1368970808</t>
  </si>
  <si>
    <t>51</t>
  </si>
  <si>
    <t>311351611</t>
  </si>
  <si>
    <t>Bednění nadzákladových zdí nosných kruhové nebo obloukové oboustranné za každou stranu poloměru přes 4 m zřízení</t>
  </si>
  <si>
    <t>-2122558841</t>
  </si>
  <si>
    <t>"SO03:" (11,175+10,45+0,3*2)+2,25</t>
  </si>
  <si>
    <t>52</t>
  </si>
  <si>
    <t>311351612</t>
  </si>
  <si>
    <t>Bednění nadzákladových zdí nosných kruhové nebo obloukové oboustranné za každou stranu poloměru přes 4 m odstranění</t>
  </si>
  <si>
    <t>554173995</t>
  </si>
  <si>
    <t>53</t>
  </si>
  <si>
    <t>311351911</t>
  </si>
  <si>
    <t>Bednění nadzákladových zdí nosných Příplatek k cenám bednění za pohledový beton</t>
  </si>
  <si>
    <t>-1389873198</t>
  </si>
  <si>
    <t>54</t>
  </si>
  <si>
    <t>311361821</t>
  </si>
  <si>
    <t>Výztuž nadzákladových zdí nosných svislých nebo odkloněných od svislice, rovných nebo oblých z betonářské oceli 10 505 (R) nebo BSt 500</t>
  </si>
  <si>
    <t>-523538812</t>
  </si>
  <si>
    <t>"dle tabulky vč. D12c/21:" 1,97</t>
  </si>
  <si>
    <t>"dle tabulky vč. D12c/24:" 1,39</t>
  </si>
  <si>
    <t>"dle tabulky vč. D12c/24:" 0,79</t>
  </si>
  <si>
    <t>55</t>
  </si>
  <si>
    <t>312351212</t>
  </si>
  <si>
    <t>Ztracené bednění nadzákladových zdí ze štěpkocementových desek výplňových s mezerou tloušťky do 250 mm (pro uložení výztuže a zalití betonovou směsí) oboustranné (za výměru každé strany) z nezateplených desek tloušťky do 35 mm</t>
  </si>
  <si>
    <t>1933789995</t>
  </si>
  <si>
    <t>"Dutý půlkruh pod altánem:" 7+2,7</t>
  </si>
  <si>
    <t>56</t>
  </si>
  <si>
    <t>317168053</t>
  </si>
  <si>
    <t>Překlady keramické vysoké osazené do maltového lože, šířky překladu 70 mm výšky 238 mm, délky 1500 mm</t>
  </si>
  <si>
    <t>-883009189</t>
  </si>
  <si>
    <t>"P1:" 3*8</t>
  </si>
  <si>
    <t>57</t>
  </si>
  <si>
    <t>317941121</t>
  </si>
  <si>
    <t>Osazování ocelových válcovaných nosníků na zdivu I nebo IE nebo U nebo UE nebo L do č. 12 nebo výšky do 120 mm</t>
  </si>
  <si>
    <t>1694965083</t>
  </si>
  <si>
    <t>"P2 HEB 100:"20,4*( 2*2)*(2+1)*0,001</t>
  </si>
  <si>
    <t>58</t>
  </si>
  <si>
    <t>13010970</t>
  </si>
  <si>
    <t>ocel profilová HE-B 100 jakost 11 375</t>
  </si>
  <si>
    <t>-541812529</t>
  </si>
  <si>
    <t>0,245*1,08 'Přepočtené koeficientem množství</t>
  </si>
  <si>
    <t>59</t>
  </si>
  <si>
    <t>330321511</t>
  </si>
  <si>
    <t>Sloupy, pilíře, táhla, rámové stojky, vzpěry z betonu železového (bez výztuže) pohledového bez zvláštních nároků na vliv prostředí tř. C 25/30</t>
  </si>
  <si>
    <t>1218466642</t>
  </si>
  <si>
    <t>"obj SO01 :" 0,2*0,2*3,64*2+0,2*0,2*3,35+0,5*3,64*5</t>
  </si>
  <si>
    <t>"obj SO02:" 0,4*3*4</t>
  </si>
  <si>
    <t>60</t>
  </si>
  <si>
    <t>330321910</t>
  </si>
  <si>
    <t>Příplatek k betonu sloupů za hydoizolační přísadu v patě sloupu</t>
  </si>
  <si>
    <t>521119957</t>
  </si>
  <si>
    <t>61</t>
  </si>
  <si>
    <t>331351111</t>
  </si>
  <si>
    <t>Bednění hranatých sloupů a pilířů včetně vzepření průřezu pravoúhlého čtyřúhelníka výšky do 4 m, průřezu do 0,04 m2 zřízení</t>
  </si>
  <si>
    <t>1734091344</t>
  </si>
  <si>
    <t>0,8*3,64*3</t>
  </si>
  <si>
    <t>62</t>
  </si>
  <si>
    <t>331351112</t>
  </si>
  <si>
    <t>Bednění hranatých sloupů a pilířů včetně vzepření průřezu pravoúhlého čtyřúhelníka výšky do 4 m, průřezu do 0,04 m2 odstranění</t>
  </si>
  <si>
    <t>-645870901</t>
  </si>
  <si>
    <t>63</t>
  </si>
  <si>
    <t>331361821</t>
  </si>
  <si>
    <t>Výztuž sloupů, pilířů, rámových stojek, táhel nebo vzpěr hranatých svislých nebo šikmých (odkloněných) z betonářské oceli 10 505 (R) nebo BSt 500</t>
  </si>
  <si>
    <t>139571814</t>
  </si>
  <si>
    <t>"dle tabulky vč. D12c/13:" 1,21</t>
  </si>
  <si>
    <t>64</t>
  </si>
  <si>
    <t>332352105</t>
  </si>
  <si>
    <t>Bednění z papírových trubic sloupů z pohledového betonu svislých nebo šikmých kruhového průřezu, výšky do 4 m zřízení, průměru přes 250 do 300 mm</t>
  </si>
  <si>
    <t>1133264249</t>
  </si>
  <si>
    <t>"SO01:" 3,64*5</t>
  </si>
  <si>
    <t>"SO02:" 3*4</t>
  </si>
  <si>
    <t>65</t>
  </si>
  <si>
    <t>332352191</t>
  </si>
  <si>
    <t>Bednění z papírových trubic sloupů z pohledového betonu svislých nebo šikmých kruhového průřezu, výšky do 4 m odstranění, průměru do 600 mm</t>
  </si>
  <si>
    <t>306564761</t>
  </si>
  <si>
    <t>66</t>
  </si>
  <si>
    <t>342244221</t>
  </si>
  <si>
    <t>Příčky jednoduché z cihel děrovaných broušených, na tenkovrstvou maltu, pevnost cihel do P15, tl. příčky 140 mm</t>
  </si>
  <si>
    <t>-627939745</t>
  </si>
  <si>
    <t>"1NP:" 3,5*(2,15*2)</t>
  </si>
  <si>
    <t>"2NP:" 3,35*2</t>
  </si>
  <si>
    <t>"SO02:" 1,25*(3,77*2+1,5*2-2)</t>
  </si>
  <si>
    <t>67</t>
  </si>
  <si>
    <t>342291112</t>
  </si>
  <si>
    <t>Ukotvení příček polyuretanovou pěnou, tl. příčky přes 100 mm</t>
  </si>
  <si>
    <t>1286212006</t>
  </si>
  <si>
    <t>"SO01:" 2,15*2</t>
  </si>
  <si>
    <t>68</t>
  </si>
  <si>
    <t>342291121</t>
  </si>
  <si>
    <t>Ukotvení příček plochými kotvami, do konstrukce cihelné</t>
  </si>
  <si>
    <t>-1200573927</t>
  </si>
  <si>
    <t>"zazdívky:" 2,4*8</t>
  </si>
  <si>
    <t>69</t>
  </si>
  <si>
    <t>349235861</t>
  </si>
  <si>
    <t>Doplnění plošných fasádních prvků (s dodáním hmot) vyložených přes 80 do 150 mm</t>
  </si>
  <si>
    <t>-139960797</t>
  </si>
  <si>
    <t>"Stávající opěrná stěna:"1,5</t>
  </si>
  <si>
    <t>70</t>
  </si>
  <si>
    <t>380326231</t>
  </si>
  <si>
    <t>Kompletní konstrukce čistíren odpadních vod, nádrží, vodojemů, kanálů z betonu železového bez výztuže a bednění pro prostředí s mrazovými cykly tř. C 25/30, tl. přes 80 do 150 mm</t>
  </si>
  <si>
    <t>-1881377241</t>
  </si>
  <si>
    <t>"květináče:" 8,5+0,2</t>
  </si>
  <si>
    <t>"VZT:" 0,7*3</t>
  </si>
  <si>
    <t>"dutý půkkruh pod altánem:" 4,5</t>
  </si>
  <si>
    <t>71</t>
  </si>
  <si>
    <t>380356211</t>
  </si>
  <si>
    <t>Bednění kompletních konstrukcí čistíren odpadních vod, nádrží, vodojemů, kanálů konstrukcí omítaných z betonu prostého nebo železového ploch rovinných zřízení</t>
  </si>
  <si>
    <t>-1333542933</t>
  </si>
  <si>
    <t>"VZT:"((0,7*2+1,05*2)*1,5+(0,4*2+0,75*2)*1,33+0,4*0,75)*3</t>
  </si>
  <si>
    <t>72</t>
  </si>
  <si>
    <t>380356212</t>
  </si>
  <si>
    <t>Bednění kompletních konstrukcí čistíren odpadních vod, nádrží, vodojemů, kanálů konstrukcí omítaných z betonu prostého nebo železového ploch rovinných odstranění</t>
  </si>
  <si>
    <t>-207027759</t>
  </si>
  <si>
    <t>73</t>
  </si>
  <si>
    <t>380356241</t>
  </si>
  <si>
    <t>Bednění kompletních konstrukcí čistíren odpadních vod, nádrží, vodojemů, kanálů konstrukcí neomítaných z betonu prostého nebo železového ploch zaoblených zřízení</t>
  </si>
  <si>
    <t>-504651986</t>
  </si>
  <si>
    <t>"květináče:" 55,5+52+2</t>
  </si>
  <si>
    <t>"Dutý půlkruh pod altánem (vnitřní bednění viz ztracené bednění):" 13,5</t>
  </si>
  <si>
    <t>74</t>
  </si>
  <si>
    <t>380356242</t>
  </si>
  <si>
    <t>Bednění kompletních konstrukcí čistíren odpadních vod, nádrží, vodojemů, kanálů konstrukcí neomítaných z betonu prostého nebo železového ploch zaoblených odstranění</t>
  </si>
  <si>
    <t>-94521767</t>
  </si>
  <si>
    <t>75</t>
  </si>
  <si>
    <t>380361006</t>
  </si>
  <si>
    <t>Výztuž kompletních konstrukcí čistíren odpadních vod, nádrží, vodojemů, kanálů z oceli 10 505 (R) nebo BSt 500</t>
  </si>
  <si>
    <t>-699804892</t>
  </si>
  <si>
    <t>"Květináče - dle tabulky vč. D12c/27:"3,0</t>
  </si>
  <si>
    <t>76</t>
  </si>
  <si>
    <t>389381001</t>
  </si>
  <si>
    <t>Dobetonování prefabrikovaných konstrukcí (1. V ceně jsou započteny i náklady na bednění a podpěrnou konstrukci.)</t>
  </si>
  <si>
    <t>-641573896</t>
  </si>
  <si>
    <t>"obetonování překladů :" 0,25*2*2+0,2*2*1</t>
  </si>
  <si>
    <t>"pomocný betov v podlaze u šachty:" 0,15*0,38*(1,75+1,75)</t>
  </si>
  <si>
    <t>Vodorovné konstrukce</t>
  </si>
  <si>
    <t>77</t>
  </si>
  <si>
    <t>411321616</t>
  </si>
  <si>
    <t>Stropy z betonu železového (bez výztuže) stropů deskových, plochých střech, desek balkonových, desek hřibových stropů včetně hlavic hřibových sloupů tř. C 30/37</t>
  </si>
  <si>
    <t>1999247694</t>
  </si>
  <si>
    <t>"nad 1NP:" 73</t>
  </si>
  <si>
    <t>"nad 2NP:" 21,9*0,2</t>
  </si>
  <si>
    <t>"nad sklepem altánu:" 4,4*1,95*0,15</t>
  </si>
  <si>
    <t>78</t>
  </si>
  <si>
    <t>41132161R6</t>
  </si>
  <si>
    <t>Stropy z betonu železového (bez výztuže) stropů deskových, plochých střech, desek balkonových, desek hřibových stropů včetně hlavic hřibových sloupů tř. C 30/37 XC4, SF1</t>
  </si>
  <si>
    <t>404652858</t>
  </si>
  <si>
    <t>"nad altánem:" 38,5*0,25+0,1*0,1*15</t>
  </si>
  <si>
    <t>" pult altánu:" 0,65*7,9*0,15</t>
  </si>
  <si>
    <t>79</t>
  </si>
  <si>
    <t>411351011</t>
  </si>
  <si>
    <t>Bednění stropních konstrukcí - bez podpěrné konstrukce desek tloušťky stropní desky přes 5 do 25 cm zřízení</t>
  </si>
  <si>
    <t>776928096</t>
  </si>
  <si>
    <t>277+21,9</t>
  </si>
  <si>
    <t>8,58+0,15*12,7+38+0,35*25,4</t>
  </si>
  <si>
    <t>0,85*7,9</t>
  </si>
  <si>
    <t>0,25*(0,4*2+0,75*2)*3+0,75*1,75*2 +0,1*15</t>
  </si>
  <si>
    <t>80</t>
  </si>
  <si>
    <t>411351012</t>
  </si>
  <si>
    <t>Bednění stropních konstrukcí - bez podpěrné konstrukce desek tloušťky stropní desky přes 5 do 25 cm odstranění</t>
  </si>
  <si>
    <t>-1871365185</t>
  </si>
  <si>
    <t>81</t>
  </si>
  <si>
    <t>411354315</t>
  </si>
  <si>
    <t>Podpěrná konstrukce stropů - desek, kleneb a skořepin výška podepření do 4 m tloušťka stropu přes 25 do 35 cm zřízení</t>
  </si>
  <si>
    <t>941477841</t>
  </si>
  <si>
    <t>82</t>
  </si>
  <si>
    <t>411354316</t>
  </si>
  <si>
    <t>Podpěrná konstrukce stropů - desek, kleneb a skořepin výška podepření do 4 m tloušťka stropu přes 25 do 35 cm odstranění</t>
  </si>
  <si>
    <t>467079989</t>
  </si>
  <si>
    <t>83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</si>
  <si>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</si>
  <si>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</si>
  <si>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-1736745591</t>
  </si>
  <si>
    <t>"dle tabulky vč. D12c/15:" 0,95*1,1</t>
  </si>
  <si>
    <t>"dle tabulky vč. D12c/16:" (0,75+0,9)*1,1</t>
  </si>
  <si>
    <t>"dle tabulky vč. D12c/17:"2,37</t>
  </si>
  <si>
    <t>"dle tabulky vč. D12c/19:"(0,17+0,035+0,19)*1,1</t>
  </si>
  <si>
    <t>"dle tabulky vč. D12c/22:"0,345</t>
  </si>
  <si>
    <t>"dle tabulky vč. D12c/23:"0,88</t>
  </si>
  <si>
    <t>84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</si>
  <si>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</si>
  <si>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</si>
  <si>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515454778</t>
  </si>
  <si>
    <t>"dle tabulky vč. D12c/15:"3,9*1,1</t>
  </si>
  <si>
    <t>"dle tabulky vč. D12c/16:"3,5*1,1</t>
  </si>
  <si>
    <t>"dle tabulky vč. D12c/19:"0,38*1,1</t>
  </si>
  <si>
    <t>85</t>
  </si>
  <si>
    <t>417321515</t>
  </si>
  <si>
    <t>Ztužující pásy a věnce z betonu železového (bez výztuže) tř. C 25/30</t>
  </si>
  <si>
    <t>1824118098</t>
  </si>
  <si>
    <t>"věnec pod okny 1NP viz vč.D12c10:" 0,2*0,15*45</t>
  </si>
  <si>
    <t>86</t>
  </si>
  <si>
    <t>41735111R5</t>
  </si>
  <si>
    <t>Bednění bočnic ztužujících pásů a věnců včetně vzpěr zřízení - půdorysně zakřiveno</t>
  </si>
  <si>
    <t>1216586707</t>
  </si>
  <si>
    <t>"věnec pod okny 1NP viz vč.D12c10:" 2*0,2*45</t>
  </si>
  <si>
    <t>87</t>
  </si>
  <si>
    <t>417351116</t>
  </si>
  <si>
    <t>Bednění bočnic ztužujících pásů a věnců včetně vzpěr odstranění</t>
  </si>
  <si>
    <t>941713857</t>
  </si>
  <si>
    <t>88</t>
  </si>
  <si>
    <t>417361821</t>
  </si>
  <si>
    <t>Výztuž ztužujících pásů a věnců z betonářské oceli 10 505 (R) nebo BSt 500</t>
  </si>
  <si>
    <t>520695623</t>
  </si>
  <si>
    <t>"věnec pod okny 1NP viz vč.D12c10:"</t>
  </si>
  <si>
    <t>"R10+R8:" (165+35)*0,00108</t>
  </si>
  <si>
    <t>89</t>
  </si>
  <si>
    <t>9535114R2</t>
  </si>
  <si>
    <t>Nosný tepelně-izolační prvek pro přerušení tepelných mostů Isokorb XT typ AP (š=80mm,h=250mm,dl=250mm)" zadavatel připouští i plnohodnotné náhrady s dodržením požadovaného kvalitativního,technického,tvarového,vizuálního a materiálového řešení"</t>
  </si>
  <si>
    <t>-382491201</t>
  </si>
  <si>
    <t>"izolace XPS do sáry viz oddíl 713:"</t>
  </si>
  <si>
    <t>"nosník:" 68</t>
  </si>
  <si>
    <t>90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</si>
  <si>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</si>
  <si>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</si>
  <si>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-708541528</t>
  </si>
  <si>
    <t>"atika 1NP:" 0,86*0,2*(38,3+10,4)</t>
  </si>
  <si>
    <t>"atika 2NP:" 0,7*0,2*(4,715+6,64+2,2)</t>
  </si>
  <si>
    <t>"trám T1:" 0,5*0,25*6,05</t>
  </si>
  <si>
    <t>"trám T2:" 0,5*0,25*2</t>
  </si>
  <si>
    <t>"trám T3:" 0,3*0,2*7,04</t>
  </si>
  <si>
    <t>91</t>
  </si>
  <si>
    <t>413351121</t>
  </si>
  <si>
    <t>Bednění nosníků a průvlaků - bez podpěrné konstrukce výška nosníku po spodní líc stropní desky přes 100 cm zřízení</t>
  </si>
  <si>
    <t>-1988943380</t>
  </si>
  <si>
    <t>"atika 2NP:" (0,7+0,2+0,5)*(4,715+6,64+2,2)</t>
  </si>
  <si>
    <t>"trám T1:" (0,5*2+0,25)*6,05</t>
  </si>
  <si>
    <t>"trám T2:" (0,5*2+0,25)*2</t>
  </si>
  <si>
    <t>"trám T3:" (0,3*2+0,2)*7,04</t>
  </si>
  <si>
    <t>92</t>
  </si>
  <si>
    <t>41335112R1</t>
  </si>
  <si>
    <t>Bednění nosníků a průvlaků - bez podpěrné konstrukce výška nosníku po spodní líc stropní desky přes 100 cm zřízení půdorysně zakřiveno</t>
  </si>
  <si>
    <t>885966552</t>
  </si>
  <si>
    <t>"atika 1NP:"(0,86+0,58+0,2)*(38,3+10,4)</t>
  </si>
  <si>
    <t>93</t>
  </si>
  <si>
    <t>413351122</t>
  </si>
  <si>
    <t>Bednění nosníků a průvlaků - bez podpěrné konstrukce výška nosníku po spodní líc stropní desky přes 100 cm odstranění</t>
  </si>
  <si>
    <t>857981119</t>
  </si>
  <si>
    <t>34,672+79,868</t>
  </si>
  <si>
    <t>94</t>
  </si>
  <si>
    <t>413352115</t>
  </si>
  <si>
    <t>Podpěrná konstrukce nosníků a průvlaků výšky podepření do 4 m výšky nosníku (po spodní hranu stropní desky) přes 100 cm zřízení</t>
  </si>
  <si>
    <t>-986633044</t>
  </si>
  <si>
    <t>95</t>
  </si>
  <si>
    <t>413352116</t>
  </si>
  <si>
    <t>Podpěrná konstrukce nosníků a průvlaků výšky podepření do 4 m výšky nosníku (po spodní hranu stropní desky) přes 100 cm odstranění</t>
  </si>
  <si>
    <t>843237182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</si>
  <si>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</si>
  <si>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</si>
  <si>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</si>
  <si>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-281326427</t>
  </si>
  <si>
    <t>"trám T1+T2 viz vč.D12c18:"0,42</t>
  </si>
  <si>
    <t>"trám T3 viz vč.D12c20:"0,21</t>
  </si>
  <si>
    <t>97</t>
  </si>
  <si>
    <t>430321616</t>
  </si>
  <si>
    <t>Schodišťové konstrukce a rampy z betonu železového (bez výztuže) stupně, schodnice, ramena, podesty s nosníky tř. C 30/37</t>
  </si>
  <si>
    <t>2060567740</t>
  </si>
  <si>
    <t>"stávající schod - pro obnovu:" 0,3*1,05*(1,8+1,8)</t>
  </si>
  <si>
    <t>"SO04:" 3*2*0,25+0,0225*2*9</t>
  </si>
  <si>
    <t>98</t>
  </si>
  <si>
    <t>430361821</t>
  </si>
  <si>
    <t>Výztuž schodišťových konstrukcí a ramp stupňů, schodnic, ramen, podest s nosníky z betonářské oceli 10 505 (R) nebo BSt 500</t>
  </si>
  <si>
    <t>1708564785</t>
  </si>
  <si>
    <t>" viz vč.D12c26:"0,29</t>
  </si>
  <si>
    <t>99</t>
  </si>
  <si>
    <t>434351141</t>
  </si>
  <si>
    <t>Bednění stupňů betonovaných na podstupňové desce nebo na terénu půdorysně přímočarých zřízení</t>
  </si>
  <si>
    <t>-411578692</t>
  </si>
  <si>
    <t>"stávající schod - pro obnovu:"(0,3+0,3)*(1,8+1,8)</t>
  </si>
  <si>
    <t>"SO04:" 0,45*2*9</t>
  </si>
  <si>
    <t>100</t>
  </si>
  <si>
    <t>434351142</t>
  </si>
  <si>
    <t>Bednění stupňů betonovaných na podstupňové desce nebo na terénu půdorysně přímočarých odstranění</t>
  </si>
  <si>
    <t>-1015924179</t>
  </si>
  <si>
    <t>Úpravy povrchů, podlahy a osazování výplní</t>
  </si>
  <si>
    <t>101</t>
  </si>
  <si>
    <t>611131121</t>
  </si>
  <si>
    <t>Podkladní a spojovací vrstva vnitřních omítaných ploch penetrace akrylát-silikonová nanášená ručně stropů</t>
  </si>
  <si>
    <t>2108971250</t>
  </si>
  <si>
    <t>102</t>
  </si>
  <si>
    <t>611341121</t>
  </si>
  <si>
    <t>Omítka sádrová nebo vápenosádrová vnitřních ploch nanášená ručně jednovrstvá, tloušťky do 10 mm hladká vodorovných konstrukcí stropů rovných</t>
  </si>
  <si>
    <t>-988935405</t>
  </si>
  <si>
    <t>"mč 105+108:" 7,68+8,63</t>
  </si>
  <si>
    <t>"mč201+202:" 16,5+2,72</t>
  </si>
  <si>
    <t>103</t>
  </si>
  <si>
    <t>612131121</t>
  </si>
  <si>
    <t>Podkladní a spojovací vrstva vnitřních omítaných ploch penetrace akrylát-silikonová nanášená ručně stěn</t>
  </si>
  <si>
    <t>-586509549</t>
  </si>
  <si>
    <t>104</t>
  </si>
  <si>
    <t>612135101</t>
  </si>
  <si>
    <t>Hrubá výplň rýh maltou jakékoli šířky rýhy ve stěnách</t>
  </si>
  <si>
    <t>-1045616373</t>
  </si>
  <si>
    <t>25*0,15+32,8*0,1</t>
  </si>
  <si>
    <t>105</t>
  </si>
  <si>
    <t>612142001</t>
  </si>
  <si>
    <t>Potažení vnitřních ploch pletivem v ploše nebo pruzích, na plném podkladu sklovláknitým vtlačením do tmelu stěn</t>
  </si>
  <si>
    <t>488927047</t>
  </si>
  <si>
    <t>"po sekání ve zdivu (po řemeslech):"32,6</t>
  </si>
  <si>
    <t>106</t>
  </si>
  <si>
    <t>612321141</t>
  </si>
  <si>
    <t>Omítka vápenocementová vnitřních ploch nanášená ručně dvouvrstvá, tloušťky jádrové omítky do 10 mm a tloušťky štuku do 3 mm štuková svislých konstrukcí stěn</t>
  </si>
  <si>
    <t>323821030</t>
  </si>
  <si>
    <t>"Zazdívky - vyrovnání k st.tl.zdiva:" 2,4*(7,8+5,4+2,4+0,6*2)</t>
  </si>
  <si>
    <t>"altán:" 1,5*(3,77*2+1,2*2)-1,2*2+0,2*(1,25*2+2)</t>
  </si>
  <si>
    <t>107</t>
  </si>
  <si>
    <t>612321191</t>
  </si>
  <si>
    <t>Omítka vápenocementová vnitřních ploch nanášená ručně Příplatek k cenám za každých dalších i započatých 5 mm tloušťky omítky přes 10 mm stěn</t>
  </si>
  <si>
    <t>-2103583372</t>
  </si>
  <si>
    <t>omSTšt*2</t>
  </si>
  <si>
    <t>108</t>
  </si>
  <si>
    <t>612341121</t>
  </si>
  <si>
    <t>Omítka sádrová nebo vápenosádrová vnitřních ploch nanášená ručně jednovrstvá, tloušťky do 10 mm hladká svislých konstrukcí stěn</t>
  </si>
  <si>
    <t>1110731755</t>
  </si>
  <si>
    <t>0,6*(7,45+18,4+7+1,65+10,5)</t>
  </si>
  <si>
    <t>3*(4,89+7,175+1,1+7,1)+3*(6,725+3,8+2,2+3,11)+3*(2,3+3,55+1,6+1,85)</t>
  </si>
  <si>
    <t>3*(7,45+1,1+6,7+5,79)</t>
  </si>
  <si>
    <t>3*(2,15*8+2,15+1,7+4,3+3+4,85+3,35+2,15+1,7)</t>
  </si>
  <si>
    <t>3*(6,67+2,5+3,8+2,6+8,49+5+4,5+1,2+1,5+0,6+3,8+3,4+1,6)</t>
  </si>
  <si>
    <t>-1,6*16-1,3*2*2+0,15*5,3*2</t>
  </si>
  <si>
    <t>3,05*(6,64*2+2*2+4,465*2+0,25*2)</t>
  </si>
  <si>
    <t>-2*(0,8+1,15)+0,15*5,5*2-2*1,3+0,15*5,3+0,25*1,75*4</t>
  </si>
  <si>
    <t>"+ navýšení - stěny bez podhledu:" 0,3*(2,3+3,55+1,6+1,85+4,3*2,15*2+3)</t>
  </si>
  <si>
    <t>omSTsa*0,2</t>
  </si>
  <si>
    <t>109</t>
  </si>
  <si>
    <t>612341191</t>
  </si>
  <si>
    <t>Omítka sádrová nebo vápenosádrová vnitřních ploch nanášená ručně Příplatek k cenám za každých dalších i započatých 5 mm tloušťky omítky přes 10 mm stěn</t>
  </si>
  <si>
    <t>1829854387</t>
  </si>
  <si>
    <t>(omSTsa*0,2)*2</t>
  </si>
  <si>
    <t>110</t>
  </si>
  <si>
    <t>612341321</t>
  </si>
  <si>
    <t>Omítka sádrová nebo vápenosádrová vnitřních ploch nanášená strojně jednovrstvá, tloušťky do 10 mm hladká svislých konstrukcí stěn</t>
  </si>
  <si>
    <t>477234650</t>
  </si>
  <si>
    <t>omSTsa*0,8</t>
  </si>
  <si>
    <t>111</t>
  </si>
  <si>
    <t>612341391</t>
  </si>
  <si>
    <t>Omítka sádrová nebo vápenosádrová vnitřních ploch nanášená strojně Příplatek k cenám za každých dalších i započatých 5 mm tloušťky omítky přes 10 mm stěn</t>
  </si>
  <si>
    <t>1787723749</t>
  </si>
  <si>
    <t>(omSTsa*0,8)*2</t>
  </si>
  <si>
    <t>112</t>
  </si>
  <si>
    <t>613131121</t>
  </si>
  <si>
    <t>Podkladní a spojovací vrstva vnitřních omítaných ploch penetrace akrylát-silikonová nanášená ručně pilířů nebo sloupů</t>
  </si>
  <si>
    <t>-1794935635</t>
  </si>
  <si>
    <t>113</t>
  </si>
  <si>
    <t>613341121</t>
  </si>
  <si>
    <t>Omítka sádrová nebo vápenosádrová vnitřních ploch nanášená ručně jednovrstvá, tloušťky do 10 mm hladká svislých konstrukcí pilířů nebo sloupů</t>
  </si>
  <si>
    <t>297586971</t>
  </si>
  <si>
    <t>"sloupy:" 0,95*3*5+0,8*3*3</t>
  </si>
  <si>
    <t>"trám T1+T2"0,25*3*(5,4+1,5)</t>
  </si>
  <si>
    <t>"trám T3:" 0,3*(6,64+2,4+1,5)</t>
  </si>
  <si>
    <t>114</t>
  </si>
  <si>
    <t>619991001</t>
  </si>
  <si>
    <t>Zakrytí vnitřních ploch před znečištěním včetně pozdějšího odkrytí podlah fólií přilepenou lepící páskou</t>
  </si>
  <si>
    <t>1265658777</t>
  </si>
  <si>
    <t>"u zazdívek - stávající objekt:" 1,5*4+2,5*5,4+2,5*10+2,5*3+1,5*3</t>
  </si>
  <si>
    <t>115</t>
  </si>
  <si>
    <t>619995001</t>
  </si>
  <si>
    <t>Začištění omítek (s dodáním hmot) kolem oken, dveří, podlah, obkladů apod.</t>
  </si>
  <si>
    <t>1293545214</t>
  </si>
  <si>
    <t>"kolem dveří D3 z stáv.budovy:" 1,3+2*2</t>
  </si>
  <si>
    <t>116</t>
  </si>
  <si>
    <t>621211021</t>
  </si>
  <si>
    <t>Montáž kontaktního zateplení lepením a mechanickým kotvením z polystyrenových desek nebo z kombinovaných desek na vnější podhledy, tloušťky desek přes 80 do 120 mm</t>
  </si>
  <si>
    <t>790484539</t>
  </si>
  <si>
    <t>"alt.položka - pracnost atiky:"</t>
  </si>
  <si>
    <t>"atika 2NP:" 0,8*(4,765+7,24+2,25)</t>
  </si>
  <si>
    <t>"sloup:" 2,45*0,2*2</t>
  </si>
  <si>
    <t>117</t>
  </si>
  <si>
    <t>28375938</t>
  </si>
  <si>
    <t>deska EPS 70 fasádní λ=0,039 tl 100mm</t>
  </si>
  <si>
    <t>2138393594</t>
  </si>
  <si>
    <t>12,384*1,02 'Přepočtené koeficientem množství</t>
  </si>
  <si>
    <t>118</t>
  </si>
  <si>
    <t>622111001</t>
  </si>
  <si>
    <t>Ubroušení výstupků betonu po odbednění neomítaných vnějších ploch ze spár bednicích desek do roviny povrchu stěn</t>
  </si>
  <si>
    <t>-1852128641</t>
  </si>
  <si>
    <t xml:space="preserve">"SO01-květináče čelo+vrch:"55,5+14,5 </t>
  </si>
  <si>
    <t>"SO01-dutý půlkruh:"7,9*(0,4+0,1)+4,6</t>
  </si>
  <si>
    <t>"SO03:" 2,1*(11,175+10,45+0,3*2)</t>
  </si>
  <si>
    <t>"SO04 - čela stupňů:" 0,15*2*9</t>
  </si>
  <si>
    <t>119</t>
  </si>
  <si>
    <t>622131121</t>
  </si>
  <si>
    <t>Podkladní a spojovací vrstva vnějších omítaných ploch penetrace akrylát-silikonová nanášená ručně stěn</t>
  </si>
  <si>
    <t>-1146288494</t>
  </si>
  <si>
    <t>120</t>
  </si>
  <si>
    <t>622142001</t>
  </si>
  <si>
    <t>Potažení vnějších ploch pletivem v ploše nebo pruzích, na plném podkladu sklovláknitým vtlačením do tmelu stěn</t>
  </si>
  <si>
    <t>455378535</t>
  </si>
  <si>
    <t>"překlenutí různých materiálů - parapet 1NP:" 1*50</t>
  </si>
  <si>
    <t>121</t>
  </si>
  <si>
    <t>622212011</t>
  </si>
  <si>
    <t>Montáž kontaktního zateplení vnějšího ostění, nadpraží nebo parapetu lepením z polystyrenových desek nebo z kombinovaných desek hloubky špalet do 200 mm, tloušťky desek přes 40 do 80 mm</t>
  </si>
  <si>
    <t>869092720</t>
  </si>
  <si>
    <t>1,8+5,2+1+2,45*2</t>
  </si>
  <si>
    <t>122</t>
  </si>
  <si>
    <t>28375933</t>
  </si>
  <si>
    <t>deska EPS 70 fasádní λ=0,039 tl 50mm</t>
  </si>
  <si>
    <t>-1556978834</t>
  </si>
  <si>
    <t>12,9*0,2*1,1</t>
  </si>
  <si>
    <t>123</t>
  </si>
  <si>
    <t>622252002</t>
  </si>
  <si>
    <t>Montáž profilů kontaktního zateplení ostatních stěnových, dilatačních apod. lepených do tmelu</t>
  </si>
  <si>
    <t>1921444641</t>
  </si>
  <si>
    <t>"výdech VZT:" (1,25*4+0,3*8)*3</t>
  </si>
  <si>
    <t>"2NP:"0,8*2+2,45</t>
  </si>
  <si>
    <t>"Nadpraží oken 1NP:" 48,52</t>
  </si>
  <si>
    <t>"okenní 1NP:" 2,8*10+1,65+10,2</t>
  </si>
  <si>
    <t>"okenní 2NP:" 2,95*4+2,45*2+1+5,19+1,8</t>
  </si>
  <si>
    <t>124</t>
  </si>
  <si>
    <t>59051486</t>
  </si>
  <si>
    <t>profil rohový PVC 15x15mm s výztužnou tkaninou š 100mm pro ETICS</t>
  </si>
  <si>
    <t>833424356</t>
  </si>
  <si>
    <t>lištRoh*1,05</t>
  </si>
  <si>
    <t>125</t>
  </si>
  <si>
    <t>283422081</t>
  </si>
  <si>
    <t xml:space="preserve">profil okenní zakončovacípřipojovací </t>
  </si>
  <si>
    <t>-1944136201</t>
  </si>
  <si>
    <t>64,54*1,05 'Přepočtené koeficientem množství</t>
  </si>
  <si>
    <t>126</t>
  </si>
  <si>
    <t>590515162</t>
  </si>
  <si>
    <t>profil ukončovací 3mm se skrytou okapničkou</t>
  </si>
  <si>
    <t>-716453378</t>
  </si>
  <si>
    <t>48,52*1,05 'Přepočtené koeficientem množství</t>
  </si>
  <si>
    <t>127</t>
  </si>
  <si>
    <t>622541R01</t>
  </si>
  <si>
    <t>Omítka tenkovrstvá podhledů a sloupů plastovitá zrnitost 1mm, včetně penetrace podkladu , odstín přírodní beton (cca RAL7038) technické parametry omítky viz PD popis OM2</t>
  </si>
  <si>
    <t>772192445</t>
  </si>
  <si>
    <t>"SO02:"0,8*(2,8*2+1,7*2)+0,6*7,9</t>
  </si>
  <si>
    <t>38+0,3*25,4+15*0,1</t>
  </si>
  <si>
    <t>"oprava stávající opěrné stěny:" 8</t>
  </si>
  <si>
    <t>"oprava stávajícího přístřešku VZT:" 15</t>
  </si>
  <si>
    <t>128</t>
  </si>
  <si>
    <t>622541R02</t>
  </si>
  <si>
    <t>Omítka tenkovrstvá vnějších stěn plastovitá zrnitost 1mm, včetně penetrace podkladu , odstín přírodní beton (cca RAL7038) technické parametry omítky viz PD popis OM2</t>
  </si>
  <si>
    <t>1204956914</t>
  </si>
  <si>
    <t>"SO04:" 1,4*(2,8+2,4+0,25)+2,15*2+0,15*(3,1+0,25+2,7)</t>
  </si>
  <si>
    <t>"SO02:"1,7*(2*2+0,25*2)+2,75*8,15-2*1,3-0,0768*6-2,4+0,25*(3,05*2)</t>
  </si>
  <si>
    <t>7,9*(0,6+1)+0,25*1+0,15*0,6</t>
  </si>
  <si>
    <t>1,95*1+1,95*1,75/2+0,25*(1,7+1)+1*1,7</t>
  </si>
  <si>
    <t>129</t>
  </si>
  <si>
    <t>622541R12</t>
  </si>
  <si>
    <t>Omítka tenkovrstvá vnějších stěn plastovitá zrnitost 2mm, včetně penetrace podkladu , odstín oranžovohnědá/skořicová (cca RAL8023) technické parametry omítky viz PD popis OM1</t>
  </si>
  <si>
    <t>236598829</t>
  </si>
  <si>
    <t>"SO01:" 3,63*48,6+0,2*48,6+4,15*(4,765+7,24+2,25)</t>
  </si>
  <si>
    <t>-2,8*(7,4+18,9+7,16+1,65)+2,8*0,15*2-2,45*(1,8+3,2+0,29)+2,45*0,15*2-2,95*(1,7+1)+2,95*0,15*4</t>
  </si>
  <si>
    <t xml:space="preserve">"ostění:"  0,15*(48,52+2,8*4)+0,15*(2,95*4+1,45*2+1,8+5,19+1)</t>
  </si>
  <si>
    <t>130</t>
  </si>
  <si>
    <t>623142001</t>
  </si>
  <si>
    <t>Potažení vnějších ploch pletivem v ploše nebo pruzích, na plném podkladu sklovláknitým vtlačením do tmelu pilířů nebo sloupů</t>
  </si>
  <si>
    <t>1740891999</t>
  </si>
  <si>
    <t>"výdech VZD:" (1,25*(1,21*2+0,86*2))*3</t>
  </si>
  <si>
    <t>"sokl SO01:"plSM</t>
  </si>
  <si>
    <t>131</t>
  </si>
  <si>
    <t>623511111</t>
  </si>
  <si>
    <t>Omítka tenkovrstvá akrylátová vnějších ploch probarvená, včetně penetrace podkladu mozaiková střednězrnná pilířů nebo sloupů</t>
  </si>
  <si>
    <t>601017171</t>
  </si>
  <si>
    <t>"plocha SM SO01:" 48,6*0,8</t>
  </si>
  <si>
    <t>plSM</t>
  </si>
  <si>
    <t>132</t>
  </si>
  <si>
    <t>631311115</t>
  </si>
  <si>
    <t>Mazanina z betonu prostého bez zvýšených nároků na prostředí tl. přes 50 do 80 mm tř. C 20/25</t>
  </si>
  <si>
    <t>1731578504</t>
  </si>
  <si>
    <t>"vyrovnávací beton pod květináče:" 3+0,05</t>
  </si>
  <si>
    <t>"podkladní SP5:" 0,9*3,35*0,05</t>
  </si>
  <si>
    <t>133</t>
  </si>
  <si>
    <t>631311126</t>
  </si>
  <si>
    <t>Mazanina z betonu prostého bez zvýšených nároků na prostředí tl. přes 80 do 120 mm tř. C 25/30</t>
  </si>
  <si>
    <t>20592955</t>
  </si>
  <si>
    <t>"SO02:" (4,05*1,5+2*0,25)*0,1</t>
  </si>
  <si>
    <t>134</t>
  </si>
  <si>
    <t>631351101</t>
  </si>
  <si>
    <t>Bednění v podlahách rýh a hran zřízení</t>
  </si>
  <si>
    <t>5590302</t>
  </si>
  <si>
    <t>"šachta:" 0,25*(1,75+1,75)</t>
  </si>
  <si>
    <t>135</t>
  </si>
  <si>
    <t>631351102</t>
  </si>
  <si>
    <t>Bednění v podlahách rýh a hran odstranění</t>
  </si>
  <si>
    <t>-48826738</t>
  </si>
  <si>
    <t>136</t>
  </si>
  <si>
    <t>631362021</t>
  </si>
  <si>
    <t>Výztuž mazanin ze svařovaných sítí z drátů typu KARI</t>
  </si>
  <si>
    <t>1659960527</t>
  </si>
  <si>
    <t>"SO02..SP5 .. 6/100/100:" 4,45*(6,6*2)*0,0012</t>
  </si>
  <si>
    <t>137</t>
  </si>
  <si>
    <t>632451254</t>
  </si>
  <si>
    <t>Potěr cementový samonivelační litý tř. C 30, tl. přes 45 do 50 mm</t>
  </si>
  <si>
    <t>1819366042</t>
  </si>
  <si>
    <t>sklSP1+sklSP2</t>
  </si>
  <si>
    <t>138</t>
  </si>
  <si>
    <t>632451293</t>
  </si>
  <si>
    <t>Potěr cementový samonivelační litý Příplatek k cenám za každých dalších i započatých 5 mm tloušťky přes 50 mm tř. C 30</t>
  </si>
  <si>
    <t>1286321025</t>
  </si>
  <si>
    <t>(sklSP1+sklSP2)*2</t>
  </si>
  <si>
    <t>139</t>
  </si>
  <si>
    <t>63248111R2</t>
  </si>
  <si>
    <t>Vložka do potěru nebo mazaniny z pletiva FeZn oka 50x50x2mm</t>
  </si>
  <si>
    <t>-2054902191</t>
  </si>
  <si>
    <t>140</t>
  </si>
  <si>
    <t>634112113</t>
  </si>
  <si>
    <t>Obvodová dilatace mezi stěnou a mazaninou nebo potěrem podlahovým páskem z pěnového PE tl. do 10 mm, výšky 80 mm</t>
  </si>
  <si>
    <t>1590145683</t>
  </si>
  <si>
    <t>141</t>
  </si>
  <si>
    <t>634661111</t>
  </si>
  <si>
    <t>Výplň dilatačních spar mazanin silikonovým tmelem, šířka spáry do 5 mm</t>
  </si>
  <si>
    <t>1597947732</t>
  </si>
  <si>
    <t>142</t>
  </si>
  <si>
    <t>634911112</t>
  </si>
  <si>
    <t>Řezání dilatačních nebo smršťovacích spár v čerstvé betonové mazanině nebo potěru šířky do 5 mm, hloubky přes 10 do 20 mm</t>
  </si>
  <si>
    <t>-635350878</t>
  </si>
  <si>
    <t>1,5+5,5+6,25+8,1+5,4+10,25</t>
  </si>
  <si>
    <t>143</t>
  </si>
  <si>
    <t>5924560R91</t>
  </si>
  <si>
    <t>dlažba desková betonová 40x40x4cm , barva přírodní - pro pokládku na terče</t>
  </si>
  <si>
    <t>1232056031</t>
  </si>
  <si>
    <t>"samostatná dodávka pro subdodavatele zahradních úprav - doprava na stavbě je zahrnuta v tonáži HSV:" 185</t>
  </si>
  <si>
    <t>Trubní vedení</t>
  </si>
  <si>
    <t>144</t>
  </si>
  <si>
    <t>877260310</t>
  </si>
  <si>
    <t>Montáž tvarovek na kanalizačním plastovém potrubí z polypropylenu PP hladkého plnostěnného kolen DN 100</t>
  </si>
  <si>
    <t>913233628</t>
  </si>
  <si>
    <t>145</t>
  </si>
  <si>
    <t>286193R21</t>
  </si>
  <si>
    <t xml:space="preserve">koleno HD-PE  45° D 100mm - systémové k drenážím</t>
  </si>
  <si>
    <t>666253033</t>
  </si>
  <si>
    <t>146</t>
  </si>
  <si>
    <t>877260320</t>
  </si>
  <si>
    <t>Montáž tvarovek na kanalizačním plastovém potrubí z polypropylenu PP hladkého plnostěnného odboček DN 100</t>
  </si>
  <si>
    <t>141916718</t>
  </si>
  <si>
    <t>147</t>
  </si>
  <si>
    <t>286200114</t>
  </si>
  <si>
    <t>Tvarovky pro drenážní HD-PE- odbočka 90st DN 100/100</t>
  </si>
  <si>
    <t>-2113375435</t>
  </si>
  <si>
    <t>148</t>
  </si>
  <si>
    <t>89321512R1</t>
  </si>
  <si>
    <t>Šachtice domovní pro vodoměry nebo vodovodní uzávěry se stěnami z betonu s vyspravením nerovností, s vynecháním prostupů ve stěnách pro potrubí a jeho obetonováním, s dodáním a osazenímlitinového poklopu vel. 600x600 mm obestavěného prostoru do 0,75 m3</t>
  </si>
  <si>
    <t>332535578</t>
  </si>
  <si>
    <t>"šachta NŠ2 v 2NP:"1</t>
  </si>
  <si>
    <t>Ostatní konstrukce a práce, bourání</t>
  </si>
  <si>
    <t>149</t>
  </si>
  <si>
    <t>9319912R2</t>
  </si>
  <si>
    <t>Tmelení spar mezi konstrukcemi trvale pružným tmelem včetně vyčištění spar,spára šířky do 10 mm</t>
  </si>
  <si>
    <t>1863212969</t>
  </si>
  <si>
    <t>"obrazec v ŽB stěně viz pohled SO02:" 1,3*6+11,1</t>
  </si>
  <si>
    <t>150</t>
  </si>
  <si>
    <t>941111121</t>
  </si>
  <si>
    <t>Montáž lešení řadového trubkového lehkého pracovního s podlahami s provozním zatížením tř. 3 do 200 kg/m2 šířky tř. W09 přes 0,9 do 1,2 m, výšky do 10 m</t>
  </si>
  <si>
    <t>2101909923</t>
  </si>
  <si>
    <t>"altán:" 5*(10+2+1,2*2)</t>
  </si>
  <si>
    <t>"SO01" (50+1,2*10)*5+ 4,2*(4,8+7,3+2,25+1,2*4)</t>
  </si>
  <si>
    <t>151</t>
  </si>
  <si>
    <t>94111123R2</t>
  </si>
  <si>
    <t>Příplatek k lešení za pronájem po dobu použití</t>
  </si>
  <si>
    <t>2137059151</t>
  </si>
  <si>
    <t>152</t>
  </si>
  <si>
    <t>941111821</t>
  </si>
  <si>
    <t>Demontáž lešení řadového trubkového lehkého pracovního s podlahami s provozním zatížením tř. 3 do 200 kg/m2 šířky tř. W09 přes 0,9 do 1,2 m, výšky do 10 m</t>
  </si>
  <si>
    <t>153787166</t>
  </si>
  <si>
    <t>153</t>
  </si>
  <si>
    <t>949101111</t>
  </si>
  <si>
    <t>Lešení pomocné pracovní pro objekty pozemních staveb pro zatížení do 150 kg/m2, o výšce lešeňové podlahy do 1,9 m</t>
  </si>
  <si>
    <t>1465333559</t>
  </si>
  <si>
    <t>"opěrné stěny:" 1,2*(11,175*2+6,7+3,5+3)</t>
  </si>
  <si>
    <t>"objekt:" 244,58+55,73</t>
  </si>
  <si>
    <t>"stáv objekt -zazdívky:" 1,5*(5,4+5,4+3,5)</t>
  </si>
  <si>
    <t>154</t>
  </si>
  <si>
    <t>949101112</t>
  </si>
  <si>
    <t>Lešení pomocné pracovní pro objekty pozemních staveb pro zatížení do 150 kg/m2, o výšce lešeňové podlahy přes 1,9 do 3,5 m</t>
  </si>
  <si>
    <t>-1340012868</t>
  </si>
  <si>
    <t>"SO01 -altán:"40</t>
  </si>
  <si>
    <t>"SO02:"40</t>
  </si>
  <si>
    <t>155</t>
  </si>
  <si>
    <t>949311111</t>
  </si>
  <si>
    <t>Montáž lešení trubkového do šachet (výtahových, potrubních) o půdorysné ploše do 6 m2, výšky do 10 m</t>
  </si>
  <si>
    <t>-1225832540</t>
  </si>
  <si>
    <t>"výtah:" 7</t>
  </si>
  <si>
    <t>156</t>
  </si>
  <si>
    <t>94931121R1</t>
  </si>
  <si>
    <t>Příplatek k lešení trubkovému do šachet do 6 m2 v do 30 m zapronájem po dobu použití</t>
  </si>
  <si>
    <t>-1968582141</t>
  </si>
  <si>
    <t>157</t>
  </si>
  <si>
    <t>949311811</t>
  </si>
  <si>
    <t>Demontáž lešení trubkového do šachet (výtahových, potrubních) o půdorysné ploše do 6 m2, výšky do 10 m</t>
  </si>
  <si>
    <t>-1466510610</t>
  </si>
  <si>
    <t>158</t>
  </si>
  <si>
    <t>952901111</t>
  </si>
  <si>
    <t>Vyčištění budov nebo objektů před předáním do užívání budov bytové nebo občanské výstavby, světlé výšky podlaží do 4 m</t>
  </si>
  <si>
    <t>1911367543</t>
  </si>
  <si>
    <t>243,39+37,23+20*2</t>
  </si>
  <si>
    <t>159</t>
  </si>
  <si>
    <t>953312122</t>
  </si>
  <si>
    <t>Vložky svislé do dilatačních spár z polystyrenových desek extrudovaných včetně dodání a osazení, v jakémkoliv zdivu přes 10 do 20 mm</t>
  </si>
  <si>
    <t>-2072367640</t>
  </si>
  <si>
    <t>"základy:"1,66*(1,75+0,6*3)+2,16*0,6+1,91*3,15+2,75*0,9*3</t>
  </si>
  <si>
    <t>"strop:" 0,25*(9,4+9,1+9,5)</t>
  </si>
  <si>
    <t>160</t>
  </si>
  <si>
    <t>953312123</t>
  </si>
  <si>
    <t>Vložky svislé do dilatačních spár z polystyrenových desek extrudovaných včetně dodání a osazení, v jakémkoliv zdivu přes 20 do 30 mm</t>
  </si>
  <si>
    <t>817356251</t>
  </si>
  <si>
    <t>"strop:" 0,25*(9,4+9,5*2)</t>
  </si>
  <si>
    <t>"stěny:" 0,25*4,5*2+0,25*3,5*2</t>
  </si>
  <si>
    <t>161</t>
  </si>
  <si>
    <t>95396111R4</t>
  </si>
  <si>
    <t>Kotvy chemické s vyvrtáním otvoru do betonu, železobetonu nebo tvrdého kamene tmel, hloubka 250 mm vč.kotevní tyče z betonářské oceli D12 dl.0,5m</t>
  </si>
  <si>
    <t>-1796535528</t>
  </si>
  <si>
    <t>16+10+4+4</t>
  </si>
  <si>
    <t>162</t>
  </si>
  <si>
    <t>961044111</t>
  </si>
  <si>
    <t>Bourání základů z betonu prostého</t>
  </si>
  <si>
    <t>179565749</t>
  </si>
  <si>
    <t>"stávající schod - pro obnovu:" 0,3*0,5*(1,8+1,8)</t>
  </si>
  <si>
    <t>163</t>
  </si>
  <si>
    <t>962032230</t>
  </si>
  <si>
    <t>Bourání zdiva nadzákladového z cihel nebo tvárnic z cihel pálených nebo vápenopískových, na maltu vápennou nebo vápenocementovou, objemu do 1 m3</t>
  </si>
  <si>
    <t>-1566963778</t>
  </si>
  <si>
    <t>"stávající sokl ve 2NP - pro dveře:" 0,2*1,2*1,5+0,2*0,9*1,5</t>
  </si>
  <si>
    <t>164</t>
  </si>
  <si>
    <t>965042121</t>
  </si>
  <si>
    <t>Bourání mazanin betonových nebo z litého asfaltu tl. do 100 mm, plochy do 1 m2</t>
  </si>
  <si>
    <t>723007972</t>
  </si>
  <si>
    <t>"beton kolem vpusti viz D11b1:"</t>
  </si>
  <si>
    <t>0,1*(1,5*1,1-0,5*0,5*2)+0,1*(1,7*1-0,6*0,6)</t>
  </si>
  <si>
    <t>165</t>
  </si>
  <si>
    <t>966080103</t>
  </si>
  <si>
    <t>Bourání kontaktního zateplení včetně povrchové úpravy omítkou nebo nátěrem z polystyrénových desek, tloušťky přes 60 do 120 mm</t>
  </si>
  <si>
    <t>1669999395</t>
  </si>
  <si>
    <t>"viz výkres 1NP-demolice:"80+15</t>
  </si>
  <si>
    <t>166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</si>
  <si>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</si>
  <si>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</si>
  <si>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-1015803908</t>
  </si>
  <si>
    <t>"začištění po vybouraných parapetech:" 0,2*19,54</t>
  </si>
  <si>
    <t>167</t>
  </si>
  <si>
    <t>968082018</t>
  </si>
  <si>
    <t>Vybourání plastových rámů oken s křídly, dveřních zárubní, vrat rámu oken s křídly, plochy přes 4 m2</t>
  </si>
  <si>
    <t>116169110</t>
  </si>
  <si>
    <t>"1NP+2NP:" 2,4*(2,4*2+5,4+3,24)+2,4*(2,4+2,4)</t>
  </si>
  <si>
    <t>168</t>
  </si>
  <si>
    <t>968082022</t>
  </si>
  <si>
    <t>Vybourání plastových rámů oken s křídly, dveřních zárubní, vrat dveřních zárubní, plochy přes 2 do 4 m2</t>
  </si>
  <si>
    <t>774462645</t>
  </si>
  <si>
    <t>1,3*2</t>
  </si>
  <si>
    <t>169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</si>
  <si>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</si>
  <si>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</si>
  <si>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-116784246</t>
  </si>
  <si>
    <t>170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</si>
  <si>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</si>
  <si>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</si>
  <si>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-844010521</t>
  </si>
  <si>
    <t>"přípomoce -řemesla :"42</t>
  </si>
  <si>
    <t>171</t>
  </si>
  <si>
    <t>971042231</t>
  </si>
  <si>
    <t>Vybourání otvorů v betonových příčkách a zdech základových nebo nadzákladových plochy do 0,0225 m2, tl. do 150 mm</t>
  </si>
  <si>
    <t>1779775655</t>
  </si>
  <si>
    <t>"vstávajícím kanálu pro teplovodní přípojku:" 2</t>
  </si>
  <si>
    <t>172</t>
  </si>
  <si>
    <t>971042261</t>
  </si>
  <si>
    <t>Vybourání otvorů v betonových příčkách a zdech základových nebo nadzákladových plochy do 0,0225 m2, tl. do 600 mm</t>
  </si>
  <si>
    <t>-1792386940</t>
  </si>
  <si>
    <t>"prostup pro teplovodní přípojku:"2+2</t>
  </si>
  <si>
    <t>"pro vsak:"1</t>
  </si>
  <si>
    <t>173</t>
  </si>
  <si>
    <t>97303134R9</t>
  </si>
  <si>
    <t>Vysekání a úprava výklenků ve zdivu z cihel pro rozvaděče</t>
  </si>
  <si>
    <t>-577117177</t>
  </si>
  <si>
    <t>"rozvaděč:"2</t>
  </si>
  <si>
    <t>"hydrant:"1</t>
  </si>
  <si>
    <t>174</t>
  </si>
  <si>
    <t>974031153</t>
  </si>
  <si>
    <t>Vysekání rýh ve zdivu cihelném na maltu vápennou nebo vápenocementovou do hl. 100 mm a šířky do 100 mm</t>
  </si>
  <si>
    <t>1077543337</t>
  </si>
  <si>
    <t>175</t>
  </si>
  <si>
    <t>974031164</t>
  </si>
  <si>
    <t>Vysekání rýh ve zdivu cihelném na maltu vápennou nebo vápenocementovou do hl. 150 mm a šířky do 150 mm</t>
  </si>
  <si>
    <t>332397366</t>
  </si>
  <si>
    <t>"přípomoce -řemesla :"25</t>
  </si>
  <si>
    <t>176</t>
  </si>
  <si>
    <t>974042554</t>
  </si>
  <si>
    <t>Vysekání rýh v betonové nebo jiné monolitické dlažbě s betonovým podkladem do hl. 100 mm a šířky do 150 mm</t>
  </si>
  <si>
    <t>518351875</t>
  </si>
  <si>
    <t>"prah dveří:" 1,5</t>
  </si>
  <si>
    <t>177</t>
  </si>
  <si>
    <t>975011251</t>
  </si>
  <si>
    <t>Podpěrné dřevení při podezdívání základového zdiva při výšce vyzdívky do 2 m, při tl. zdiva 450 mm a délce podchycení přes 3 do 5 m</t>
  </si>
  <si>
    <t>-74819912</t>
  </si>
  <si>
    <t>10+2,5+5+5</t>
  </si>
  <si>
    <t>178</t>
  </si>
  <si>
    <t>978035117</t>
  </si>
  <si>
    <t>Odstranění tenkovrstvých omítek nebo štuku tloušťky do 2 mm obroušením, rozsahu přes 50 do 100%</t>
  </si>
  <si>
    <t>522369990</t>
  </si>
  <si>
    <t>"oprava stávající opěrné stěny:" 8-1,5</t>
  </si>
  <si>
    <t>179</t>
  </si>
  <si>
    <t>98556422R4</t>
  </si>
  <si>
    <t>Kotvičky pro výztuž stříkaného betonu z betonářské oceli do chemické malty, hloubky kotvení přes 200 do 500 mm, průměru přes 10 do 16 mm</t>
  </si>
  <si>
    <t>1075672216</t>
  </si>
  <si>
    <t>"propojení se stávajícími základy:" 16</t>
  </si>
  <si>
    <t>180</t>
  </si>
  <si>
    <t>990100100</t>
  </si>
  <si>
    <t xml:space="preserve">Odstranění stávající MIV (vel.0,6x2,4m), při demontáži je třeba počítat s přítomností azbestu - demontáž, bezpečnostní opatření, přesuny a odvoz vč.poplatku za uložení na skládce_x000d_
</t>
  </si>
  <si>
    <t>-1383357953</t>
  </si>
  <si>
    <t>181</t>
  </si>
  <si>
    <t>999900R02</t>
  </si>
  <si>
    <t>D+M Přenosný hasící přístroj - práškový 113B</t>
  </si>
  <si>
    <t>1724617035</t>
  </si>
  <si>
    <t>182</t>
  </si>
  <si>
    <t>999900R03</t>
  </si>
  <si>
    <t>D+M Přenosný hasící přístroj - sněhový, hasící schopnost 70B</t>
  </si>
  <si>
    <t>1148989737</t>
  </si>
  <si>
    <t>183</t>
  </si>
  <si>
    <t>999900R10</t>
  </si>
  <si>
    <t>Bezpečnostní tabulky dle ČSN ISO 3864 umístěné dle ČSN 01 8013 (označení hlavních uzávěrů, směrů úniku)</t>
  </si>
  <si>
    <t>1583121812</t>
  </si>
  <si>
    <t>997</t>
  </si>
  <si>
    <t>Přesun sutě</t>
  </si>
  <si>
    <t>184</t>
  </si>
  <si>
    <t>99701300R1</t>
  </si>
  <si>
    <t xml:space="preserve">Dobourání rozrušeného betonu </t>
  </si>
  <si>
    <t>2088890738</t>
  </si>
  <si>
    <t>"beton nad vsakem:" 5*5*0,3</t>
  </si>
  <si>
    <t>185</t>
  </si>
  <si>
    <t>99701321R1</t>
  </si>
  <si>
    <t>Vnitrostaveništní doprava suti - ukládání do kontejnerů, přeprava jeřábem přes střechu v 5m a š. 12,5m (vč.poplatku za dopravu a pronájem autojeřábu)</t>
  </si>
  <si>
    <t>-1915008544</t>
  </si>
  <si>
    <t>186</t>
  </si>
  <si>
    <t>997013501</t>
  </si>
  <si>
    <t>Odvoz suti a vybouraných hmot na skládku nebo meziskládku se složením, na vzdálenost do 1 km</t>
  </si>
  <si>
    <t>CS ÚRS 2019 02</t>
  </si>
  <si>
    <t>388060447</t>
  </si>
  <si>
    <t>187</t>
  </si>
  <si>
    <t>9970135R0</t>
  </si>
  <si>
    <t xml:space="preserve">Příplatek k odvozu suti a vybouraných hmot za dopravu na místo skládky </t>
  </si>
  <si>
    <t>441146660</t>
  </si>
  <si>
    <t>188</t>
  </si>
  <si>
    <t>99701380R1</t>
  </si>
  <si>
    <t>Poplatek za uložení stavebního odpadu na skládce (skládkovné) z prostého betonu (odvozeno od technologie bourání zhotovitele)</t>
  </si>
  <si>
    <t>-1098789848</t>
  </si>
  <si>
    <t>998</t>
  </si>
  <si>
    <t>Přesun hmot</t>
  </si>
  <si>
    <t>189</t>
  </si>
  <si>
    <t>99801800R1</t>
  </si>
  <si>
    <t>Přesun hmot - překládání na vnějším staveništi, přesun jeřábem přes střechy stávající budovy, vnitřní přesuny - viz PD Situace POV</t>
  </si>
  <si>
    <t>118880033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</si>
  <si>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</si>
  <si>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</si>
  <si>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</si>
  <si>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</si>
  <si>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</si>
  <si>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</si>
  <si>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natěradly a tmely za studena na ploše vodorovné V nátěrem penetračním</t>
  </si>
  <si>
    <t>97164525</t>
  </si>
  <si>
    <t>278</t>
  </si>
  <si>
    <t>"altán:"2*4,5*2</t>
  </si>
  <si>
    <t>191</t>
  </si>
  <si>
    <t>11163150</t>
  </si>
  <si>
    <t>lak penetrační asfaltový</t>
  </si>
  <si>
    <t>823346446</t>
  </si>
  <si>
    <t>296*0,0003 "Přepočtené koeficientem množství</t>
  </si>
  <si>
    <t>192</t>
  </si>
  <si>
    <t>711112001</t>
  </si>
  <si>
    <t>Provedení izolace proti zemní vlhkosti natěradly a tmely za studena na ploše svislé S nátěrem penetračním</t>
  </si>
  <si>
    <t>110369167</t>
  </si>
  <si>
    <t>193</t>
  </si>
  <si>
    <t>-1575387904</t>
  </si>
  <si>
    <t>48,571*0,00035 'Přepočtené koeficientem množství</t>
  </si>
  <si>
    <t>194</t>
  </si>
  <si>
    <t>711141559</t>
  </si>
  <si>
    <t>Provedení izolace proti zemní vlhkosti pásy přitavením NAIP na ploše vodorovné V</t>
  </si>
  <si>
    <t>-970444121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</si>
  <si>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</si>
  <si>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</si>
  <si>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</si>
  <si>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-802446620</t>
  </si>
  <si>
    <t>296*1,15 'Přepočtené koeficientem množství</t>
  </si>
  <si>
    <t>196</t>
  </si>
  <si>
    <t>-1792982892</t>
  </si>
  <si>
    <t>197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</si>
  <si>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</si>
  <si>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</si>
  <si>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-112103422</t>
  </si>
  <si>
    <t>278*1,15 'Přepočtené koeficientem množství</t>
  </si>
  <si>
    <t>198</t>
  </si>
  <si>
    <t>711142559</t>
  </si>
  <si>
    <t>Provedení izolace proti zemní vlhkosti pásy přitavením NAIP na ploše svislé S</t>
  </si>
  <si>
    <t>1060099816</t>
  </si>
  <si>
    <t>"sokl:" 0,6*50</t>
  </si>
  <si>
    <t>"altán:" 1,5*(4,05*2+1,5*2)+0,4*4,5</t>
  </si>
  <si>
    <t>199</t>
  </si>
  <si>
    <t>-1440670742</t>
  </si>
  <si>
    <t>48,45*1,2 'Přepočtené koeficientem množství</t>
  </si>
  <si>
    <t>200</t>
  </si>
  <si>
    <t>717479051</t>
  </si>
  <si>
    <t>201</t>
  </si>
  <si>
    <t>-724700433</t>
  </si>
  <si>
    <t>30*1,2 'Přepočtené koeficientem množství</t>
  </si>
  <si>
    <t>202</t>
  </si>
  <si>
    <t>711161112</t>
  </si>
  <si>
    <t>Izolace proti zemní vlhkosti a beztlakové vodě nopovými fóliemi na ploše vodorovné V vrstva ochranná, odvětrávací a drenážní výška nopku 8,0 mm, tl. fólie do 0,6 mm</t>
  </si>
  <si>
    <t>965183412</t>
  </si>
  <si>
    <t>"sokl 1NP:" 50*0,5</t>
  </si>
  <si>
    <t>203</t>
  </si>
  <si>
    <t>71116120R1</t>
  </si>
  <si>
    <t>Izolace proti zemní vlhkosti drenážním geokompozitem z HDPE s nakašírovanou filtrační geotextilií a hydroizolační fólií (tl.cca 4mm)</t>
  </si>
  <si>
    <t>300838785</t>
  </si>
  <si>
    <t>"květináče:" 150+5,5</t>
  </si>
  <si>
    <t>"SO02+SO04:" 2,5*1,95+1,7*4,5+1,85*(1,7+6,345+5,5+0,6)</t>
  </si>
  <si>
    <t>204</t>
  </si>
  <si>
    <t>71116120R2</t>
  </si>
  <si>
    <t>Zakončení geokompozitu u drenáží - oddělení filtrační textilie a překrytí drenáže</t>
  </si>
  <si>
    <t>-874748121</t>
  </si>
  <si>
    <t>"SO02+SO04:" 1,95+4,5+(1,7+6,345+5,5+0,6)</t>
  </si>
  <si>
    <t>205</t>
  </si>
  <si>
    <t>711161383</t>
  </si>
  <si>
    <t>Izolace proti zemní vlhkosti a beztlakové vodě nopovými fóliemi ostatní ukončení izolace lištou</t>
  </si>
  <si>
    <t>-1592164369</t>
  </si>
  <si>
    <t>"květináče:" 135+8</t>
  </si>
  <si>
    <t>"sokl 1NP:" 50</t>
  </si>
  <si>
    <t>206</t>
  </si>
  <si>
    <t>711161R01</t>
  </si>
  <si>
    <t>Zakončovací profil substrátu zelené střechy</t>
  </si>
  <si>
    <t>-1353008658</t>
  </si>
  <si>
    <t>"altán:" 9,5</t>
  </si>
  <si>
    <t>207</t>
  </si>
  <si>
    <t>711193121</t>
  </si>
  <si>
    <t>Izolace proti zemní vlhkosti ostatní těsnicí hmotou dvousložkovou na bázi cementu na ploše vodorovné V</t>
  </si>
  <si>
    <t>-1862368958</t>
  </si>
  <si>
    <t>"WC+úkl.místnost:" 4+3,99</t>
  </si>
  <si>
    <t>"vrch atiky se zábradlím :" 0,19*49</t>
  </si>
  <si>
    <t>"vrch OS03:" 0,3*11,175</t>
  </si>
  <si>
    <t>"stupně schodiště SO04:" 0,3*2*9</t>
  </si>
  <si>
    <t>208</t>
  </si>
  <si>
    <t>711193131</t>
  </si>
  <si>
    <t>Izolace proti zemní vlhkosti ostatní těsnicí hmotou dvousložkovou na bázi cementu na ploše svislé S</t>
  </si>
  <si>
    <t>972895770</t>
  </si>
  <si>
    <t>"WC+úkl.místnost:" 0,2*(2,15*4+2,15+0,9+2+0,9)</t>
  </si>
  <si>
    <t>209</t>
  </si>
  <si>
    <t>71149313R1</t>
  </si>
  <si>
    <t>Těsnící páska stěrkové izolace vč.tmelu</t>
  </si>
  <si>
    <t>-561883032</t>
  </si>
  <si>
    <t xml:space="preserve"> 0,2*8+(2,15*4+2,15+0,9+2+0,9)</t>
  </si>
  <si>
    <t>210</t>
  </si>
  <si>
    <t>711745567</t>
  </si>
  <si>
    <t>Provedení detailů pásy přitavením spojů obrácených nebo zpětných se zesílením rš 500 mm NAIP</t>
  </si>
  <si>
    <t>-1844760656</t>
  </si>
  <si>
    <t>"napojení na stáv.izolaci:"23</t>
  </si>
  <si>
    <t>211</t>
  </si>
  <si>
    <t>-1420189519</t>
  </si>
  <si>
    <t>23*0,5*1,2</t>
  </si>
  <si>
    <t>13,8*1,2 'Přepočtené koeficientem množství</t>
  </si>
  <si>
    <t>212</t>
  </si>
  <si>
    <t>711747067</t>
  </si>
  <si>
    <t>Provedení detailů pásy přitavením opracování trubních prostupů pod těsnící objímkou, průměru do 300 mm, NAIP</t>
  </si>
  <si>
    <t>1508562479</t>
  </si>
  <si>
    <t>"prostupy řemesel:" 7+7+3</t>
  </si>
  <si>
    <t>"obnova izolace topného kanálu:" 2</t>
  </si>
  <si>
    <t>213</t>
  </si>
  <si>
    <t>998711101</t>
  </si>
  <si>
    <t>Přesun hmot pro izolace proti vodě, vlhkosti a plynům stanovený z hmotnosti přesunovaného materiálu vodorovná dopravní vzdálenost do 50 m v objektech výšky do 6 m</t>
  </si>
  <si>
    <t>480260493</t>
  </si>
  <si>
    <t>214</t>
  </si>
  <si>
    <t>99871118R1</t>
  </si>
  <si>
    <t>Příplatek k cenám za zvětšený a ztížený přesun přes vymezenou největší dopravní vzdálenost do 100 m dle POV stavby (přesun jeřábem)</t>
  </si>
  <si>
    <t>1186540154</t>
  </si>
  <si>
    <t>712</t>
  </si>
  <si>
    <t>Povlakové krytiny</t>
  </si>
  <si>
    <t>215</t>
  </si>
  <si>
    <t>712311101</t>
  </si>
  <si>
    <t>Provedení povlakové krytiny střech plochých do 10° natěradly a tmely za studena nátěrem lakem penetračním nebo asfaltovým</t>
  </si>
  <si>
    <t>-1851151231</t>
  </si>
  <si>
    <t>216</t>
  </si>
  <si>
    <t>-93575032</t>
  </si>
  <si>
    <t>368,15*0,00035 'Přepočtené koeficientem množství</t>
  </si>
  <si>
    <t>217</t>
  </si>
  <si>
    <t>712331111</t>
  </si>
  <si>
    <t>Provedení povlakové krytiny střech plochých do 10° pásy na sucho podkladní samolepící asfaltový pás</t>
  </si>
  <si>
    <t>-1635030442</t>
  </si>
  <si>
    <t>"podkladní:"</t>
  </si>
  <si>
    <t>"S001-altán:" 31</t>
  </si>
  <si>
    <t>"výdech VZD:" (0,86*1,21)*3</t>
  </si>
  <si>
    <t>"na polystyren:"</t>
  </si>
  <si>
    <t>"SO01 -1NP:" 250+75,2*0,4+3,5*3*0,4</t>
  </si>
  <si>
    <t>"SO01 2NP:"23,5+23,6*0,4</t>
  </si>
  <si>
    <t>218</t>
  </si>
  <si>
    <t>62866281</t>
  </si>
  <si>
    <t>pás asfaltový samolepicí modifikovaný SBS tl 3,0mm s vložkou ze skleněné tkaniny se spalitelnou fólií nebo jemnozrnným minerálním posypem nebo textilií na horním povrchu</t>
  </si>
  <si>
    <t>809523136</t>
  </si>
  <si>
    <t>34,122*1,2 'Přepočtené koeficientem množství</t>
  </si>
  <si>
    <t>219</t>
  </si>
  <si>
    <t>62856001</t>
  </si>
  <si>
    <t xml:space="preserve">pás asfaltový samolepicí modifikovaný SBS tl 2,2mm s vložkou z hliníkové fólie, hliníkové fólie s textilií se  spalitelnou fólií nebo jemnozrnným minerálním posypem nebo textilií na horním povrchu</t>
  </si>
  <si>
    <t>65601920</t>
  </si>
  <si>
    <t>317,22*1,2 'Přepočtené koeficientem množství</t>
  </si>
  <si>
    <t>220</t>
  </si>
  <si>
    <t>712341559</t>
  </si>
  <si>
    <t>Provedení povlakové krytiny střech plochých do 10° pásy přitavením NAIP v plné ploše</t>
  </si>
  <si>
    <t>-140417805</t>
  </si>
  <si>
    <t>"SO01 -1NP:" 250+(75,2+3,5*3)*0,4</t>
  </si>
  <si>
    <t xml:space="preserve">"SO01 -  2NP:"23,5+23,6*0,4</t>
  </si>
  <si>
    <t>"SO01 - altán:"31</t>
  </si>
  <si>
    <t>"SO02 -sltán:"38,4+16*0,2</t>
  </si>
  <si>
    <t>221</t>
  </si>
  <si>
    <t>62855003</t>
  </si>
  <si>
    <t>pás asfaltový natavitelný modifikovaný SBS tl 4,0mm s vložkou z polyesterové rohože a hrubozrnným břidličným posypem na horním povrchu</t>
  </si>
  <si>
    <t>-1946480608</t>
  </si>
  <si>
    <t>348,22*1,2 'Přepočtené koeficientem množství</t>
  </si>
  <si>
    <t>222</t>
  </si>
  <si>
    <t>628522663</t>
  </si>
  <si>
    <t>modifikovaným asfaltový pás SBS s aditivy proti prorůstání kořenů</t>
  </si>
  <si>
    <t>1117217349</t>
  </si>
  <si>
    <t>38,4*1,2 'Přepočtené koeficientem množství</t>
  </si>
  <si>
    <t>223</t>
  </si>
  <si>
    <t>-1845579439</t>
  </si>
  <si>
    <t>"SO01 -1NP:" 250+75,2*0,5+3,5*3*0,5</t>
  </si>
  <si>
    <t>"SO01 2NP:"23,5+23,6*0,5</t>
  </si>
  <si>
    <t>"SO02-altán:" 38,4+16*0,1</t>
  </si>
  <si>
    <t>224</t>
  </si>
  <si>
    <t>-1102522497</t>
  </si>
  <si>
    <t>40*1,2 'Přepočtené koeficientem množství</t>
  </si>
  <si>
    <t>225</t>
  </si>
  <si>
    <t>157863767</t>
  </si>
  <si>
    <t>328,15*1,2 'Přepočtené koeficientem množství</t>
  </si>
  <si>
    <t>226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</si>
  <si>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</si>
  <si>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</si>
  <si>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-1215424912</t>
  </si>
  <si>
    <t>"SO01 -1NP:" 250+75,2*0,1+3,5*3*0,1</t>
  </si>
  <si>
    <t>"SO01 -1NP:" 250+75,2*0,1+3,5*3*0,1-185</t>
  </si>
  <si>
    <t>227</t>
  </si>
  <si>
    <t>69311172</t>
  </si>
  <si>
    <t>geotextilie PP s ÚV stabilizací 300g/m2</t>
  </si>
  <si>
    <t>-1474548960</t>
  </si>
  <si>
    <t>412,14*1,2 'Přepočtené koeficientem množství</t>
  </si>
  <si>
    <t>228</t>
  </si>
  <si>
    <t>712771201</t>
  </si>
  <si>
    <t>Provedení drenážní vrstvy vegetační střechy z kameniva, tloušťky násypu do 100 mm, sklon střechy do 5°</t>
  </si>
  <si>
    <t>1392804166</t>
  </si>
  <si>
    <t>229</t>
  </si>
  <si>
    <t>583374011</t>
  </si>
  <si>
    <t>kamenivo dekorační (kačírek) frakce 8/16</t>
  </si>
  <si>
    <t>-639277428</t>
  </si>
  <si>
    <t>250*0,04</t>
  </si>
  <si>
    <t>38,4*0,025</t>
  </si>
  <si>
    <t>230</t>
  </si>
  <si>
    <t>712771333</t>
  </si>
  <si>
    <t>Provedení hydroakumulační vrstvy vegetační střechy z plastových nopových fólií s perforací, kladených volně s přesahem, sklon střechy do 5°</t>
  </si>
  <si>
    <t>101154366</t>
  </si>
  <si>
    <t>"SO01 - 1NP:"250</t>
  </si>
  <si>
    <t>"SO02 - altán:" 38</t>
  </si>
  <si>
    <t>231</t>
  </si>
  <si>
    <t>69334004</t>
  </si>
  <si>
    <t>fólie profilovaná (nopová) perforovaná HDPE s hydroakumulační a drenážní funkcí do vegetačních střech s výškou nopů 40mm</t>
  </si>
  <si>
    <t>-1529342270</t>
  </si>
  <si>
    <t>250*1,2 'Přepočtené koeficientem množství</t>
  </si>
  <si>
    <t>232</t>
  </si>
  <si>
    <t>69334321</t>
  </si>
  <si>
    <t>fólie profilovaná (nopová) perforovaná HDPE s hydroakumulační a drenážní funkcí do vegetačních střech s výškou nopů 25mm</t>
  </si>
  <si>
    <t>1335885321</t>
  </si>
  <si>
    <t>41,6666666666667*1,2 'Přepočtené koeficientem množství</t>
  </si>
  <si>
    <t>233</t>
  </si>
  <si>
    <t>71299900R2</t>
  </si>
  <si>
    <t>Provedení povlakové krytiny střech - ostatní práce montáž tvarovky pro utěsnění prostupu hydroizolací</t>
  </si>
  <si>
    <t>-635351972</t>
  </si>
  <si>
    <t>"VP1+VP2 .... integrovaná manžeta viz 721 - syst.vpusť:" (5+2)*2</t>
  </si>
  <si>
    <t>"výdechy:"2*2</t>
  </si>
  <si>
    <t>234</t>
  </si>
  <si>
    <t>28349R7121</t>
  </si>
  <si>
    <t>systémový prostup s integrovanou bitumenovou manžetou pro DN110</t>
  </si>
  <si>
    <t>-1793093356</t>
  </si>
  <si>
    <t>"parozábrana+hydroizolace:"2</t>
  </si>
  <si>
    <t>235</t>
  </si>
  <si>
    <t>28349R7122</t>
  </si>
  <si>
    <t>systémový prostup s integrovanou bitumenovou manžetou pro DN200</t>
  </si>
  <si>
    <t>466598064</t>
  </si>
  <si>
    <t>236</t>
  </si>
  <si>
    <t>998712101</t>
  </si>
  <si>
    <t>Přesun hmot pro povlakové krytiny stanovený z hmotnosti přesunovaného materiálu vodorovná dopravní vzdálenost do 50 m v objektech výšky do 6 m</t>
  </si>
  <si>
    <t>-1369523680</t>
  </si>
  <si>
    <t>237</t>
  </si>
  <si>
    <t>99871218R1</t>
  </si>
  <si>
    <t>-1480859637</t>
  </si>
  <si>
    <t>713</t>
  </si>
  <si>
    <t>Izolace tepelné</t>
  </si>
  <si>
    <t>238</t>
  </si>
  <si>
    <t>713121111</t>
  </si>
  <si>
    <t>Montáž tepelné izolace podlah rohožemi, pásy, deskami, dílci, bloky (izolační materiál ve specifikaci) kladenými volně jednovrstvá</t>
  </si>
  <si>
    <t>1699362806</t>
  </si>
  <si>
    <t>"SO02:" 1,5*4,05</t>
  </si>
  <si>
    <t>239</t>
  </si>
  <si>
    <t>28376382</t>
  </si>
  <si>
    <t>deska z polystyrénu XPS, hrana polodrážková a hladký povrch s vyšší odolností tl 100mm</t>
  </si>
  <si>
    <t>-558028164</t>
  </si>
  <si>
    <t>6,075*1,02 'Přepočtené koeficientem množství</t>
  </si>
  <si>
    <t>713121121</t>
  </si>
  <si>
    <t>Montáž tepelné izolace podlah rohožemi, pásy, deskami, dílci, bloky (izolační materiál ve specifikaci) kladenými volně dvouvrstvá</t>
  </si>
  <si>
    <t>-67179996</t>
  </si>
  <si>
    <t>"plocha podlah :"sklSP2+sklSP1</t>
  </si>
  <si>
    <t>241</t>
  </si>
  <si>
    <t>28375910</t>
  </si>
  <si>
    <t>deska EPS 150 do plochých střech a podlah λ=0,035 tl 60mm</t>
  </si>
  <si>
    <t>614126529</t>
  </si>
  <si>
    <t>"plocha podlah :"(sklSP2+sklSP1)*2,04</t>
  </si>
  <si>
    <t>242</t>
  </si>
  <si>
    <t>713131121</t>
  </si>
  <si>
    <t>Montáž tepelné izolace stěn rohožemi, pásy, deskami, dílci, bloky (izolační materiál ve specifikaci) přichycením úchytnými dráty a závlačkami</t>
  </si>
  <si>
    <t>1567130573</t>
  </si>
  <si>
    <t>"izolace věnce pod okny:" 0,15*45</t>
  </si>
  <si>
    <t>243</t>
  </si>
  <si>
    <t>28376443</t>
  </si>
  <si>
    <t>deska z polystyrénu XPS, hrana rovná a strukturovaný povrch 300kPa tl 100mm</t>
  </si>
  <si>
    <t>347209682</t>
  </si>
  <si>
    <t>6,75*1,1 'Přepočtené koeficientem množství</t>
  </si>
  <si>
    <t>244</t>
  </si>
  <si>
    <t>130299778</t>
  </si>
  <si>
    <t>"izolace mezi isokorb:" (0,25*0,5)*66</t>
  </si>
  <si>
    <t>245</t>
  </si>
  <si>
    <t>28376442</t>
  </si>
  <si>
    <t>deska z polystyrénu XPS, hrana rovná a strukturovaný povrch 300kPa tl 80mm</t>
  </si>
  <si>
    <t>-1844537945</t>
  </si>
  <si>
    <t>8,25*1,1 'Přepočtené koeficientem množství</t>
  </si>
  <si>
    <t>246</t>
  </si>
  <si>
    <t>713131141</t>
  </si>
  <si>
    <t>Montáž tepelné izolace stěn rohožemi, pásy, deskami, dílci, bloky (izolační materiál ve specifikaci) lepením celoplošně</t>
  </si>
  <si>
    <t>-1789324812</t>
  </si>
  <si>
    <t>"výdech VZD:" (1,25*(1,21*2+0,86*2)+0,86*1,21)*3</t>
  </si>
  <si>
    <t>"atika 2NP - vrch a zadní strana k hraně tep.izolace:" 0,6*14,5</t>
  </si>
  <si>
    <t>"sokl 1NP:" 50*0,66</t>
  </si>
  <si>
    <t>247</t>
  </si>
  <si>
    <t>516656523</t>
  </si>
  <si>
    <t>27,347*1,08 'Přepočtené koeficientem množství</t>
  </si>
  <si>
    <t>248</t>
  </si>
  <si>
    <t>28376440</t>
  </si>
  <si>
    <t>deska z polystyrénu XPS, hrana rovná a strukturovaný povrch 300kPa tl 50mm</t>
  </si>
  <si>
    <t>1019184591</t>
  </si>
  <si>
    <t>33*1,1 'Přepočtené koeficientem množství</t>
  </si>
  <si>
    <t>249</t>
  </si>
  <si>
    <t>713141131</t>
  </si>
  <si>
    <t>Montáž tepelné izolace střech plochých rohožemi, pásy, deskami, dílci, bloky (izolační materiál ve specifikaci) přilepenými za studena zplna, jednovrstvá</t>
  </si>
  <si>
    <t>-421143412</t>
  </si>
  <si>
    <t>"SO01-1NP:" 250</t>
  </si>
  <si>
    <t>"SO01 -2NP:"23,5</t>
  </si>
  <si>
    <t>"spádová:" 273,5</t>
  </si>
  <si>
    <t>250</t>
  </si>
  <si>
    <t>28375926</t>
  </si>
  <si>
    <t>deska EPS 200 do plochých střech a podlah λ=0,034 tl 100mm</t>
  </si>
  <si>
    <t>1495260401</t>
  </si>
  <si>
    <t>273,5*1,02 'Přepočtené koeficientem množství</t>
  </si>
  <si>
    <t>251</t>
  </si>
  <si>
    <t>28375926R2</t>
  </si>
  <si>
    <t xml:space="preserve">deska EPS 200 do plochých střech a podlah λ=0,034 spádová  tl 50-200mm</t>
  </si>
  <si>
    <t>-870751028</t>
  </si>
  <si>
    <t>252</t>
  </si>
  <si>
    <t>1489250086</t>
  </si>
  <si>
    <t>"vložky z pěnového skla:"</t>
  </si>
  <si>
    <t>"parapety:" (43,1+7)*0,2</t>
  </si>
  <si>
    <t>"pod sloupy altánu na střeše:" 0,3*0,3*8</t>
  </si>
  <si>
    <t>"sokl pod altánem:" 4,6</t>
  </si>
  <si>
    <t>253</t>
  </si>
  <si>
    <t>2837680R2</t>
  </si>
  <si>
    <t xml:space="preserve">deska z pěnového skla  tl 40mm</t>
  </si>
  <si>
    <t>-1485437143</t>
  </si>
  <si>
    <t>15,34*1,1 'Přepočtené koeficientem množství</t>
  </si>
  <si>
    <t>254</t>
  </si>
  <si>
    <t>713141212</t>
  </si>
  <si>
    <t>Montáž tepelné izolace střech plochých atikovými klíny přilepenými za studena nízkoexpanzní (PUR) pěnou</t>
  </si>
  <si>
    <t>-1727852460</t>
  </si>
  <si>
    <t>(75,2+3,5*3)+23,5</t>
  </si>
  <si>
    <t>255</t>
  </si>
  <si>
    <t>28376143</t>
  </si>
  <si>
    <t>klín izolační z pěnového polystyrenu EPS 200 spádový</t>
  </si>
  <si>
    <t>412773325</t>
  </si>
  <si>
    <t>109,2*0,15*1,02</t>
  </si>
  <si>
    <t>256</t>
  </si>
  <si>
    <t>713191132</t>
  </si>
  <si>
    <t>Montáž tepelné izolace stavebních konstrukcí - doplňky a konstrukční součásti podlah, stropů vrchem nebo střech překrytím fólií separační z PE</t>
  </si>
  <si>
    <t>-294490394</t>
  </si>
  <si>
    <t>18,85</t>
  </si>
  <si>
    <t>257</t>
  </si>
  <si>
    <t>283231500</t>
  </si>
  <si>
    <t>fólie separační PE bal. 100 m2 - pro oddělení podlahových vrstev</t>
  </si>
  <si>
    <t>-1603227998</t>
  </si>
  <si>
    <t>265,83*1,1 'Přepočtené koeficientem množství</t>
  </si>
  <si>
    <t>258</t>
  </si>
  <si>
    <t>998713102</t>
  </si>
  <si>
    <t>Přesun hmot pro izolace tepelné stanovený z hmotnosti přesunovaného materiálu vodorovná dopravní vzdálenost do 50 m v objektech výšky přes 6 m do 12 m</t>
  </si>
  <si>
    <t>1265852576</t>
  </si>
  <si>
    <t>259</t>
  </si>
  <si>
    <t>99871319R2</t>
  </si>
  <si>
    <t>1348047791</t>
  </si>
  <si>
    <t>721</t>
  </si>
  <si>
    <t>Zdravotechnika - vnitřní kanalizace</t>
  </si>
  <si>
    <t>260</t>
  </si>
  <si>
    <t>721233R11</t>
  </si>
  <si>
    <t>Dvouúrovňová střešní vpusť DN 100 s integrovanou bitumenovou manžetou a ochranným košem</t>
  </si>
  <si>
    <t>593112688</t>
  </si>
  <si>
    <t>"viz VP1:" 4+1</t>
  </si>
  <si>
    <t>261</t>
  </si>
  <si>
    <t>721233R12</t>
  </si>
  <si>
    <t>Dvouúrovňová střešní vpusť DN 100 s integrovanou bitumenovou manžetou a ochranným košem + perforovaný nástavec (do kačírku)</t>
  </si>
  <si>
    <t>395929662</t>
  </si>
  <si>
    <t>"viz VP2:" 2</t>
  </si>
  <si>
    <t>262</t>
  </si>
  <si>
    <t>721242105</t>
  </si>
  <si>
    <t>Lapače střešních splavenin polypropylenové (PP) se svislým odtokem DN 110</t>
  </si>
  <si>
    <t>1761361084</t>
  </si>
  <si>
    <t>725</t>
  </si>
  <si>
    <t>Zdravotechnika - zařizovací předměty</t>
  </si>
  <si>
    <t>263</t>
  </si>
  <si>
    <t>72529165R1</t>
  </si>
  <si>
    <t>Doplňky zařízení koupelen a záchodů nerezové Doplňky zařízení koupelen a záchodů zrcadlo výklopné pro imobilní, rám nerez</t>
  </si>
  <si>
    <t>soubor</t>
  </si>
  <si>
    <t>-286612431</t>
  </si>
  <si>
    <t>264</t>
  </si>
  <si>
    <t>72529171R1</t>
  </si>
  <si>
    <t>Doplňky zařízení koupelen a záchodů smaltované madla krakorcová, délky Doplňky zařízení koupelen a záchodů nerezové madlo tvar U podpěrné k umyvadlu</t>
  </si>
  <si>
    <t>-1353699365</t>
  </si>
  <si>
    <t>265</t>
  </si>
  <si>
    <t>72529171R4</t>
  </si>
  <si>
    <t>Doplňky zařízení koupelen a záchodů smaltované madla krakorcová, délky Doplňky zařízení koupelen a záchodů nerezové madlo krakorcové dl 834 mm</t>
  </si>
  <si>
    <t>516374591</t>
  </si>
  <si>
    <t>266</t>
  </si>
  <si>
    <t>72529172R4</t>
  </si>
  <si>
    <t>Doplňky zařízení koupelen a záchodů smaltované madla krakorcová sklopná, délky Doplňky zařízení koupelen a záchodů nerezové madlo krakorcové sklopné dl 834 mm</t>
  </si>
  <si>
    <t>2028720065</t>
  </si>
  <si>
    <t>267</t>
  </si>
  <si>
    <t>998725201</t>
  </si>
  <si>
    <t>Přesun hmot pro zařizovací předměty stanovený procentní sazbou (%) z ceny vodorovná dopravní vzdálenost do 50 m v objektech výšky do 6 m</t>
  </si>
  <si>
    <t>%</t>
  </si>
  <si>
    <t>-1700346886</t>
  </si>
  <si>
    <t>268</t>
  </si>
  <si>
    <t>998725292</t>
  </si>
  <si>
    <t>Přesun hmot pro zařizovací předměty stanovený procentní sazbou (%) z ceny Příplatek k cenám za zvětšený přesun přes vymezenou největší dopravní vzdálenost do 100 m</t>
  </si>
  <si>
    <t>-1397183822</t>
  </si>
  <si>
    <t>735</t>
  </si>
  <si>
    <t>Ústřední vytápění - otopná tělesa</t>
  </si>
  <si>
    <t>269</t>
  </si>
  <si>
    <t>735151821</t>
  </si>
  <si>
    <t>Demontáž otopných těles panelových dvouřadých stavební délky do 1500 mm</t>
  </si>
  <si>
    <t>769703357</t>
  </si>
  <si>
    <t>270</t>
  </si>
  <si>
    <t>735900901</t>
  </si>
  <si>
    <t>Vyříznutí a zaslepení přívodního potrubí demontovaného radiátoru</t>
  </si>
  <si>
    <t>soub</t>
  </si>
  <si>
    <t>1245979233</t>
  </si>
  <si>
    <t>271</t>
  </si>
  <si>
    <t>735900990</t>
  </si>
  <si>
    <t>Vypuštění, napuštění, odvzdušnění topné větve demontovaného radiátoru</t>
  </si>
  <si>
    <t>1555525141</t>
  </si>
  <si>
    <t>762</t>
  </si>
  <si>
    <t>Konstrukce tesařské</t>
  </si>
  <si>
    <t>272</t>
  </si>
  <si>
    <t>7620813R42</t>
  </si>
  <si>
    <t xml:space="preserve">Začištění hoblováním řeziva zabudovaného do konstrukce - pohledová hrana bednění </t>
  </si>
  <si>
    <t>-1073466615</t>
  </si>
  <si>
    <t>273</t>
  </si>
  <si>
    <t>762300110</t>
  </si>
  <si>
    <t>Impregnovaná fošna tl.40-47mm š.150mm (půdorysně zakřivená) připevněná k ŽB vruty na chem kotvu - dodávka vč.připojovacího materiálu +montáž</t>
  </si>
  <si>
    <t>978576178</t>
  </si>
  <si>
    <t>"atika 2NP objektu viz půdorys 2NP (podklad K1):"49</t>
  </si>
  <si>
    <t xml:space="preserve">"atika SO02  (podklad K5) - půdorysné zakřivení viz Altán SO02 vč.D11b2:"16</t>
  </si>
  <si>
    <t>274</t>
  </si>
  <si>
    <t>762300120</t>
  </si>
  <si>
    <t>Impregnovaná fošna tl.40-47mm š.390mm (rovná) připevněná k podkladnímu dřev.trámku vruty vč.připojovacího materiálu +montáž</t>
  </si>
  <si>
    <t>-634241260</t>
  </si>
  <si>
    <t xml:space="preserve">"atika nad 2NP objektu  (podklad K2):"14,5</t>
  </si>
  <si>
    <t>275</t>
  </si>
  <si>
    <t>762300121</t>
  </si>
  <si>
    <t>Podkladní příčný trámek 60/100/250mm impregnovaný - v ceně dodávka, připevnění vruty do ŽB na chem kotvu, pracnost při vkládání mezi tep.izolaci</t>
  </si>
  <si>
    <t>1991601782</t>
  </si>
  <si>
    <t xml:space="preserve">"atika nad 2NP objektu  (podklad K2):"6+8+3</t>
  </si>
  <si>
    <t>276</t>
  </si>
  <si>
    <t>762300160</t>
  </si>
  <si>
    <t>Impregnovaná fošna tl.40mm š.300mm segmentově nařezaná (R 4600-4300mm) připevněná k ŽB stěně vruty na chem kotvu - dodávka vč.připojovacího materiálu +montáž</t>
  </si>
  <si>
    <t>-2022815454</t>
  </si>
  <si>
    <t>"stěna SO03:" 11,175</t>
  </si>
  <si>
    <t>277</t>
  </si>
  <si>
    <t>762300180</t>
  </si>
  <si>
    <t>Bednění z impregnovaných fošen tl.40mm připevněné k ŽB stropu vruty na chem kotvu (kotveno k podkladnímu trámku - dodávka vč.připojovacího materiálu +montáž</t>
  </si>
  <si>
    <t>-1989733414</t>
  </si>
  <si>
    <t>762300181</t>
  </si>
  <si>
    <t>Podkladní příčný trámek 60/80/750mm impregnovaný - v ceně dodávka, připevnění vruty do ŽB na chem kotvu, pracnost při vkládání mezi tep.izolaci</t>
  </si>
  <si>
    <t>166283823</t>
  </si>
  <si>
    <t>"výdech VZD:" 2*3</t>
  </si>
  <si>
    <t>279</t>
  </si>
  <si>
    <t>762332542</t>
  </si>
  <si>
    <t>Montáž vázaných konstrukcí krovů střech pultových, sedlových, valbových, stanových čtvercového nebo obdélníkového půdorysu, z řeziva hoblovaného s použitím ocelových spojek (spojky ve specifikaci), průřezové plochy přes 120 do 224 cm2</t>
  </si>
  <si>
    <t>-2041605592</t>
  </si>
  <si>
    <t>"sltán na střeše:" 2,8*2+3,55*2+3,8*2+3,95</t>
  </si>
  <si>
    <t>280</t>
  </si>
  <si>
    <t>605111305</t>
  </si>
  <si>
    <t xml:space="preserve">řezivo stavební fošny hoblované,sušené </t>
  </si>
  <si>
    <t>1313525641</t>
  </si>
  <si>
    <t>24,250*0,12*0,16*1,08</t>
  </si>
  <si>
    <t>281</t>
  </si>
  <si>
    <t>762341250</t>
  </si>
  <si>
    <t>Bednění a laťování montáž bednění střech rovných a šikmých sklonu do 60° s vyřezáním otvorů z prken hoblovaných</t>
  </si>
  <si>
    <t>-1792664481</t>
  </si>
  <si>
    <t>"altán SO01:" 31</t>
  </si>
  <si>
    <t>282</t>
  </si>
  <si>
    <t>605111352</t>
  </si>
  <si>
    <t>řezivo stavební fošny prismované středové š přes 220mm dl 2-5m</t>
  </si>
  <si>
    <t>-1163003630</t>
  </si>
  <si>
    <t>31*0,05*1,08</t>
  </si>
  <si>
    <t>283</t>
  </si>
  <si>
    <t>762395000</t>
  </si>
  <si>
    <t>Spojovací prostředky krovů, bednění a laťování, nadstřešních konstrukcí svory, prkna, hřebíky, pásová ocel, vruty</t>
  </si>
  <si>
    <t>-712075291</t>
  </si>
  <si>
    <t>284</t>
  </si>
  <si>
    <t>76243103R4</t>
  </si>
  <si>
    <t>At. tvarované desky OSB broušené, tloušťky 30mm - vložení do bednění se stabilizací do ŽB stěny</t>
  </si>
  <si>
    <t>1379364571</t>
  </si>
  <si>
    <t>0,768*6+2,4</t>
  </si>
  <si>
    <t>285</t>
  </si>
  <si>
    <t>998762102</t>
  </si>
  <si>
    <t>Přesun hmot pro konstrukce tesařské stanovený z hmotnosti přesunovaného materiálu vodorovná dopravní vzdálenost do 50 m v objektech výšky přes 6 do 12 m</t>
  </si>
  <si>
    <t>-1387949792</t>
  </si>
  <si>
    <t>286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</si>
  <si>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</si>
  <si>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</si>
  <si>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-553221199</t>
  </si>
  <si>
    <t>287</t>
  </si>
  <si>
    <t>99876219R4</t>
  </si>
  <si>
    <t>-1947956644</t>
  </si>
  <si>
    <t>763</t>
  </si>
  <si>
    <t>Konstrukce suché výstavby</t>
  </si>
  <si>
    <t>288</t>
  </si>
  <si>
    <t>763131411</t>
  </si>
  <si>
    <t>Podhled ze sádrokartonových desek dvouvrstvá zavěšená spodní konstrukce z ocelových profilů CD, UD jednoduše opláštěná deskou standardní A, tl. 12,5 mm, bez izolace</t>
  </si>
  <si>
    <t>1600407911</t>
  </si>
  <si>
    <t>"mč104:" 50,19</t>
  </si>
  <si>
    <t>"mč109:" 4,39</t>
  </si>
  <si>
    <t>289</t>
  </si>
  <si>
    <t>763131451</t>
  </si>
  <si>
    <t>Podhled ze sádrokartonových desek dvouvrstvá zavěšená spodní konstrukce z ocelových profilů CD, UD jednoduše opláštěná deskou impregnovanou H2, tl. 12,5 mm, bez izolace</t>
  </si>
  <si>
    <t>-976384284</t>
  </si>
  <si>
    <t>"mč 106:" 4</t>
  </si>
  <si>
    <t>"mč 107:"3,99</t>
  </si>
  <si>
    <t>290</t>
  </si>
  <si>
    <t>763131714</t>
  </si>
  <si>
    <t>Podhled ze sádrokartonových desek ostatní práce a konstrukce na podhledech ze sádrokartonových desek základní penetrační nátěr</t>
  </si>
  <si>
    <t>1041106341</t>
  </si>
  <si>
    <t>54,58+7,99</t>
  </si>
  <si>
    <t>291</t>
  </si>
  <si>
    <t>763131762</t>
  </si>
  <si>
    <t>Podhled ze sádrokartonových desek Příplatek k cenám za prostorové zakřivení podhledu</t>
  </si>
  <si>
    <t>33289444</t>
  </si>
  <si>
    <t>292</t>
  </si>
  <si>
    <t>7631351R1</t>
  </si>
  <si>
    <t>Akustický podhled 600x600x40mm s vysokou akustickou absorcí ,barva bílá , vč závěsného systému a izolace tl.100mm-13kg/m2 (dodávka,doprava,montáž, prořez,likvidaci zbylých materiálů, hrubý úklid z vlastní činnosti, vlastní pojízdné lešení)</t>
  </si>
  <si>
    <t>-487428358</t>
  </si>
  <si>
    <t>"1NP:" 165,7-84,55</t>
  </si>
  <si>
    <t>293</t>
  </si>
  <si>
    <t>7631351R2</t>
  </si>
  <si>
    <t>Akustický odrazivý panel 600x600x8mm, barva bílá ,vč závěsného systému a izolace tl.100mm-13kg/m2 (dodávka,doprava,montáž, prořez,likvidaci zbylých materiálů, hrubý úklid z vlastní činnosti, vlastní pojízdné lešení)</t>
  </si>
  <si>
    <t>-794718391</t>
  </si>
  <si>
    <t>"1NP:"40,32+21,6+22,63</t>
  </si>
  <si>
    <t>294</t>
  </si>
  <si>
    <t>7631351R3</t>
  </si>
  <si>
    <t>SDK čelo segmentované (R=4,45m v=0,4m)1xA12,5mm, CD/UD, bez tepelné izolace (dodávka,doprava,montáž, prořez,likvidaci zbylých materiálů, hrubý úklid z vlastní činnosti, vlastní pojízdné lešení)</t>
  </si>
  <si>
    <t>-1953048960</t>
  </si>
  <si>
    <t>295</t>
  </si>
  <si>
    <t>7631351R4</t>
  </si>
  <si>
    <t>Úprava kazet pohledu pro vyustění VZT</t>
  </si>
  <si>
    <t>-1092693371</t>
  </si>
  <si>
    <t>296</t>
  </si>
  <si>
    <t>7631352R1</t>
  </si>
  <si>
    <t>Stěnový akustický obklad 1330x790x40mm (tvořený panelem z minerální vlny s povrchovým povlakem ze skelných vláken černé barvy, který je nalepený na perforovaný plechtl.0,75mm) vč. roštu z CD profilů a minerální izolace tl.60mm-13kg/m3 (dodávka,doprava,montáž, prořez,likvidaci zbylých materiálů, hrubý úklid z vlastní činnosti, vlastní pojízdné lešení)</t>
  </si>
  <si>
    <t>315284098</t>
  </si>
  <si>
    <t>297</t>
  </si>
  <si>
    <t>7631352R2</t>
  </si>
  <si>
    <t>Lemování/ukončovací profil systému stěnového akustického obkladu tl.100mm (dodávka,doprava,montáž, prořez,likvidaci zbylých materiálů, hrubý úklid z vlastní činnosti, vlastní pojízdné lešení)</t>
  </si>
  <si>
    <t>-725321083</t>
  </si>
  <si>
    <t>298</t>
  </si>
  <si>
    <t>76316479R1</t>
  </si>
  <si>
    <t>Kruhový obklad (sloup+přilehlý svod) sádrokartonovými deskami vysokopevnostními 12,5 mm vč. podkladní konstrukce a vyplnění tepelnou izolací</t>
  </si>
  <si>
    <t>-1129664423</t>
  </si>
  <si>
    <t>299</t>
  </si>
  <si>
    <t>998763200</t>
  </si>
  <si>
    <t>Přesun hmot pro dřevostavby stanovený procentní sazbou (%) z ceny vodorovná dopravní vzdálenost do 50 m v objektech výšky do 6 m</t>
  </si>
  <si>
    <t>-1850338922</t>
  </si>
  <si>
    <t>300</t>
  </si>
  <si>
    <t>99876329R4</t>
  </si>
  <si>
    <t>137324019</t>
  </si>
  <si>
    <t>764</t>
  </si>
  <si>
    <t>Konstrukce klempířské</t>
  </si>
  <si>
    <t>301</t>
  </si>
  <si>
    <t>764001821</t>
  </si>
  <si>
    <t>Demontáž klempířských konstrukcí krytiny ze svitků nebo tabulí do suti</t>
  </si>
  <si>
    <t>993122026</t>
  </si>
  <si>
    <t>"K9:" 3,43</t>
  </si>
  <si>
    <t>302</t>
  </si>
  <si>
    <t>764002851</t>
  </si>
  <si>
    <t>Demontáž klempířských konstrukcí oplechování parapetů do suti</t>
  </si>
  <si>
    <t>495256761</t>
  </si>
  <si>
    <t>5,4+9,14+2,5*2</t>
  </si>
  <si>
    <t>303</t>
  </si>
  <si>
    <t>764021401</t>
  </si>
  <si>
    <t>Podkladní plech z hliníkového plechu rš 150 mm</t>
  </si>
  <si>
    <t>751210027</t>
  </si>
  <si>
    <t>"K1:" 49*2</t>
  </si>
  <si>
    <t>"K2:" 14,5*2</t>
  </si>
  <si>
    <t>"K4:"15</t>
  </si>
  <si>
    <t>"K5:"16*2</t>
  </si>
  <si>
    <t>"K6:" 11,5*2+0,3*2</t>
  </si>
  <si>
    <t>"K8+K9:"( 0,7*2+1,05*2)*3+(1*2+2,2*2)</t>
  </si>
  <si>
    <t>"K11:" 9,5</t>
  </si>
  <si>
    <t>"K14:" 7,5</t>
  </si>
  <si>
    <t>304</t>
  </si>
  <si>
    <t>764121481</t>
  </si>
  <si>
    <t>Krytina z hliníkového plechu s úpravou u okapů, prostupů a výčnělků desek železobetonových (vstupní stříška)</t>
  </si>
  <si>
    <t>687351621</t>
  </si>
  <si>
    <t>"stříšky nad výdechy VZT .. K8:" ((0,7+0,15*2)*(1,05+0,15+0,1))*3</t>
  </si>
  <si>
    <t>"st.výdech VZT....K9:" (1,1+0,15*2)*(2,2+0,15+0,1)</t>
  </si>
  <si>
    <t>305</t>
  </si>
  <si>
    <t>764121491</t>
  </si>
  <si>
    <t>Krytina z hliníkového plechu s úpravou u okapů, prostupů a výčnělků Příplatek k cenám za těsnění drážek ve sklonu do 10°</t>
  </si>
  <si>
    <t>-1374159791</t>
  </si>
  <si>
    <t>306</t>
  </si>
  <si>
    <t>764222434</t>
  </si>
  <si>
    <t>Oplechování střešních prvků z hliníkového plechu okapu okapovým plechem střechy rovné rš 330 mm</t>
  </si>
  <si>
    <t>-1153160246</t>
  </si>
  <si>
    <t>"K11 na objektu SO 02:" 9,5</t>
  </si>
  <si>
    <t>307</t>
  </si>
  <si>
    <t>764222454</t>
  </si>
  <si>
    <t>Oplechování střešních prvků z hliníkového plechu okapu okapovým plechem střechy oblé ze segmentů rš 330 mm</t>
  </si>
  <si>
    <t>1705689900</t>
  </si>
  <si>
    <t>"prvek K14 na altánu střechy SO01:" 7,5</t>
  </si>
  <si>
    <t>308</t>
  </si>
  <si>
    <t>7642224R01</t>
  </si>
  <si>
    <t>Oplechování horních ploch zdí a nadezdívek (atik) z hliníkového plechu s povrchovou úpravou mechanicky kotvené rš 330 mm - oblé , prvek K1</t>
  </si>
  <si>
    <t>1489235372</t>
  </si>
  <si>
    <t>"prvek K1 - zakřivení viz půdorys 1NP:" 49</t>
  </si>
  <si>
    <t>309</t>
  </si>
  <si>
    <t>7642224R04</t>
  </si>
  <si>
    <t xml:space="preserve">Oplechování střešních prvků z hliníkového plechu s povrchovou úpravou - prvky oblé, složené ze dvou částí rš 600 mm - závětrná lišta K4 na altánu SO01 </t>
  </si>
  <si>
    <t>-1525668267</t>
  </si>
  <si>
    <t>"půlkruhový prvek - K4:" 15</t>
  </si>
  <si>
    <t>310</t>
  </si>
  <si>
    <t>7642224R05</t>
  </si>
  <si>
    <t>Oplechování horních ploch zdí a nadezdívek (atik) z hliníkového plechu s povrchovou úpravou mechanicky kotvené rš 250 mm - oblé , prvek K5 na SO02</t>
  </si>
  <si>
    <t>712439986</t>
  </si>
  <si>
    <t>"prvek K5 - zakřivení viz altán vč. D11b12:"16</t>
  </si>
  <si>
    <t>311</t>
  </si>
  <si>
    <t>7642224R06</t>
  </si>
  <si>
    <t>Oplechování střešních prvků z hliníkového plechu s povrchovou úpravou - prvky oblé, složené ze dvou částí celková rš 600 mm - lemovací plech K6 stěny SO03</t>
  </si>
  <si>
    <t>815615855</t>
  </si>
  <si>
    <t>"tvar a půdorysné zakřivení viz stěna SO03 vč. D11b13:" 11,5+0,5</t>
  </si>
  <si>
    <t>312</t>
  </si>
  <si>
    <t>764224407</t>
  </si>
  <si>
    <t>Oplechování horních ploch zdí a nadezdívek (atik) z hliníkového plechu mechanicky kotvené rš 670 mm</t>
  </si>
  <si>
    <t>445162352</t>
  </si>
  <si>
    <t>"prvrk K2:" 14,5</t>
  </si>
  <si>
    <t>313</t>
  </si>
  <si>
    <t>764225446</t>
  </si>
  <si>
    <t>Oplechování horních ploch zdí a nadezdívek (atik) z hliníkového plechu Příplatek k cenám za zvýšenou pracnost při provedení rohu nebo koutu přes rš 400 mm</t>
  </si>
  <si>
    <t>522696158</t>
  </si>
  <si>
    <t>"prvek K2:" 4</t>
  </si>
  <si>
    <t>314</t>
  </si>
  <si>
    <t>764226444</t>
  </si>
  <si>
    <t>Oplechování parapetů z hliníkového plechu rovných celoplošně lepené, bez rohů rš 330 mm</t>
  </si>
  <si>
    <t>925898137</t>
  </si>
  <si>
    <t>"K7 - rovná část:" 1,7+1,85+3,25+0,35</t>
  </si>
  <si>
    <t>315</t>
  </si>
  <si>
    <t>764226465</t>
  </si>
  <si>
    <t>Oplechování parapetů z hliníkového plechu rovných celoplošně lepené, bez rohů Příplatek k cenám za zvýšenou pracnost při provedení rohu nebo koutu do rš 400 mm</t>
  </si>
  <si>
    <t>1872273288</t>
  </si>
  <si>
    <t>316</t>
  </si>
  <si>
    <t>764226R03</t>
  </si>
  <si>
    <t>Zakrývací lišta/lemování stěn z hliníkového plechu s povrchovou úpravou rš 250 mm - půdorysně zakřivené, připevnění vruty a hmoždinkami do stěny</t>
  </si>
  <si>
    <t>479131012</t>
  </si>
  <si>
    <t>"prvek K3 ... tvar viz detail atiky vč.D11b21, půdorysné zakřivení viz půdorys 2NP, vč.připevnění na stěnu:" 73</t>
  </si>
  <si>
    <t>317</t>
  </si>
  <si>
    <t>764227444</t>
  </si>
  <si>
    <t>Oplechování parapetů z hliníkového plechu oblých nebo ze segmentů, včetně rohů celoplošně lepené rš 330 mm</t>
  </si>
  <si>
    <t>-1105903012</t>
  </si>
  <si>
    <t>"K7 - zakřivená část:" 45,5-7-5</t>
  </si>
  <si>
    <t>318</t>
  </si>
  <si>
    <t>764521403</t>
  </si>
  <si>
    <t>Žlab podokapní z hliníkového plechu včetně háků a čel půlkruhový rš 250 mm</t>
  </si>
  <si>
    <t>-1934920504</t>
  </si>
  <si>
    <t>319</t>
  </si>
  <si>
    <t>764521443</t>
  </si>
  <si>
    <t>Žlab podokapní z hliníkového plechu včetně háků a čel kotlík oválný (trychtýřový), rš žlabu/průměr svodu 250/80 mm</t>
  </si>
  <si>
    <t>-60290606</t>
  </si>
  <si>
    <t>320</t>
  </si>
  <si>
    <t>764526431</t>
  </si>
  <si>
    <t>Příplatek k cenám žlabů za připevnění háků do ŽB konstrukce</t>
  </si>
  <si>
    <t>2090218679</t>
  </si>
  <si>
    <t>321</t>
  </si>
  <si>
    <t>764528421</t>
  </si>
  <si>
    <t>Svod z hliníkového plechu včetně objímek, kolen a odskoků kruhový, průměru 80 mm</t>
  </si>
  <si>
    <t>-963533086</t>
  </si>
  <si>
    <t>322</t>
  </si>
  <si>
    <t>998764202</t>
  </si>
  <si>
    <t>Přesun hmot pro konstrukce klempířské stanovený procentní sazbou (%) z ceny vodorovná dopravní vzdálenost do 50 m v objektech výšky přes 6 do 12 m</t>
  </si>
  <si>
    <t>-1224193100</t>
  </si>
  <si>
    <t>323</t>
  </si>
  <si>
    <t>99876429R2</t>
  </si>
  <si>
    <t>1357439511</t>
  </si>
  <si>
    <t>766</t>
  </si>
  <si>
    <t>Konstrukce truhlářské</t>
  </si>
  <si>
    <t>324</t>
  </si>
  <si>
    <t>766100110</t>
  </si>
  <si>
    <t>Sestava oken dl =7,4m, v= 2,8m ozn.O1 (komplet dle popisu výrobku v tabulce oken a dveří vč. D11b20) - dodávka +montáž +přesuny (žaluzie a parapety nejsou součástí této ceny- viz samostatné položky)</t>
  </si>
  <si>
    <t>1742629971</t>
  </si>
  <si>
    <t>325</t>
  </si>
  <si>
    <t>766100120</t>
  </si>
  <si>
    <t>Sestava oken dl =18.9m, v= 2.8m ozn.O2 (komplet dle popisu výrobku v tabulce oken a dveří vč. D11b20) - dodávka +montáž +přesuny (žaluzie a parapety nejsou součástí této ceny- viz samostatné položky)</t>
  </si>
  <si>
    <t>-1118118174</t>
  </si>
  <si>
    <t>326</t>
  </si>
  <si>
    <t>766100130</t>
  </si>
  <si>
    <t>Sestava oken dl =7.16m, v= 2.8m ozn.O3 (komplet dle popisu výrobku v tabulce oken a dveří vč. D11b20) - dodávka +montáž +přesuny (žaluzie a parapety nejsou součástí této ceny- viz samostatné položky)</t>
  </si>
  <si>
    <t>-741978069</t>
  </si>
  <si>
    <t>327</t>
  </si>
  <si>
    <t>766100140</t>
  </si>
  <si>
    <t>Sestava oken dl =1.65m, v= 2.8m ozn.O4 (komplet dle popisu výrobku v tabulce oken a dveří vč. D11b20) - dodávka +montáž +přesuny (žaluzie a parapety nejsou součástí této ceny- viz samostatné položky)</t>
  </si>
  <si>
    <t>312793829</t>
  </si>
  <si>
    <t>328</t>
  </si>
  <si>
    <t>766100150</t>
  </si>
  <si>
    <t>Sestava oken vč.dveří - celková dl =10.4m, v= 2.8m ozn.O5+D4 (komplet dle popisu výrobku v tabulce oken a dveří vč. D11b20) - dodávka +montáž +přesuny (žaluzie a parapety nejsou součástí této ceny- viz samostatné položky)</t>
  </si>
  <si>
    <t>1855096613</t>
  </si>
  <si>
    <t>329</t>
  </si>
  <si>
    <t>766100160</t>
  </si>
  <si>
    <t>Sestava oken vč.dveří - celková dl =10.4m, v= 2.8m ozn.O6+D5 (komplet dle popisu výrobku v tabulce oken a dveří vč. D11b20) - dodávka +montáž +přesuny (žaluzie a parapety nejsou součástí této ceny- viz samostatné položky)</t>
  </si>
  <si>
    <t>-976233957</t>
  </si>
  <si>
    <t>330</t>
  </si>
  <si>
    <t>766100170</t>
  </si>
  <si>
    <t>Sestava oken dl =1.8m, v= 2.45m ozn.O7 (komplet dle popisu výrobku v tabulce oken a dveří vč. D11b20) - dodávka +montáž +přesuny (žaluzie a parapety nejsou součástí této ceny- viz samostatné položky)</t>
  </si>
  <si>
    <t>1100813294</t>
  </si>
  <si>
    <t>331</t>
  </si>
  <si>
    <t>766100230</t>
  </si>
  <si>
    <t>Vstupní dveře do otvoru dl =1.5m, v= 2.8m ozn.D3 (komplet dle popisu výrobku v tabulce oken a dveří vč. D11b20) - dodávka +montáž +přesuny (vč.zavírače)</t>
  </si>
  <si>
    <t>-1600037288</t>
  </si>
  <si>
    <t>332</t>
  </si>
  <si>
    <t>766100260</t>
  </si>
  <si>
    <t>Vstupní dveře do otvoru dl =1m, v= 2.95m ozn.D6 (komplet dle popisu výrobku v tabulce oken a dveří vč. D11b20) - dodávka +montáž +přesuny (vč.zavírače)</t>
  </si>
  <si>
    <t>-1301157530</t>
  </si>
  <si>
    <t>333</t>
  </si>
  <si>
    <t>766100270</t>
  </si>
  <si>
    <t>Dvoukřídlé dveře do sklepního prostoru do otvoru dl =2m, v= 1.25m ozn.D7 (komplet dle popisu výrobku v tabulce oken a dveří vč. D11b20) - dodávka +montáž +přesuny (vč.kompletního nátěru)</t>
  </si>
  <si>
    <t>-1393323027</t>
  </si>
  <si>
    <t>334</t>
  </si>
  <si>
    <t>766100280</t>
  </si>
  <si>
    <t>Jednokřídlá dvířka v ocelové rámové konstrukci do otvoru dl =0.5m, v= 0.25m ozn.Ds1 (komplet dle popisu výrobku v tabulce oken a dveří vč. D11b20) - dodávka +montáž +přesuny (vč.kompletního nátěru)</t>
  </si>
  <si>
    <t>1869362343</t>
  </si>
  <si>
    <t>"v soklu altánu v 2NP:" 3</t>
  </si>
  <si>
    <t>335</t>
  </si>
  <si>
    <t>766100310</t>
  </si>
  <si>
    <t>Vnitřní parapet š.cca 150mm atyp tvarovaný - laminované DTD tl.18mm + ABS hrany</t>
  </si>
  <si>
    <t>-624599493</t>
  </si>
  <si>
    <t>7,4+18,9+7,16+10,4-0,8</t>
  </si>
  <si>
    <t>336</t>
  </si>
  <si>
    <t>766100320</t>
  </si>
  <si>
    <t>Vnitřní parapet š.cca 150mm rovný - laminované DTD tl.18mm + ABS hrany</t>
  </si>
  <si>
    <t>332052273</t>
  </si>
  <si>
    <t>1,65+5,19-1,65+1,8</t>
  </si>
  <si>
    <t>337</t>
  </si>
  <si>
    <t>76644182R1</t>
  </si>
  <si>
    <t>Demontáž parapetních desek dřevěných nebo plastových šířky do 300 mm délky přes 1 m</t>
  </si>
  <si>
    <t>1115275743</t>
  </si>
  <si>
    <t>338</t>
  </si>
  <si>
    <t>766660171</t>
  </si>
  <si>
    <t>Montáž dveřních křídel dřevěných nebo plastových otevíravých do obložkové zárubně povrchově upravených jednokřídlových, šířky do 800 mm</t>
  </si>
  <si>
    <t>354712482</t>
  </si>
  <si>
    <t>339</t>
  </si>
  <si>
    <t>61162074</t>
  </si>
  <si>
    <t>dveře jednokřídlé voštinové povrch laminátový plné 800x1970/2100mm</t>
  </si>
  <si>
    <t>-736043437</t>
  </si>
  <si>
    <t>340</t>
  </si>
  <si>
    <t>766660172</t>
  </si>
  <si>
    <t>Montáž dveřních křídel dřevěných nebo plastových otevíravých do obložkové zárubně povrchově upravených jednokřídlových, šířky přes 800 mm</t>
  </si>
  <si>
    <t>-736315433</t>
  </si>
  <si>
    <t>341</t>
  </si>
  <si>
    <t>61162075</t>
  </si>
  <si>
    <t>dveře jednokřídlé voštinové povrch laminátový plné 900x1970/2100mm</t>
  </si>
  <si>
    <t>1586385124</t>
  </si>
  <si>
    <t>1+5</t>
  </si>
  <si>
    <t>342</t>
  </si>
  <si>
    <t>766660728</t>
  </si>
  <si>
    <t>Montáž dveřních doplňků dveřního kování interiérového zámku</t>
  </si>
  <si>
    <t>490352748</t>
  </si>
  <si>
    <t>343</t>
  </si>
  <si>
    <t>54964150</t>
  </si>
  <si>
    <t>vložka zámková cylindrická oboustranná+4 klíče</t>
  </si>
  <si>
    <t>1384237621</t>
  </si>
  <si>
    <t>344</t>
  </si>
  <si>
    <t>766660729</t>
  </si>
  <si>
    <t>Montáž dveřních doplňků dveřního kování interiérového štítku s klikou</t>
  </si>
  <si>
    <t>901697454</t>
  </si>
  <si>
    <t>345</t>
  </si>
  <si>
    <t>5491461R0</t>
  </si>
  <si>
    <t xml:space="preserve">kování dveřní vrchní klika včetně rozet a montážního materiálu - nerez </t>
  </si>
  <si>
    <t>sada</t>
  </si>
  <si>
    <t>-31977805</t>
  </si>
  <si>
    <t>346</t>
  </si>
  <si>
    <t>766682112</t>
  </si>
  <si>
    <t>Montáž zárubní dřevěných, plastových nebo z lamina obložkových, pro dveře jednokřídlové, tloušťky stěny přes 170 do 350 mm</t>
  </si>
  <si>
    <t>410841111</t>
  </si>
  <si>
    <t>6+2</t>
  </si>
  <si>
    <t>347</t>
  </si>
  <si>
    <t>61182308</t>
  </si>
  <si>
    <t>zárubeň jednokřídlá obložková s laminátovým povrchem tl stěny 160-250mm rozměru 600-1100/1970, 2100mm</t>
  </si>
  <si>
    <t>308856184</t>
  </si>
  <si>
    <t>348</t>
  </si>
  <si>
    <t>998766201</t>
  </si>
  <si>
    <t>Přesun hmot pro konstrukce truhlářské stanovený procentní sazbou (%) z ceny vodorovná dopravní vzdálenost do 50 m v objektech výšky do 6 m</t>
  </si>
  <si>
    <t>1320728748</t>
  </si>
  <si>
    <t>349</t>
  </si>
  <si>
    <t>99876629R3</t>
  </si>
  <si>
    <t>Přesun hmot pro konstrukce truhlářské stanovený procentní sazbou (%) z ceny Příplatek k cenám za ztířený přesun přes vymezenou největší dopravní vzdálenost viz POV</t>
  </si>
  <si>
    <t>952101259</t>
  </si>
  <si>
    <t>767</t>
  </si>
  <si>
    <t>Konstrukce zámečnické</t>
  </si>
  <si>
    <t>350</t>
  </si>
  <si>
    <t>767100110</t>
  </si>
  <si>
    <t>Ocelová chránička (trubka oc. DN 275, půlená) dl.3m - dodávka,montáž, přesuny</t>
  </si>
  <si>
    <t>-1131388074</t>
  </si>
  <si>
    <t>351</t>
  </si>
  <si>
    <t>767100210</t>
  </si>
  <si>
    <t>D+M venkovní žaluzie Z90 vč.příslušenství a krycího plechu viz PD "Výpis zámečnických výrobků prvek PZ " - dodávka vč.spojovacího a připojovacího materiálu + montáž + přesuny</t>
  </si>
  <si>
    <t>-2094210931</t>
  </si>
  <si>
    <t>352</t>
  </si>
  <si>
    <t>767100221</t>
  </si>
  <si>
    <t>Akustické natáčecí žaluzie vnitřní z textilního materiálu, lamely š.133mm tl.5mm, výška 2,5m ( 4 ručně shrnovací pole), reakce na oheň B-s2.d0, akust.pohltivost 0.40H roztažené,0.65H zatažené (dodávka,doprava,montáž, prořez,likvidaci zbylých materiálů, hrubý úklid z vlastní činnosti, vlastní pojízdné lešení)</t>
  </si>
  <si>
    <t>504853248</t>
  </si>
  <si>
    <t>11*2,5</t>
  </si>
  <si>
    <t>353</t>
  </si>
  <si>
    <t>767100222</t>
  </si>
  <si>
    <t>Kolejnice obloukové, kotvené do stropní konstrukce nebo do rámu okna,barva bílá (dodávka,doprava,montáž, prořez,likvidaci zbylých materiálů, hrubý úklid z vlastní činnosti, vlastní pojízdné lešení)</t>
  </si>
  <si>
    <t>-840213161</t>
  </si>
  <si>
    <t>354</t>
  </si>
  <si>
    <t>767200320</t>
  </si>
  <si>
    <t>D+M Zdvojená podlaha 3kN/m2, výška k líci podlahy 400mm (zhutněná DTD 600x600mm tl.40mm, nášlapná vrstva s aplikovanou krytinou ve výrobně typ PVC R10/R11 + Pz rektifikpvatelné sloupky lepené k podlaze syst.lepidlem a zakápnuté lepidlem proti pootočení (Standart: Linder)</t>
  </si>
  <si>
    <t>1070445987</t>
  </si>
  <si>
    <t>15,77+2,02+2,5*4,1</t>
  </si>
  <si>
    <t>355</t>
  </si>
  <si>
    <t>767200910</t>
  </si>
  <si>
    <t>Výměna kování dvoukřídlých dveří za panikové kování ( dvoubodové )</t>
  </si>
  <si>
    <t>-1667935271</t>
  </si>
  <si>
    <t>356</t>
  </si>
  <si>
    <t>767310R10</t>
  </si>
  <si>
    <t>Ocelový altán na střeše - ocelová konstrukce (cca 1150kg) vč. povrch.úpravy dle popisu prvku v PD "D12c9 - tabulka výpisu ocelových prvků" - dodávka vč.spojovacího materiálu + montáž + přesuny+nátěr</t>
  </si>
  <si>
    <t>-969185804</t>
  </si>
  <si>
    <t>357</t>
  </si>
  <si>
    <t>767310R11</t>
  </si>
  <si>
    <t>Kotvení patních plechů - kotevní šroub M10 kotven na chem.kotvu (tech.standard Hilty HIT-HY 200)+ vrt do betonu d=12mm hl.150mm +matice+podložka</t>
  </si>
  <si>
    <t>-1026069514</t>
  </si>
  <si>
    <t>"4kusy/desku:" 4*8+4</t>
  </si>
  <si>
    <t>358</t>
  </si>
  <si>
    <t>767320R10</t>
  </si>
  <si>
    <t>Ocelové schodiště - ocelová konstrukce (cca 900kg) vč. povrch.úpravy dle popisu prvku v PD vč. "D11b11 - tabulka výpisu ocelových prvků" - dodávka vč.spojovacího materiálu + montáž + přesuny+nátěr</t>
  </si>
  <si>
    <t>1447327051</t>
  </si>
  <si>
    <t>359</t>
  </si>
  <si>
    <t>767320R11</t>
  </si>
  <si>
    <t>Kotvení patních plechů - kotevní šroub M16 kotven na chem.kotvu (tech.standard Hilty HIT-HY 200)+ vrt do betonu d=18mm hl.200mm+matice+podložka</t>
  </si>
  <si>
    <t>-967715445</t>
  </si>
  <si>
    <t>"4kusy/desku:" 4*2</t>
  </si>
  <si>
    <t>360</t>
  </si>
  <si>
    <t>767320R12</t>
  </si>
  <si>
    <t>Ocelové schodiště - stupně z pororoštu 900x270mm tl.30mm, pozinkovaný, oka 30x10mm, nosnost min 1,5kN + upevnění ke schodnicím 2+2 M12</t>
  </si>
  <si>
    <t>-237153725</t>
  </si>
  <si>
    <t>361</t>
  </si>
  <si>
    <t>767320R13</t>
  </si>
  <si>
    <t>Ocelové schodiště - podesta z pororoštu tl.30mm, pozinkovaný, oka 30x10mm, nosnost min 5kN + upevnění shora k nosníkům</t>
  </si>
  <si>
    <t>795158505</t>
  </si>
  <si>
    <t>362</t>
  </si>
  <si>
    <t>767330R10</t>
  </si>
  <si>
    <t>Ocelová rampa - ocelová konstrukce vč. povrch.úpravy dle popisu prvku v PD vč. "D11b5 - půdorys 2NP" - dodávka vč.spojovacího materiálu + montáž + přesuny+nátěr</t>
  </si>
  <si>
    <t>-229146763</t>
  </si>
  <si>
    <t>"popis dle PD:"</t>
  </si>
  <si>
    <t>"oc.sloupek 100x100x5mm s kotevním patním plechem 300x300x16mm a otvory pro šrouby - 4kusy:"</t>
  </si>
  <si>
    <t xml:space="preserve">"rám 100x100x5mm ( 2,5*3+4,1*2 = 15,7m) :" </t>
  </si>
  <si>
    <t xml:space="preserve">Mezisoučet </t>
  </si>
  <si>
    <t>363</t>
  </si>
  <si>
    <t>767330R11</t>
  </si>
  <si>
    <t>Ocelová rampa - pochozí plocha z hliníkového slzičkového plechu tl.5mm - dodávka materiálu + montáž + přesuny+sp.materiál</t>
  </si>
  <si>
    <t>-1139108990</t>
  </si>
  <si>
    <t>2,5*4,1+0,15*1,5</t>
  </si>
  <si>
    <t>364</t>
  </si>
  <si>
    <t>767330R12</t>
  </si>
  <si>
    <t>Kotvení patních plechů - kotevní šroub M12 kotven na chem.kotvu (tech.standard Hilty HIT-HY 270)+ vrt do betonu d=14mm hl.150mm+matice+podložka</t>
  </si>
  <si>
    <t>2098426517</t>
  </si>
  <si>
    <t>"4kusy/desku:" 4*4</t>
  </si>
  <si>
    <t>365</t>
  </si>
  <si>
    <t>767340R11</t>
  </si>
  <si>
    <t>Přechodový prah z hliníkového slzičkového plechu tl.5mm - dodávka materiálu + montáž + sp.materiál</t>
  </si>
  <si>
    <t>270179399</t>
  </si>
  <si>
    <t>"u výtahu:"(0,3*0,9)*2</t>
  </si>
  <si>
    <t>366</t>
  </si>
  <si>
    <t>767610Z10</t>
  </si>
  <si>
    <t>Zábradlí Z1 - komplet dle popisu prvku v PD "Výpis zámečnických výrobků" - dodávka vč.spojovacího a připojovacího materiálu + montáž + přesuny+nátěr</t>
  </si>
  <si>
    <t>1093166139</t>
  </si>
  <si>
    <t>367</t>
  </si>
  <si>
    <t>767610Z20</t>
  </si>
  <si>
    <t>Zábradlí Z2 - komplet dle popisu prvku v PD "Výpis zámečnických výrobků" - dodávka vč.spojovacího a připojovacího materiálu + montáž + přesuny+nátěr</t>
  </si>
  <si>
    <t>-809041658</t>
  </si>
  <si>
    <t>368</t>
  </si>
  <si>
    <t>767610Z30</t>
  </si>
  <si>
    <t>Zábradlí Z3 - komplet dle popisu prvku v PD "Výpis zámečnických výrobků" - dodávka vč.spojovacího a připojovacího materiálu + montáž + přesuny+nátěr</t>
  </si>
  <si>
    <t>997012416</t>
  </si>
  <si>
    <t>369</t>
  </si>
  <si>
    <t>998767202</t>
  </si>
  <si>
    <t>Přesun hmot pro zámečnické konstrukce stanovený procentní sazbou (%) z ceny vodorovná dopravní vzdálenost do 50 m v objektech výšky přes 6 do 12 m</t>
  </si>
  <si>
    <t>-1497559687</t>
  </si>
  <si>
    <t>370</t>
  </si>
  <si>
    <t>99876729R2</t>
  </si>
  <si>
    <t>991590648</t>
  </si>
  <si>
    <t>771</t>
  </si>
  <si>
    <t>Podlahy z dlaždic</t>
  </si>
  <si>
    <t>371</t>
  </si>
  <si>
    <t>771474113</t>
  </si>
  <si>
    <t>Montáž soklů z dlaždic keramických lepených flexibilním lepidlem rovných, výšky přes 90 do 120 mm</t>
  </si>
  <si>
    <t>346465168</t>
  </si>
  <si>
    <t>"mč105:" 1,25*2+4,3+3-0,8</t>
  </si>
  <si>
    <t>"mč107:" 1,7-0,8+1</t>
  </si>
  <si>
    <t>372</t>
  </si>
  <si>
    <t>7715739R3</t>
  </si>
  <si>
    <t>Opravy podlah z dlaždic keramických lepených režných nebo glazovaných, při velikosti dlaždic Oprava rýh š.100-150mm v podlahách z keramických dlaždic režných lepených</t>
  </si>
  <si>
    <t>-451127538</t>
  </si>
  <si>
    <t>373</t>
  </si>
  <si>
    <t>597614066</t>
  </si>
  <si>
    <t>dlažba keramická -dle stávající na chodbě</t>
  </si>
  <si>
    <t>26818549</t>
  </si>
  <si>
    <t>1,500*0,15*1,2</t>
  </si>
  <si>
    <t>0,27*1,1 'Přepočtené koeficientem množství</t>
  </si>
  <si>
    <t>374</t>
  </si>
  <si>
    <t>771574117</t>
  </si>
  <si>
    <t>Montáž podlah z dlaždic keramických lepených flexibilním lepidlem maloformátových hladkých přes 35 do 45 ks/m2</t>
  </si>
  <si>
    <t>1119575453</t>
  </si>
  <si>
    <t>"skladba SP1:" 7,68+4+3,99+0,25*0,8*3</t>
  </si>
  <si>
    <t>375</t>
  </si>
  <si>
    <t>597614061</t>
  </si>
  <si>
    <t>dlaždice keramické slinuté neglazované - zátěžová třída - veřejné prostory</t>
  </si>
  <si>
    <t>-1178905969</t>
  </si>
  <si>
    <t>sklSP1*1,2+10,9*0,15*1,15</t>
  </si>
  <si>
    <t>376</t>
  </si>
  <si>
    <t>77157919R5</t>
  </si>
  <si>
    <t>Montáž podlah z dlaždic keramických Příplatek k cenám za spárování barevným cementem</t>
  </si>
  <si>
    <t>1540063224</t>
  </si>
  <si>
    <t>377</t>
  </si>
  <si>
    <t>77159118R7</t>
  </si>
  <si>
    <t>Podlahy - ostatní práce řezání dlaždic keramických Řezání soklíku z keramických dlaždic rovné</t>
  </si>
  <si>
    <t>1585588116</t>
  </si>
  <si>
    <t>378</t>
  </si>
  <si>
    <t>771591191</t>
  </si>
  <si>
    <t>Podlahy - dokončovací práce Příplatek k cenám za diagonální kladení dlažby</t>
  </si>
  <si>
    <t>1384663915</t>
  </si>
  <si>
    <t>379</t>
  </si>
  <si>
    <t>998771101</t>
  </si>
  <si>
    <t>Přesun hmot pro podlahy z dlaždic stanovený z hmotnosti přesunovaného materiálu vodorovná dopravní vzdálenost do 50 m v objektech výšky do 6 m</t>
  </si>
  <si>
    <t>168948496</t>
  </si>
  <si>
    <t>380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</si>
  <si>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</si>
  <si>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</si>
  <si>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-1026906808</t>
  </si>
  <si>
    <t>381</t>
  </si>
  <si>
    <t>99877119R3</t>
  </si>
  <si>
    <t>Přesun hmot pro podlahy z dlaždic stanovený z hmotnosti přesunovaného materiálu Příplatek k ceně za zvětšený a ztížený přesun viz POV</t>
  </si>
  <si>
    <t>69392293</t>
  </si>
  <si>
    <t>775</t>
  </si>
  <si>
    <t>Podlahy skládané</t>
  </si>
  <si>
    <t>382</t>
  </si>
  <si>
    <t>775429121</t>
  </si>
  <si>
    <t>Montáž lišty přechodové (vyrovnávací) připevněné vruty</t>
  </si>
  <si>
    <t>-827306318</t>
  </si>
  <si>
    <t>0,9*6+0,8*2</t>
  </si>
  <si>
    <t>383</t>
  </si>
  <si>
    <t>55343125</t>
  </si>
  <si>
    <t>profil přechodový Al vrtaný 30mm leštěná mosaz</t>
  </si>
  <si>
    <t>-577586371</t>
  </si>
  <si>
    <t>7*1,2 'Přepočtené koeficientem množství</t>
  </si>
  <si>
    <t>776</t>
  </si>
  <si>
    <t>Podlahy povlakové</t>
  </si>
  <si>
    <t>384</t>
  </si>
  <si>
    <t>776111112</t>
  </si>
  <si>
    <t>Příprava podkladu broušení podlah nového podkladu betonového</t>
  </si>
  <si>
    <t>103130945</t>
  </si>
  <si>
    <t>385</t>
  </si>
  <si>
    <t>776121311</t>
  </si>
  <si>
    <t>Příprava podkladu penetrace vodou ředitelná na savý podklad (válečkováním) ředěná v poměru 1:1 podlah</t>
  </si>
  <si>
    <t>1653861178</t>
  </si>
  <si>
    <t>386</t>
  </si>
  <si>
    <t>776141111</t>
  </si>
  <si>
    <t>Příprava podkladu vyrovnání samonivelační stěrkou podlah min.pevnosti 20 MPa, tloušťky do 3 mm</t>
  </si>
  <si>
    <t>-1274570503</t>
  </si>
  <si>
    <t>387</t>
  </si>
  <si>
    <t>776221111</t>
  </si>
  <si>
    <t>Montáž podlahovin z PVC lepením standardním lepidlem z pásů standardních</t>
  </si>
  <si>
    <t>1067269535</t>
  </si>
  <si>
    <t>"plocha podl.SP2:" 77,41+43,03+45,26+50,19+8,63+4,39+0,25*0,9*8</t>
  </si>
  <si>
    <t>388</t>
  </si>
  <si>
    <t>28411017R1</t>
  </si>
  <si>
    <t xml:space="preserve">PVC podlaha zátěžová tl 2,00mm, heterogenní (3vrstvá), zátěž 34/43,  R10/11, hořlavost Bfl S1</t>
  </si>
  <si>
    <t>699422048</t>
  </si>
  <si>
    <t>sklSP2*1,1</t>
  </si>
  <si>
    <t>389</t>
  </si>
  <si>
    <t>776223113</t>
  </si>
  <si>
    <t>Spoj povlakových podlahovin z PVC svařováním za studena</t>
  </si>
  <si>
    <t>-220909751</t>
  </si>
  <si>
    <t>390</t>
  </si>
  <si>
    <t>776421111</t>
  </si>
  <si>
    <t>Montáž lišt obvodových lepených</t>
  </si>
  <si>
    <t>-1126091485</t>
  </si>
  <si>
    <t>(18,4+2,9+2,615+3,8+6,725+1,8*3-1,6-0,9)+(7,45+7,175+1,1+7,1+4,89+1,8*2-1,6-0,9)+(6,917+5,79+6,7+1,1+5,821-1,6-0,9)</t>
  </si>
  <si>
    <t>(2,15*2+4,85+3,35-0,9)+(2,3+1,85+1,6+3,55-0,9)</t>
  </si>
  <si>
    <t>"mč104:" 1,5+5,75+4,75+5,3+1,6+11,1+6,3+0,8+2,1+4,25+8,4+4+0,2*6-0,8*2-0,9*4-(1,3+0,2*2)*2-1+0,2*2</t>
  </si>
  <si>
    <t>"k SP3:" 4,5*2+6,64*2+2+2</t>
  </si>
  <si>
    <t>391</t>
  </si>
  <si>
    <t>28411003</t>
  </si>
  <si>
    <t>lišta soklová PVC 30x30mm</t>
  </si>
  <si>
    <t>688086526</t>
  </si>
  <si>
    <t>184,113*1,03 'Přepočtené koeficientem množství</t>
  </si>
  <si>
    <t>392</t>
  </si>
  <si>
    <t>998776201</t>
  </si>
  <si>
    <t>Přesun hmot pro podlahy povlakové stanovený procentní sazbou (%) z ceny vodorovná dopravní vzdálenost do 50 m v objektech výšky do 6 m</t>
  </si>
  <si>
    <t>-1478491568</t>
  </si>
  <si>
    <t>393</t>
  </si>
  <si>
    <t>99877629R3</t>
  </si>
  <si>
    <t>Přesun hmot pro podlahy povlakové stanovený procentní sazbou (%) z ceny Příplatek k cenám za ztížený a zvětšený přesun - viz POV</t>
  </si>
  <si>
    <t>-291793223</t>
  </si>
  <si>
    <t>777</t>
  </si>
  <si>
    <t>Podlahy lité</t>
  </si>
  <si>
    <t>394</t>
  </si>
  <si>
    <t>777131105</t>
  </si>
  <si>
    <t>Penetrační nátěr podlahy epoxidový na podklad z čerstvého betonu</t>
  </si>
  <si>
    <t>-495372198</t>
  </si>
  <si>
    <t>"SO02..SP5:" 3,77*1,22+0,2*2</t>
  </si>
  <si>
    <t>395</t>
  </si>
  <si>
    <t>777511105</t>
  </si>
  <si>
    <t>Krycí stěrka dekorativní epoxidová, tloušťky přes 2 do 3 mm</t>
  </si>
  <si>
    <t>-744565689</t>
  </si>
  <si>
    <t>781</t>
  </si>
  <si>
    <t>Dokončovací práce - obklady</t>
  </si>
  <si>
    <t>396</t>
  </si>
  <si>
    <t>78147192R7</t>
  </si>
  <si>
    <t>Opravy obkladů z obkladaček keramických kladených do malty, při velikosti obkladaček přes 50 do 85 ks/m2</t>
  </si>
  <si>
    <t>438006158</t>
  </si>
  <si>
    <t>"opravy soklu přilehlých stávajících budov:" 19</t>
  </si>
  <si>
    <t>397</t>
  </si>
  <si>
    <t>59761801</t>
  </si>
  <si>
    <t>fasádní obkladový pásek typ Kabřinec</t>
  </si>
  <si>
    <t>297923811</t>
  </si>
  <si>
    <t>398</t>
  </si>
  <si>
    <t>781473810</t>
  </si>
  <si>
    <t>Demontáž obkladů z dlaždic keramických lepených</t>
  </si>
  <si>
    <t>-1871374906</t>
  </si>
  <si>
    <t>"sokl v navazující části:" 0,3*23</t>
  </si>
  <si>
    <t>399</t>
  </si>
  <si>
    <t>781474116</t>
  </si>
  <si>
    <t>Montáž obkladů vnitřních stěn z dlaždic keramických lepených flexibilním lepidlem maloformátových hladkých přes 25 do 35 ks/m2</t>
  </si>
  <si>
    <t>1682969721</t>
  </si>
  <si>
    <t>"mč106:" 2*(2,15*2+2,1+1,8-0,9)</t>
  </si>
  <si>
    <t>"mč105:" 0,6*(0,6*2+2,15+0,8)</t>
  </si>
  <si>
    <t>"mč107:" 1,5*(2,15*2-1+2,1)</t>
  </si>
  <si>
    <t>"učebny:" (1,5*1,6)*3</t>
  </si>
  <si>
    <t>400</t>
  </si>
  <si>
    <t>597610241</t>
  </si>
  <si>
    <t xml:space="preserve">obkládačky keramické - koupelny  (bílé i barevné)</t>
  </si>
  <si>
    <t>-716433353</t>
  </si>
  <si>
    <t>KerObkl*1,1</t>
  </si>
  <si>
    <t>401</t>
  </si>
  <si>
    <t>781477113</t>
  </si>
  <si>
    <t>Montáž obkladů vnitřních stěn z dlaždic keramických Příplatek k cenám za spárování cement bílý</t>
  </si>
  <si>
    <t>-2017675111</t>
  </si>
  <si>
    <t>402</t>
  </si>
  <si>
    <t>998781101</t>
  </si>
  <si>
    <t>Přesun hmot pro obklady keramické stanovený z hmotnosti přesunovaného materiálu vodorovná dopravní vzdálenost do 50 m v objektech výšky do 6 m</t>
  </si>
  <si>
    <t>1665168646</t>
  </si>
  <si>
    <t>403</t>
  </si>
  <si>
    <t>99878119R3</t>
  </si>
  <si>
    <t>Přesun hmot pro obklady keramické stanovený z hmotnosti přesunovaného materiálu Příplatek k cenám za ztížený a zvětšený přesun - viz POV</t>
  </si>
  <si>
    <t>363783120</t>
  </si>
  <si>
    <t>783</t>
  </si>
  <si>
    <t>Dokončovací práce - nátěry</t>
  </si>
  <si>
    <t>404</t>
  </si>
  <si>
    <t>783106807</t>
  </si>
  <si>
    <t>Odstranění nátěrů z truhlářských konstrukcí odstraňovačem nátěrů s obroušením</t>
  </si>
  <si>
    <t>784189766</t>
  </si>
  <si>
    <t>"Stávající žaluzie přístřešků VZT:"21,2</t>
  </si>
  <si>
    <t>405</t>
  </si>
  <si>
    <t>783113101</t>
  </si>
  <si>
    <t>Napouštěcí nátěr truhlářských konstrukcí jednonásobný syntetický</t>
  </si>
  <si>
    <t>91836651</t>
  </si>
  <si>
    <t>406</t>
  </si>
  <si>
    <t>783118211</t>
  </si>
  <si>
    <t>Lakovací nátěr truhlářských konstrukcí dvojnásobný s mezibroušením syntetický</t>
  </si>
  <si>
    <t>1257533901</t>
  </si>
  <si>
    <t>407</t>
  </si>
  <si>
    <t>28661933</t>
  </si>
  <si>
    <t xml:space="preserve">poklop šachtový litinový  DN 600 pro třídu zatížení B125</t>
  </si>
  <si>
    <t>283688309</t>
  </si>
  <si>
    <t>408</t>
  </si>
  <si>
    <t>783122101</t>
  </si>
  <si>
    <t>Tmelení truhlářských konstrukcí lokální, včetně přebroušení tmelených míst rozsahu do 10% plochy, tmelem disperzním akrylátovým nebo latexovým</t>
  </si>
  <si>
    <t>570336270</t>
  </si>
  <si>
    <t>409</t>
  </si>
  <si>
    <t>783218101</t>
  </si>
  <si>
    <t>Lazurovací nátěr tesařských konstrukcí jednonásobný syntetický</t>
  </si>
  <si>
    <t>1504072801</t>
  </si>
  <si>
    <t>"altán SO01:" 31*1,4</t>
  </si>
  <si>
    <t>"napouštěcí:" (0,12*2+0,16*2)+(2,8*2+3,55*2+3,8*2+3,95+0,12*14)</t>
  </si>
  <si>
    <t>410</t>
  </si>
  <si>
    <t>783218111</t>
  </si>
  <si>
    <t>Lazurovací nátěr tesařských konstrukcí dvojnásobný syntetický</t>
  </si>
  <si>
    <t>-1266967416</t>
  </si>
  <si>
    <t>411</t>
  </si>
  <si>
    <t>783314101</t>
  </si>
  <si>
    <t>Základní nátěr zámečnických konstrukcí jednonásobný syntetický</t>
  </si>
  <si>
    <t>1645590957</t>
  </si>
  <si>
    <t>"HEB 100- překlady:" 0,4*(2*6)</t>
  </si>
  <si>
    <t>412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</si>
  <si>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</si>
  <si>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</si>
  <si>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1957484883</t>
  </si>
  <si>
    <t>784</t>
  </si>
  <si>
    <t>Dokončovací práce - malby a tapety</t>
  </si>
  <si>
    <t>413</t>
  </si>
  <si>
    <t>784181111</t>
  </si>
  <si>
    <t>Penetrace podkladu jednonásobná základní silikátová v místnostech výšky do 3,80 m</t>
  </si>
  <si>
    <t>-1667304040</t>
  </si>
  <si>
    <t>414</t>
  </si>
  <si>
    <t>784121011</t>
  </si>
  <si>
    <t>Rozmývání podkladu po oškrabání malby v místnostech výšky do 3,80 m</t>
  </si>
  <si>
    <t>620788652</t>
  </si>
  <si>
    <t>415</t>
  </si>
  <si>
    <t>784221101</t>
  </si>
  <si>
    <t>Malby z malířských směsí otěruvzdorných za sucha dvojnásobné, bílé za sucha otěruvzdorné dobře v místnostech výšky do 3,80 m</t>
  </si>
  <si>
    <t>-657391077</t>
  </si>
  <si>
    <t>"stropy:" SDKpodhl+omPOsa+omTR</t>
  </si>
  <si>
    <t>"stěny:" omSTsa+omSTšt</t>
  </si>
  <si>
    <t>"segmentové čelo podhledu:" 33,47*0,4</t>
  </si>
  <si>
    <t>"oprava dotčených stávajících prostor:"80</t>
  </si>
  <si>
    <t>Práce a dodávky M</t>
  </si>
  <si>
    <t>33-M</t>
  </si>
  <si>
    <t>Montáže dopr.zaříz.,sklad. zař. a váh</t>
  </si>
  <si>
    <t>416</t>
  </si>
  <si>
    <t>330100100</t>
  </si>
  <si>
    <t>Svislá zvedací plošina nosnost 360kg vč.samonosné ocelové konstrukce a zasklení - technické parametry viz v PD "Výpis zámečnických výrobků- prvek Z4 " - dodávka vč.spojovacího a připojovacího materiálu + montáž + nátěr</t>
  </si>
  <si>
    <t>312684500</t>
  </si>
  <si>
    <t>417</t>
  </si>
  <si>
    <t>330100101</t>
  </si>
  <si>
    <t>Plošina - staveništní přesun dle POV</t>
  </si>
  <si>
    <t>938059966</t>
  </si>
  <si>
    <t>HZS</t>
  </si>
  <si>
    <t>Hodinové zúčtovací sazby</t>
  </si>
  <si>
    <t>418</t>
  </si>
  <si>
    <t>HZS24911</t>
  </si>
  <si>
    <t>Hodinové zúčtovací sazby zednické výpomoci a pomocné práce pro řemesla</t>
  </si>
  <si>
    <t>hod</t>
  </si>
  <si>
    <t>512</t>
  </si>
  <si>
    <t>758127591</t>
  </si>
  <si>
    <t>VRN</t>
  </si>
  <si>
    <t>Vedlejší rozpočtové náklady</t>
  </si>
  <si>
    <t>VRN1</t>
  </si>
  <si>
    <t>Průzkumné, geodetické a projektové práce</t>
  </si>
  <si>
    <t>419</t>
  </si>
  <si>
    <t>012103011</t>
  </si>
  <si>
    <t>Průzkumné, geodetické a projektové práce geodetické práce Směrové a výškové vytyčení stavby</t>
  </si>
  <si>
    <t>1024</t>
  </si>
  <si>
    <t>734848718</t>
  </si>
  <si>
    <t>420</t>
  </si>
  <si>
    <t>013254004</t>
  </si>
  <si>
    <t>Projektové práce dokumentace stavby - Dílenská dokumentace ocelové konstrukce a betonu a výztuží</t>
  </si>
  <si>
    <t>-255138333</t>
  </si>
  <si>
    <t>421</t>
  </si>
  <si>
    <t>013254008</t>
  </si>
  <si>
    <t>Projektové práce dokumentace stavby - Dokumentace skutečného provedení</t>
  </si>
  <si>
    <t>1915555367</t>
  </si>
  <si>
    <t>VRN3</t>
  </si>
  <si>
    <t>Zařízení staveniště</t>
  </si>
  <si>
    <t>422</t>
  </si>
  <si>
    <t>032002001</t>
  </si>
  <si>
    <t>Zařízení staveniště (zřízení, pronájem,zabezpečení a zrušení)- dle POV stavby</t>
  </si>
  <si>
    <t>-77820216</t>
  </si>
  <si>
    <t>423</t>
  </si>
  <si>
    <t>032002210</t>
  </si>
  <si>
    <t>Doprava mechanismů na stavbu + výstavba a demontáž jeřábu</t>
  </si>
  <si>
    <t>122597958</t>
  </si>
  <si>
    <t>424</t>
  </si>
  <si>
    <t>032002220</t>
  </si>
  <si>
    <t>Pohotovost jeřábu</t>
  </si>
  <si>
    <t>1500362697</t>
  </si>
  <si>
    <t>VRN4</t>
  </si>
  <si>
    <t>Inženýrská činnost</t>
  </si>
  <si>
    <t>425</t>
  </si>
  <si>
    <t>045002001</t>
  </si>
  <si>
    <t>Kompletační a koordinační činnost</t>
  </si>
  <si>
    <t>1498449778</t>
  </si>
  <si>
    <t>426</t>
  </si>
  <si>
    <t>043194002</t>
  </si>
  <si>
    <t>Granulometrický rozbor zásypového materiálu</t>
  </si>
  <si>
    <t>831409913</t>
  </si>
  <si>
    <t>427</t>
  </si>
  <si>
    <t>043194003</t>
  </si>
  <si>
    <t>Posouzení míry zhutnění statickou zatěžovací zkouškou</t>
  </si>
  <si>
    <t>-1538357873</t>
  </si>
  <si>
    <t>428</t>
  </si>
  <si>
    <t>043194021</t>
  </si>
  <si>
    <t>Zkoušky pevnosti betonu</t>
  </si>
  <si>
    <t>-1131384952</t>
  </si>
  <si>
    <t>429</t>
  </si>
  <si>
    <t>043194031</t>
  </si>
  <si>
    <t>Akustická měření a konzultace s akustikem</t>
  </si>
  <si>
    <t>-1090821186</t>
  </si>
  <si>
    <t>VRN9</t>
  </si>
  <si>
    <t>Ostatní náklady</t>
  </si>
  <si>
    <t>430</t>
  </si>
  <si>
    <t>0910020R1</t>
  </si>
  <si>
    <t xml:space="preserve"> Ostatní náklady dle zhotovitele (např.doprava pracovníků a materiálu,náklady na práce v zimním období ..aj.)</t>
  </si>
  <si>
    <t>660324786</t>
  </si>
  <si>
    <t>Soupis:</t>
  </si>
  <si>
    <t>01211 - Silnoproud</t>
  </si>
  <si>
    <t>Pavel Munzar</t>
  </si>
  <si>
    <t xml:space="preserve">    21-M - Elektromontáže</t>
  </si>
  <si>
    <t xml:space="preserve">      211 - Montáže elektro</t>
  </si>
  <si>
    <t xml:space="preserve">      212 - Nosný materiál elektro</t>
  </si>
  <si>
    <t xml:space="preserve">      213 - Podružný materiál elektro</t>
  </si>
  <si>
    <t xml:space="preserve">      218 - Práce v HZS</t>
  </si>
  <si>
    <t xml:space="preserve">      219 - Přidružené výkony</t>
  </si>
  <si>
    <t xml:space="preserve">    46-M - Zemní práce při extr.mont.pracích</t>
  </si>
  <si>
    <t xml:space="preserve">      461 - Zemní práce </t>
  </si>
  <si>
    <t>21-M</t>
  </si>
  <si>
    <t>Elektromontáže</t>
  </si>
  <si>
    <t>Montáže elektro</t>
  </si>
  <si>
    <t>210010002</t>
  </si>
  <si>
    <t>trubka oheb.el.inst. typ 14 R=16mm</t>
  </si>
  <si>
    <t>-1850328428</t>
  </si>
  <si>
    <t>210010003</t>
  </si>
  <si>
    <t>trubka oheb.el.inst. typ 14 R=23mm</t>
  </si>
  <si>
    <t>1504636055</t>
  </si>
  <si>
    <t>210010105</t>
  </si>
  <si>
    <t>lišta el.inst. 40/40mm, vč. rohů, spojek atd.</t>
  </si>
  <si>
    <t>-536162249</t>
  </si>
  <si>
    <t>210010124</t>
  </si>
  <si>
    <t>trubka korug. ochr.D 75mm v zemi</t>
  </si>
  <si>
    <t>-1317952664</t>
  </si>
  <si>
    <t>210010301</t>
  </si>
  <si>
    <t>krab.přístrojová 68 bez zapojení</t>
  </si>
  <si>
    <t>ks</t>
  </si>
  <si>
    <t>1175330682</t>
  </si>
  <si>
    <t>210010321</t>
  </si>
  <si>
    <t>krab.odbočná 68 vč. zapojení</t>
  </si>
  <si>
    <t>-601154667</t>
  </si>
  <si>
    <t>210010352</t>
  </si>
  <si>
    <t>krab.odbočná nástěn. IP65 vč. zapojení</t>
  </si>
  <si>
    <t>-767060953</t>
  </si>
  <si>
    <t>210100001</t>
  </si>
  <si>
    <t>ukonč.vod.v rozv.vč.zap.a konc.do 2.5mm2</t>
  </si>
  <si>
    <t>1554780276</t>
  </si>
  <si>
    <t>210100101</t>
  </si>
  <si>
    <t>ukonč.Cu vod. a lan do 16mm2</t>
  </si>
  <si>
    <t>-1555041454</t>
  </si>
  <si>
    <t>210100251</t>
  </si>
  <si>
    <t>ukonč.celoplast. kabelů do 4x10mm2</t>
  </si>
  <si>
    <t>-159589238</t>
  </si>
  <si>
    <t>210100252</t>
  </si>
  <si>
    <t>ukonč.celoplast. kabelů do 4x25mm2</t>
  </si>
  <si>
    <t>1168284582</t>
  </si>
  <si>
    <t>210100259</t>
  </si>
  <si>
    <t>ukonč.celoplast. kabelů do 5x10mm2</t>
  </si>
  <si>
    <t>373913636</t>
  </si>
  <si>
    <t>210110021</t>
  </si>
  <si>
    <t>spín.jednop. - řazení 1 zapuš. vč.zap. IP44</t>
  </si>
  <si>
    <t>533091719</t>
  </si>
  <si>
    <t>210110041</t>
  </si>
  <si>
    <t>spín.jednop. - řazení 1 zapuš. vč.zap.</t>
  </si>
  <si>
    <t>-140656183</t>
  </si>
  <si>
    <t>210110043</t>
  </si>
  <si>
    <t>spín.sériový - řazení 5 zapuš. vč.zap.</t>
  </si>
  <si>
    <t>-1559822406</t>
  </si>
  <si>
    <t>210110054</t>
  </si>
  <si>
    <t>senzor pohybu stropní (PIR)</t>
  </si>
  <si>
    <t>648976741</t>
  </si>
  <si>
    <t>210110143</t>
  </si>
  <si>
    <t>spín.tlačítkový - řazení 1/0 S se signál. dout. zapuš. vč.zap.</t>
  </si>
  <si>
    <t>-799769068</t>
  </si>
  <si>
    <t>210111012</t>
  </si>
  <si>
    <t>zásuvka domovní zapuš. 250V/16A, vč.zap.</t>
  </si>
  <si>
    <t>-1415845119</t>
  </si>
  <si>
    <t>210111016</t>
  </si>
  <si>
    <t>zásuvka domovní zapuš. dvojnás.250V/16A, vč.zap.</t>
  </si>
  <si>
    <t>167878061</t>
  </si>
  <si>
    <t>210111031</t>
  </si>
  <si>
    <t>zásuvka vestavná do podlah. boxu 250V/16A, vč.zap.</t>
  </si>
  <si>
    <t>-142729255</t>
  </si>
  <si>
    <t>210120465</t>
  </si>
  <si>
    <t>montáž jističe B/63A do RH vč. úpravy rozvaděče</t>
  </si>
  <si>
    <t>kpl</t>
  </si>
  <si>
    <t>-117341064</t>
  </si>
  <si>
    <t>210190002</t>
  </si>
  <si>
    <t>montáž rozvaděče ocelopl. nástěn. do 50kg</t>
  </si>
  <si>
    <t>1697012698</t>
  </si>
  <si>
    <t>210190004</t>
  </si>
  <si>
    <t>montáž rozvaděče ocelopl. zapuš. do 150kg</t>
  </si>
  <si>
    <t>1995254461</t>
  </si>
  <si>
    <t>210200030</t>
  </si>
  <si>
    <t>svítidlo LED nástěn. přisazené 1 zdroj</t>
  </si>
  <si>
    <t>2119161244</t>
  </si>
  <si>
    <t>210200120</t>
  </si>
  <si>
    <t>montáž LED pásku</t>
  </si>
  <si>
    <t>-703167554</t>
  </si>
  <si>
    <t>210201056</t>
  </si>
  <si>
    <t>svítidlo LED nouzové nástěn. přisazené, automat. 1 zdroj</t>
  </si>
  <si>
    <t>-1220522717</t>
  </si>
  <si>
    <t>210201058</t>
  </si>
  <si>
    <t>svítidlo LED nouzové strop. vestavné, automat. 1 zdroj</t>
  </si>
  <si>
    <t>128970756</t>
  </si>
  <si>
    <t>210201060</t>
  </si>
  <si>
    <t>svítidlo LED do kuch. linky 1 zdroj</t>
  </si>
  <si>
    <t>1956445488</t>
  </si>
  <si>
    <t>210201062</t>
  </si>
  <si>
    <t>svítidlo LED strop. podhled. vestavné 1 zdroj</t>
  </si>
  <si>
    <t>-1307167488</t>
  </si>
  <si>
    <t>210203003</t>
  </si>
  <si>
    <t>svítidlo LED strop. přisazené 1 zdroj</t>
  </si>
  <si>
    <t>-458784816</t>
  </si>
  <si>
    <t>210220020</t>
  </si>
  <si>
    <t>uzem. v zemi FeZn do 120 mm2 vč.svorek;propoj.aj.</t>
  </si>
  <si>
    <t>2092529260</t>
  </si>
  <si>
    <t>210220101</t>
  </si>
  <si>
    <t>svodové vodiče vč. podpěr FeZn do 10 mm</t>
  </si>
  <si>
    <t>-1043475145</t>
  </si>
  <si>
    <t>210220201</t>
  </si>
  <si>
    <t>jímací tyč do 3m na hřeben</t>
  </si>
  <si>
    <t>645895188</t>
  </si>
  <si>
    <t>210220301</t>
  </si>
  <si>
    <t>svorky hromosvod. 2 šrouby SS, SR03</t>
  </si>
  <si>
    <t>1593729058</t>
  </si>
  <si>
    <t>210220302</t>
  </si>
  <si>
    <t>svorky hromosvod. 3 a více šroubů SK, SZ, SR01,02</t>
  </si>
  <si>
    <t>511382894</t>
  </si>
  <si>
    <t>210220321</t>
  </si>
  <si>
    <t>svorka na potrubí Bernard</t>
  </si>
  <si>
    <t>-1687825079</t>
  </si>
  <si>
    <t>210220372</t>
  </si>
  <si>
    <t>ochranný uhelník svodu s držáky do zdiva</t>
  </si>
  <si>
    <t>-1304548147</t>
  </si>
  <si>
    <t>210220401</t>
  </si>
  <si>
    <t>označovací štítek svodu</t>
  </si>
  <si>
    <t>2072897987</t>
  </si>
  <si>
    <t>210220458</t>
  </si>
  <si>
    <t>pasivní antikorozní ochrana spojů a prostupů</t>
  </si>
  <si>
    <t>-1485627898</t>
  </si>
  <si>
    <t>210800546</t>
  </si>
  <si>
    <t>vodič CY 4mm2 750V</t>
  </si>
  <si>
    <t>-844427496</t>
  </si>
  <si>
    <t>210800547</t>
  </si>
  <si>
    <t>vodič CY 6mm2 750V</t>
  </si>
  <si>
    <t>1901504769</t>
  </si>
  <si>
    <t>210800648</t>
  </si>
  <si>
    <t>vodič CYA 16mm2 750V</t>
  </si>
  <si>
    <t>-1157561580</t>
  </si>
  <si>
    <t>210800999</t>
  </si>
  <si>
    <t>montáž nouzového signalizačního systému</t>
  </si>
  <si>
    <t>-373683211</t>
  </si>
  <si>
    <t>210802062</t>
  </si>
  <si>
    <t>kabel CMSM 4x0,75 mm2 750V</t>
  </si>
  <si>
    <t>938683047</t>
  </si>
  <si>
    <t>210810001</t>
  </si>
  <si>
    <t>kabel CYKY 2x1.5 mm2 750V</t>
  </si>
  <si>
    <t>-710660583</t>
  </si>
  <si>
    <t>210810005</t>
  </si>
  <si>
    <t>kabel CYKY 3x1.5 mm2 750V</t>
  </si>
  <si>
    <t>402788985</t>
  </si>
  <si>
    <t>210810006</t>
  </si>
  <si>
    <t>kabel CYKY 3x2.5 mm2 750V</t>
  </si>
  <si>
    <t>320452483</t>
  </si>
  <si>
    <t>210810016</t>
  </si>
  <si>
    <t>kabel CYKY 5x2,5 mm2 750V</t>
  </si>
  <si>
    <t>-1812949976</t>
  </si>
  <si>
    <t>210810020</t>
  </si>
  <si>
    <t>kabel CYKY 5x6 mm2 750V</t>
  </si>
  <si>
    <t>-1657246957</t>
  </si>
  <si>
    <t>210810054</t>
  </si>
  <si>
    <t>kabel CYKY 4x16 mm2 1kV</t>
  </si>
  <si>
    <t>809783908</t>
  </si>
  <si>
    <t>210810061</t>
  </si>
  <si>
    <t>kabel CYKY 12x1,5 mm2 750V</t>
  </si>
  <si>
    <t>266559339</t>
  </si>
  <si>
    <t>210999905</t>
  </si>
  <si>
    <t>připojení a zprovoznění ventilátoru</t>
  </si>
  <si>
    <t>1598402101</t>
  </si>
  <si>
    <t>210999907</t>
  </si>
  <si>
    <t>připojení a zprovoznění el. sporáku</t>
  </si>
  <si>
    <t>-724457095</t>
  </si>
  <si>
    <t>210999910</t>
  </si>
  <si>
    <t>připojení vzt jednotky</t>
  </si>
  <si>
    <t>1237145686</t>
  </si>
  <si>
    <t>Nosný materiál elektro</t>
  </si>
  <si>
    <t>00202</t>
  </si>
  <si>
    <t>trubka ohebná instal. PVC 1416</t>
  </si>
  <si>
    <t>-1412912213</t>
  </si>
  <si>
    <t>00203</t>
  </si>
  <si>
    <t>trubka ohebná instal. PVC 1423</t>
  </si>
  <si>
    <t>-588400037</t>
  </si>
  <si>
    <t>00213</t>
  </si>
  <si>
    <t>Ohebná dvouplášťová korug. chtánička kabelů d= 75mm</t>
  </si>
  <si>
    <t>1580006745</t>
  </si>
  <si>
    <t>00258</t>
  </si>
  <si>
    <t>-5645006</t>
  </si>
  <si>
    <t>00307</t>
  </si>
  <si>
    <t>víčko krabice KU 68 - V 68</t>
  </si>
  <si>
    <t>-1928511680</t>
  </si>
  <si>
    <t>00316</t>
  </si>
  <si>
    <t>krabice pod omítku - KU 68-1901</t>
  </si>
  <si>
    <t>-265495969</t>
  </si>
  <si>
    <t>00318</t>
  </si>
  <si>
    <t>krabice pod omítku - KU 68-1903</t>
  </si>
  <si>
    <t>-1745011052</t>
  </si>
  <si>
    <t>00334</t>
  </si>
  <si>
    <t>krab.odbočná nástěn. IP65 - A-box</t>
  </si>
  <si>
    <t>1169816045</t>
  </si>
  <si>
    <t>01711</t>
  </si>
  <si>
    <t xml:space="preserve">spínač, řazení 1 - 3559-A01345 </t>
  </si>
  <si>
    <t>-337753509</t>
  </si>
  <si>
    <t>01715</t>
  </si>
  <si>
    <t xml:space="preserve">spínač, řazení 5 - 3559-A05345 </t>
  </si>
  <si>
    <t>-182560688</t>
  </si>
  <si>
    <t>01719</t>
  </si>
  <si>
    <t xml:space="preserve">ovladač, řazení 1/0So - 3559-A91345 </t>
  </si>
  <si>
    <t>-717436494</t>
  </si>
  <si>
    <t>01703</t>
  </si>
  <si>
    <t xml:space="preserve">spínač, řazení 6 IP44 - 3558A-06944 </t>
  </si>
  <si>
    <t>1239861387</t>
  </si>
  <si>
    <t>99824</t>
  </si>
  <si>
    <t>snímač pohybu stropní 3299-22103</t>
  </si>
  <si>
    <t>-499277136</t>
  </si>
  <si>
    <t>99812</t>
  </si>
  <si>
    <t>doběhový spínač do inst. krabice – pro ventilátor</t>
  </si>
  <si>
    <t>1245831037</t>
  </si>
  <si>
    <t xml:space="preserve">kryt spínače kolébkového, jednoduchý - 3558A-A651 </t>
  </si>
  <si>
    <t>237523233</t>
  </si>
  <si>
    <t>01721</t>
  </si>
  <si>
    <t xml:space="preserve">kryt spínače kolébkového, dělený - 3558A-A652 </t>
  </si>
  <si>
    <t>-1930844975</t>
  </si>
  <si>
    <t>01724</t>
  </si>
  <si>
    <t xml:space="preserve">kryt spínače kolébkového s čirým průzorem 3558A-A653 </t>
  </si>
  <si>
    <t>-1210735287</t>
  </si>
  <si>
    <t>01731</t>
  </si>
  <si>
    <t xml:space="preserve">rámeček jednonásobný - 3901A-B10 </t>
  </si>
  <si>
    <t>4099129</t>
  </si>
  <si>
    <t>01734</t>
  </si>
  <si>
    <t>rámeček vícenásobný – (dle finální montáže)</t>
  </si>
  <si>
    <t>-1024850167</t>
  </si>
  <si>
    <t>01792</t>
  </si>
  <si>
    <t xml:space="preserve">zásuvka jednonásobná s clonkami - 5519A-A02357 </t>
  </si>
  <si>
    <t>-1802045335</t>
  </si>
  <si>
    <t>01793</t>
  </si>
  <si>
    <t xml:space="preserve">zásuvka dvojnásobná s clonkami a s natočenou dutinkou - 5513A-C02357 </t>
  </si>
  <si>
    <t>1913078227</t>
  </si>
  <si>
    <t>01794</t>
  </si>
  <si>
    <t xml:space="preserve">zásuvka s přepěťovou ochranou a s clonkami - 5589A-A02357 </t>
  </si>
  <si>
    <t>-2115520449</t>
  </si>
  <si>
    <t>01820</t>
  </si>
  <si>
    <t>zásuvka vestavná do podlah. boxu (popříp. do nábytku)</t>
  </si>
  <si>
    <t>593313006</t>
  </si>
  <si>
    <t>01824</t>
  </si>
  <si>
    <t>zásuvka vestavná do podlah. boxu (popříp. do nábytku) s přepěťovou ochranou</t>
  </si>
  <si>
    <t>-836560168</t>
  </si>
  <si>
    <t>35002</t>
  </si>
  <si>
    <t>rozvaděč R - dle výkr. č. D.1.4-EL.04</t>
  </si>
  <si>
    <t>-1181043802</t>
  </si>
  <si>
    <t>35003</t>
  </si>
  <si>
    <t>rozvaděče Rp1 a Rp2 – nástěnná rozvodnice IP54</t>
  </si>
  <si>
    <t>-1104746233</t>
  </si>
  <si>
    <t>35708</t>
  </si>
  <si>
    <t>hl. ochranná přípojnice HOP</t>
  </si>
  <si>
    <t>-907250363</t>
  </si>
  <si>
    <t>34805</t>
  </si>
  <si>
    <t xml:space="preserve">svítidlo "A"  LED 3410/840 OP 24W</t>
  </si>
  <si>
    <t>-453886491</t>
  </si>
  <si>
    <t>34806</t>
  </si>
  <si>
    <t xml:space="preserve">svítidlo "B" DL 230  LED 3750/840, 28W</t>
  </si>
  <si>
    <t>1684785981</t>
  </si>
  <si>
    <t>34807</t>
  </si>
  <si>
    <t xml:space="preserve">svítidlo "C" DL 195  LED 2100/840, 15W</t>
  </si>
  <si>
    <t>-712681310</t>
  </si>
  <si>
    <t>34808</t>
  </si>
  <si>
    <t>svítidlo "D" 2400/840 18W</t>
  </si>
  <si>
    <t>1687990175</t>
  </si>
  <si>
    <t>34822</t>
  </si>
  <si>
    <t xml:space="preserve">svítidlo LED s vypínačem vč. zdroje  (do kuch. linky)</t>
  </si>
  <si>
    <t>-1498928693</t>
  </si>
  <si>
    <t>34811</t>
  </si>
  <si>
    <t xml:space="preserve">svítidlo nouzové  101 NM1h 1W</t>
  </si>
  <si>
    <t>-622753539</t>
  </si>
  <si>
    <t>34816</t>
  </si>
  <si>
    <t xml:space="preserve">svítidlo nouzové LED 2.1ft NM1h At 3,3W,                vč. piktogramu</t>
  </si>
  <si>
    <t>-1019111389</t>
  </si>
  <si>
    <t>34819</t>
  </si>
  <si>
    <t>LED pásek pro nasvětlení altánu vč. zdroje</t>
  </si>
  <si>
    <t>-345146561</t>
  </si>
  <si>
    <t>02736</t>
  </si>
  <si>
    <t>vodič CY 4mm2 zelenožlutý</t>
  </si>
  <si>
    <t>-875578372</t>
  </si>
  <si>
    <t>02739</t>
  </si>
  <si>
    <t>vodič CY 6mm2 zelenožlutý</t>
  </si>
  <si>
    <t>1690630941</t>
  </si>
  <si>
    <t>02740</t>
  </si>
  <si>
    <t>vodič CYA 16mm2 zelenožlutý</t>
  </si>
  <si>
    <t>-1316453950</t>
  </si>
  <si>
    <t>02913</t>
  </si>
  <si>
    <t>kabel CYKY-O 2x1.5mm2</t>
  </si>
  <si>
    <t>-1157811585</t>
  </si>
  <si>
    <t>02914</t>
  </si>
  <si>
    <t>kabel CYKY-O 3x1.5mm2</t>
  </si>
  <si>
    <t>-677124016</t>
  </si>
  <si>
    <t>02915</t>
  </si>
  <si>
    <t>kabel CYKY-J 3x1.5mm2</t>
  </si>
  <si>
    <t>-1530237651</t>
  </si>
  <si>
    <t>02918</t>
  </si>
  <si>
    <t>kabel CYKY-J 3x2.5mm2</t>
  </si>
  <si>
    <t>1544716965</t>
  </si>
  <si>
    <t>02926</t>
  </si>
  <si>
    <t>kabel CYKY-J 4x16 mm2</t>
  </si>
  <si>
    <t>-1885106199</t>
  </si>
  <si>
    <t>02928</t>
  </si>
  <si>
    <t>kabel CYKY-J 5x2,5 mm2</t>
  </si>
  <si>
    <t>-867363787</t>
  </si>
  <si>
    <t>02930</t>
  </si>
  <si>
    <t>kabel CYKY-J 5x6 mm2</t>
  </si>
  <si>
    <t>539171008</t>
  </si>
  <si>
    <t>02954</t>
  </si>
  <si>
    <t>kabel CYKY-J 12x1,5 mm2</t>
  </si>
  <si>
    <t>-161930707</t>
  </si>
  <si>
    <t>02971</t>
  </si>
  <si>
    <t>kabel CMSM 4x0,75 mm2</t>
  </si>
  <si>
    <t>-1050192451</t>
  </si>
  <si>
    <t>03229</t>
  </si>
  <si>
    <t>-1646076343</t>
  </si>
  <si>
    <t>01400</t>
  </si>
  <si>
    <t xml:space="preserve">sada pro nouzovou signalizaci  ABB</t>
  </si>
  <si>
    <t>313335974</t>
  </si>
  <si>
    <t>01402</t>
  </si>
  <si>
    <t>drát FeZn d=10mm</t>
  </si>
  <si>
    <t>1479166436</t>
  </si>
  <si>
    <t>01414</t>
  </si>
  <si>
    <t>podpěra vedení na šik. střechu</t>
  </si>
  <si>
    <t>1108858803</t>
  </si>
  <si>
    <t>01416</t>
  </si>
  <si>
    <t>jímací tyč 1,2m FeZn vč. držíků do dřeva</t>
  </si>
  <si>
    <t>745220395</t>
  </si>
  <si>
    <t>01421</t>
  </si>
  <si>
    <t>svorka univerzální SU</t>
  </si>
  <si>
    <t>2059384006</t>
  </si>
  <si>
    <t>01422</t>
  </si>
  <si>
    <t>svorka křížová SK</t>
  </si>
  <si>
    <t>1370207784</t>
  </si>
  <si>
    <t>01423</t>
  </si>
  <si>
    <t>svorka připojovací SP</t>
  </si>
  <si>
    <t>-532195408</t>
  </si>
  <si>
    <t>01428</t>
  </si>
  <si>
    <t>svorka zkušební SZ</t>
  </si>
  <si>
    <t>-1734434527</t>
  </si>
  <si>
    <t>01437</t>
  </si>
  <si>
    <t>svorka SR 02 pásek</t>
  </si>
  <si>
    <t>-420622921</t>
  </si>
  <si>
    <t>01438</t>
  </si>
  <si>
    <t>svorka SR 03 pásek/drát</t>
  </si>
  <si>
    <t>1260517579</t>
  </si>
  <si>
    <t>01466</t>
  </si>
  <si>
    <t>ochranný uhelník svodu - FeZn</t>
  </si>
  <si>
    <t>-157958738</t>
  </si>
  <si>
    <t>01467</t>
  </si>
  <si>
    <t>držák DUz do zdiva - FeZn</t>
  </si>
  <si>
    <t>784327382</t>
  </si>
  <si>
    <t>01488</t>
  </si>
  <si>
    <t>400293842</t>
  </si>
  <si>
    <t>01487</t>
  </si>
  <si>
    <t>svorka na potrubí "Bernard" + pásek</t>
  </si>
  <si>
    <t>782774397</t>
  </si>
  <si>
    <t>Podružný materiál elektro</t>
  </si>
  <si>
    <t>01600</t>
  </si>
  <si>
    <t xml:space="preserve">Podružný materiál </t>
  </si>
  <si>
    <t>2034628154</t>
  </si>
  <si>
    <t>Práce v HZS</t>
  </si>
  <si>
    <t>00001</t>
  </si>
  <si>
    <t>hod.</t>
  </si>
  <si>
    <t>-1944385052</t>
  </si>
  <si>
    <t>00002</t>
  </si>
  <si>
    <t>Revize elektro</t>
  </si>
  <si>
    <t>-749331636</t>
  </si>
  <si>
    <t>00003</t>
  </si>
  <si>
    <t>Úklid pracoviště</t>
  </si>
  <si>
    <t>-564227591</t>
  </si>
  <si>
    <t>00004</t>
  </si>
  <si>
    <t>Dokumentace skutečného provedení stavby</t>
  </si>
  <si>
    <t>-283920157</t>
  </si>
  <si>
    <t>00005</t>
  </si>
  <si>
    <t>Nepředvídatelné el. montážní práce na stáv. el.instalaci</t>
  </si>
  <si>
    <t>1899937172</t>
  </si>
  <si>
    <t>Přidružené výkony</t>
  </si>
  <si>
    <t>219001</t>
  </si>
  <si>
    <t>Podíl přidružených výkonů z C21M a navázaného materiálu</t>
  </si>
  <si>
    <t>358478068</t>
  </si>
  <si>
    <t>219901</t>
  </si>
  <si>
    <t>Doprava z C21M a navázaného materiálu vč.zohlednění ztíženého přístupu viz POV stavby</t>
  </si>
  <si>
    <t>-196035530</t>
  </si>
  <si>
    <t>46-M</t>
  </si>
  <si>
    <t>Zemní práce při extr.mont.pracích</t>
  </si>
  <si>
    <t>461</t>
  </si>
  <si>
    <t xml:space="preserve">Zemní práce </t>
  </si>
  <si>
    <t>460202163</t>
  </si>
  <si>
    <t>kabel.rýha 35cm šíř. 80cm hl. zem.tř.3 strojně</t>
  </si>
  <si>
    <t>-787983710</t>
  </si>
  <si>
    <t>460560163</t>
  </si>
  <si>
    <t>ruč.zához.kab.rýhy 35cm šíř.80cm hl. vč. hutnění zem.tř.3</t>
  </si>
  <si>
    <t>1707771655</t>
  </si>
  <si>
    <t>460620013</t>
  </si>
  <si>
    <t>provizor. úprava terénu zem. tř.3</t>
  </si>
  <si>
    <t>-1928920813</t>
  </si>
  <si>
    <t>01000M210</t>
  </si>
  <si>
    <t>Vedlejší náklady navázané na provedení díla dle tohoto soupisu</t>
  </si>
  <si>
    <t>-502743562</t>
  </si>
  <si>
    <t>01212 - Slaboproudé rozvody</t>
  </si>
  <si>
    <t>L.Jirásek, Sollertia s.r.o.,Trutnov</t>
  </si>
  <si>
    <t xml:space="preserve">    741 - Elektroinstalace - silnoproud</t>
  </si>
  <si>
    <t xml:space="preserve">    742 - Elektroinstalace - slaboproud</t>
  </si>
  <si>
    <t xml:space="preserve">    746 - Elektromontáže - soubory pro vodiče</t>
  </si>
  <si>
    <t xml:space="preserve">    746M - Elektromontáže - materiály</t>
  </si>
  <si>
    <t>741</t>
  </si>
  <si>
    <t>Elektroinstalace - silnoproud</t>
  </si>
  <si>
    <t>741110041</t>
  </si>
  <si>
    <t>Montáž trubka plastová ohebná D přes 11 do 23 mm uložená pevně</t>
  </si>
  <si>
    <t>786627398</t>
  </si>
  <si>
    <t>741110043</t>
  </si>
  <si>
    <t>Montáž trubka plastová ohebná D přes 35 mm uložená pevně</t>
  </si>
  <si>
    <t>-878753015</t>
  </si>
  <si>
    <t>741110501</t>
  </si>
  <si>
    <t>Montáž lišta a kanálek protahovací šířky do 60 mm</t>
  </si>
  <si>
    <t>909579383</t>
  </si>
  <si>
    <t>741110502</t>
  </si>
  <si>
    <t>Montáž lišta a kanálek protahovací šířky přes 60 do 120 mm</t>
  </si>
  <si>
    <t>707721118</t>
  </si>
  <si>
    <t>741112003</t>
  </si>
  <si>
    <t>Montáž krabice zapuštěná plastová čtyřhranná</t>
  </si>
  <si>
    <t>509418522</t>
  </si>
  <si>
    <t>741112061</t>
  </si>
  <si>
    <t>Montáž krabice přístrojová zapuštěná plastová kruhová</t>
  </si>
  <si>
    <t>909796677</t>
  </si>
  <si>
    <t>741112071</t>
  </si>
  <si>
    <t>Montáž krabice přístrojová lištová plast jednoduchá</t>
  </si>
  <si>
    <t>998151262</t>
  </si>
  <si>
    <t>742</t>
  </si>
  <si>
    <t>Elektroinstalace - slaboproud</t>
  </si>
  <si>
    <t>742121001</t>
  </si>
  <si>
    <t>Montáž kabelů sdělovacích pro vnitřní rozvody do 15 žil</t>
  </si>
  <si>
    <t>-1293395491</t>
  </si>
  <si>
    <t>742123001</t>
  </si>
  <si>
    <t>Montáž přepěťové ochrany pro slaboproudá zařízení</t>
  </si>
  <si>
    <t>-1324558553</t>
  </si>
  <si>
    <t>742220031</t>
  </si>
  <si>
    <t>Montáž koncentrátoru nebo expanderu v krytu</t>
  </si>
  <si>
    <t>-47419771</t>
  </si>
  <si>
    <t>742220051</t>
  </si>
  <si>
    <t>Montáž krabice pro expander s uložením na omítku</t>
  </si>
  <si>
    <t>-678646994</t>
  </si>
  <si>
    <t>742220053</t>
  </si>
  <si>
    <t>Montáž krabice propojovací pro magnetický kontakt</t>
  </si>
  <si>
    <t>-843748753</t>
  </si>
  <si>
    <t>742220141</t>
  </si>
  <si>
    <t>Montáž ovládací klávesnice pro dodanou ústřednu</t>
  </si>
  <si>
    <t>862188275</t>
  </si>
  <si>
    <t>742220161</t>
  </si>
  <si>
    <t>Montáž akumulátoru 12V</t>
  </si>
  <si>
    <t>564598491</t>
  </si>
  <si>
    <t>742220211</t>
  </si>
  <si>
    <t>Montáž zálohového napájecího zdroje s dobíječem a akumulátorem</t>
  </si>
  <si>
    <t>1446906894</t>
  </si>
  <si>
    <t>742220232</t>
  </si>
  <si>
    <t>Montáž detektoru na stěnu nebo na strop</t>
  </si>
  <si>
    <t>184048472</t>
  </si>
  <si>
    <t>742220235</t>
  </si>
  <si>
    <t>Montáž magnetického kontaktu povrchového</t>
  </si>
  <si>
    <t>-1560814388</t>
  </si>
  <si>
    <t>742230003</t>
  </si>
  <si>
    <t>Montáž venkovní kamery</t>
  </si>
  <si>
    <t>-399873398</t>
  </si>
  <si>
    <t>742230004</t>
  </si>
  <si>
    <t>Montáž vnitřní kamery</t>
  </si>
  <si>
    <t>901425851</t>
  </si>
  <si>
    <t>742230005</t>
  </si>
  <si>
    <t>Montáž venkovního kamerového krytu</t>
  </si>
  <si>
    <t>-1765569024</t>
  </si>
  <si>
    <t>742230007</t>
  </si>
  <si>
    <t>Montáž konzoly pro kryt nebo kameru</t>
  </si>
  <si>
    <t>-226024126</t>
  </si>
  <si>
    <t>742330041</t>
  </si>
  <si>
    <t>Montáž datové jednozásuvky</t>
  </si>
  <si>
    <t>107011080</t>
  </si>
  <si>
    <t>742330042</t>
  </si>
  <si>
    <t>Montáž datové dvojzásuvky</t>
  </si>
  <si>
    <t>369566682</t>
  </si>
  <si>
    <t>742430021</t>
  </si>
  <si>
    <t>Montáž dvouzásuvky pro reproduktory</t>
  </si>
  <si>
    <t>1855443070</t>
  </si>
  <si>
    <t>746</t>
  </si>
  <si>
    <t>Elektromontáže - soubory pro vodiče</t>
  </si>
  <si>
    <t>Napojení ve stávajícím koncentrátoru</t>
  </si>
  <si>
    <t>-788346618</t>
  </si>
  <si>
    <t>Napojení ve stávajícím záznamovém zařízení</t>
  </si>
  <si>
    <t>-879106093</t>
  </si>
  <si>
    <t>Nastavení software ústředny EZS</t>
  </si>
  <si>
    <t>-1133962076</t>
  </si>
  <si>
    <t>Funkční zkoužka EZS</t>
  </si>
  <si>
    <t>324075261</t>
  </si>
  <si>
    <t>Revize EZS</t>
  </si>
  <si>
    <t>-1230274909</t>
  </si>
  <si>
    <t>00006</t>
  </si>
  <si>
    <t>Nastavení přenosu zpráv na PCO</t>
  </si>
  <si>
    <t>-185769031</t>
  </si>
  <si>
    <t>00007</t>
  </si>
  <si>
    <t>-1360688767</t>
  </si>
  <si>
    <t>00008</t>
  </si>
  <si>
    <t>Komplexní zkoušky, vč. vypracování harmonogramu</t>
  </si>
  <si>
    <t>-127719258</t>
  </si>
  <si>
    <t>00009</t>
  </si>
  <si>
    <t>Náklady na dopravu vč.zohlednění ztíženého přístupu viz POV stavby</t>
  </si>
  <si>
    <t>692634926</t>
  </si>
  <si>
    <t>00010</t>
  </si>
  <si>
    <t>1984548999</t>
  </si>
  <si>
    <t>00011</t>
  </si>
  <si>
    <t>Koordinace prací s investorem a dodavatelem stavby</t>
  </si>
  <si>
    <t>457996436</t>
  </si>
  <si>
    <t>00012</t>
  </si>
  <si>
    <t>4440373</t>
  </si>
  <si>
    <t>746M</t>
  </si>
  <si>
    <t>Elektromontáže - materiály</t>
  </si>
  <si>
    <t>Trubka ohebná instal. 20 mm</t>
  </si>
  <si>
    <t>135895118</t>
  </si>
  <si>
    <t>100*1,05 'Přepočtené koeficientem množství</t>
  </si>
  <si>
    <t>00205</t>
  </si>
  <si>
    <t>Trubka ohebná instal. 50 mm</t>
  </si>
  <si>
    <t>834663009</t>
  </si>
  <si>
    <t>00301</t>
  </si>
  <si>
    <t>Lišta hranatá LH 15x10</t>
  </si>
  <si>
    <t>1860734571</t>
  </si>
  <si>
    <t>120*1,05 'Přepočtené koeficientem množství</t>
  </si>
  <si>
    <t>00305</t>
  </si>
  <si>
    <t>Lišta hranatá LHD 20x20</t>
  </si>
  <si>
    <t>-1245735347</t>
  </si>
  <si>
    <t>70*1,05 'Přepočtené koeficientem množství</t>
  </si>
  <si>
    <t>00309</t>
  </si>
  <si>
    <t>Elektroinstalační kanál EKD 80x40</t>
  </si>
  <si>
    <t>1281202320</t>
  </si>
  <si>
    <t>30*1,05 'Přepočtené koeficientem množství</t>
  </si>
  <si>
    <t>00310</t>
  </si>
  <si>
    <t>Krabice pod omítku - KU 68/1901</t>
  </si>
  <si>
    <t>-561293605</t>
  </si>
  <si>
    <t>8*1,05 'Přepočtené koeficientem množství</t>
  </si>
  <si>
    <t>00311</t>
  </si>
  <si>
    <t>Krabice pod omítku s víčkem - KU 68/1902</t>
  </si>
  <si>
    <t>666985615</t>
  </si>
  <si>
    <t>3*1,05 'Přepočtené koeficientem množství</t>
  </si>
  <si>
    <t>00323</t>
  </si>
  <si>
    <t>Krabice pod omítku s víčkem - KO 100</t>
  </si>
  <si>
    <t>1940632757</t>
  </si>
  <si>
    <t>4*1,05 'Přepočtené koeficientem množství</t>
  </si>
  <si>
    <t>00325</t>
  </si>
  <si>
    <t>Krabice pod omítku s víčkem - KT 250</t>
  </si>
  <si>
    <t>1740056117</t>
  </si>
  <si>
    <t>1*1,05 'Přepočtené koeficientem množství</t>
  </si>
  <si>
    <t>00405</t>
  </si>
  <si>
    <t>Krabice přístrojová - LK 80x16</t>
  </si>
  <si>
    <t>-372369744</t>
  </si>
  <si>
    <t>6*1,05 'Přepočtené koeficientem množství</t>
  </si>
  <si>
    <t>01815</t>
  </si>
  <si>
    <t>Zásuvka datová 1x RJ45 cat.6, kompletní (nosná maska, kryt, konektor RJ45 cat.6, rámeček)</t>
  </si>
  <si>
    <t>-1107539137</t>
  </si>
  <si>
    <t>01816</t>
  </si>
  <si>
    <t>Zásuvka datová 2x RJ45 cat.6, kompletní (nosná maska, kryt, 2x konektor RJ45 cat.6, rámeček)</t>
  </si>
  <si>
    <t>-1873844946</t>
  </si>
  <si>
    <t>01817</t>
  </si>
  <si>
    <t>Zásuvka reproduktorová, kompletní (nosná maska se svorkami, kryt, rámeček)</t>
  </si>
  <si>
    <t>-992020331</t>
  </si>
  <si>
    <t>10121</t>
  </si>
  <si>
    <t>Sdělovací kabel UTP 4pár cat.6</t>
  </si>
  <si>
    <t>1980114939</t>
  </si>
  <si>
    <t>1700*1,05 'Přepočtené koeficientem množství</t>
  </si>
  <si>
    <t>10123</t>
  </si>
  <si>
    <t>Sdělovací stíněný kabel FTP 4pár cat.6</t>
  </si>
  <si>
    <t>-783982360</t>
  </si>
  <si>
    <t>200*1,05 'Přepočtené koeficientem množství</t>
  </si>
  <si>
    <t>10132</t>
  </si>
  <si>
    <t>Sdělovací kabel SYKFY 3x2x0,5</t>
  </si>
  <si>
    <t>240210064</t>
  </si>
  <si>
    <t>250*1,05 'Přepočtené koeficientem množství</t>
  </si>
  <si>
    <t>10140</t>
  </si>
  <si>
    <t>Reproduktorový kabel CYH 2x2,5</t>
  </si>
  <si>
    <t>266574934</t>
  </si>
  <si>
    <t>20*1,05 'Přepočtené koeficientem množství</t>
  </si>
  <si>
    <t>10420</t>
  </si>
  <si>
    <t>Přepěťová ochrana na kabel RJ45, typ 1+2+3</t>
  </si>
  <si>
    <t>-155747944</t>
  </si>
  <si>
    <t>11515</t>
  </si>
  <si>
    <t>Expandér s 8x zónami, 1x PGM</t>
  </si>
  <si>
    <t>1500495506</t>
  </si>
  <si>
    <t>11516</t>
  </si>
  <si>
    <t>Kovový kryt pro expandéry a podpůrný zdroj a AKU, pod omítku</t>
  </si>
  <si>
    <t>1596520424</t>
  </si>
  <si>
    <t>11517</t>
  </si>
  <si>
    <t>Akumulátor 17 Ah/12V</t>
  </si>
  <si>
    <t>-45997056</t>
  </si>
  <si>
    <t>11518</t>
  </si>
  <si>
    <t>Pomocný napájecí zdroj 2,2A, 4xPGM</t>
  </si>
  <si>
    <t>1390649925</t>
  </si>
  <si>
    <t>11520</t>
  </si>
  <si>
    <t>Barevná LCD klávesnice EZS</t>
  </si>
  <si>
    <t>-339842940</t>
  </si>
  <si>
    <t>11528</t>
  </si>
  <si>
    <t>Detektor dosah vějíř 12m, montážní výška 2,4m</t>
  </si>
  <si>
    <t>-1443478473</t>
  </si>
  <si>
    <t>11529</t>
  </si>
  <si>
    <t>Čtyřdrátový plastový polarizovaný magnetický kontakt se sabotážní smyčkou, rozměry 54 x 13 x 13 mm, pracovní mezera max. 20 mm, barva bílá, typ NC, délka přívodního kabelu 3 m</t>
  </si>
  <si>
    <t>1111483433</t>
  </si>
  <si>
    <t>11535</t>
  </si>
  <si>
    <t>Venkovní kompaktní 4MP kamera,objektiv 2,7-13,5mm s motozoomem, PoE, WDR120dB, BLC, IR 60m, IK10</t>
  </si>
  <si>
    <t>912921262</t>
  </si>
  <si>
    <t>11536</t>
  </si>
  <si>
    <t>Montážní BOX pro HFW</t>
  </si>
  <si>
    <t>2123289878</t>
  </si>
  <si>
    <t>11546</t>
  </si>
  <si>
    <t>Dome 4MP kamera,objektiv 2,7-13,5mm s motozoomem, PoE, WDR120dB, BLC, IR 30m, IK10</t>
  </si>
  <si>
    <t>948591059</t>
  </si>
  <si>
    <t>11547</t>
  </si>
  <si>
    <t>Montážní BOX pro HDBW</t>
  </si>
  <si>
    <t>-1166530912</t>
  </si>
  <si>
    <t>01240 - Vzduchotechnika</t>
  </si>
  <si>
    <t>Miroslav Prokopec</t>
  </si>
  <si>
    <t xml:space="preserve">    24-M - Montáže vzduchotechnických zařízení</t>
  </si>
  <si>
    <t xml:space="preserve">      241 - Zařízení č.1 - Větrání 1NP</t>
  </si>
  <si>
    <t xml:space="preserve">      242 - Zařízení č.2 - Klimatizace 1NP</t>
  </si>
  <si>
    <t xml:space="preserve">      243 - Zařízení č.3 -Větrání 1NP (Pomocné provozy)</t>
  </si>
  <si>
    <t xml:space="preserve">      249 - VZT - přidružené výkony</t>
  </si>
  <si>
    <t>24-M</t>
  </si>
  <si>
    <t>Montáže vzduchotechnických zařízení</t>
  </si>
  <si>
    <t>Zařízení č.1 - Větrání 1NP</t>
  </si>
  <si>
    <t>241101</t>
  </si>
  <si>
    <t>Kompaktní větrací jednotka s rekuperací tepla a EC ventilátory, vč. komfortní regulace, Qmax=800m3/h., účinnost 93%, akustický výkon do okolí 38dB, N=230V, max příkon 375W/2.5A +1800W pro vestvěný dohřívač E.1800, včetně prostorového čidla CO2 a ovládacího panelu příslušenství a venkovní jednotky: Nosné konzoly/závěsy</t>
  </si>
  <si>
    <t>-201967611</t>
  </si>
  <si>
    <t>241102</t>
  </si>
  <si>
    <t>Kompaktní větrací jednotka s rekuperací tepla a EC ventilátory, vč. komfortní regulace, Qmax=570m3/h., účinnost 94%, akustický výkon do okolí 41dB, N=230V, max příkon 2x170W/1.4A +500W pro vestvěný dohřívač EDO.0.5, četně prostorového čidla CO2 a ovládacího panelua venkovní jednotky příslušenství: Nosné konzoly/závěsy</t>
  </si>
  <si>
    <t>1657263397</t>
  </si>
  <si>
    <t>241103</t>
  </si>
  <si>
    <t xml:space="preserve">Přechod osový 350x200-D250/200, FePz </t>
  </si>
  <si>
    <t>278783908</t>
  </si>
  <si>
    <t>241204</t>
  </si>
  <si>
    <t>Protidešťová žaluzie PRG 250, plast</t>
  </si>
  <si>
    <t>703647335</t>
  </si>
  <si>
    <t>241205</t>
  </si>
  <si>
    <t>Žaluziová klapka PER 250, plast</t>
  </si>
  <si>
    <t>1788080359</t>
  </si>
  <si>
    <t>241206</t>
  </si>
  <si>
    <t>Koleno BFU 250-90° FePz</t>
  </si>
  <si>
    <t>2033047952</t>
  </si>
  <si>
    <t>241207</t>
  </si>
  <si>
    <t>SPIRO D250 1000</t>
  </si>
  <si>
    <t>-1417421646</t>
  </si>
  <si>
    <t>241208</t>
  </si>
  <si>
    <t>Objímka s gumou D250</t>
  </si>
  <si>
    <t>-229036680</t>
  </si>
  <si>
    <t>241209</t>
  </si>
  <si>
    <t>Rozbočka TCPU 250-250 FePz</t>
  </si>
  <si>
    <t>591194255</t>
  </si>
  <si>
    <t>241210</t>
  </si>
  <si>
    <t>Víko zaslep. EPF 250 s odvodněním FePz</t>
  </si>
  <si>
    <t>2057107985</t>
  </si>
  <si>
    <t>241311</t>
  </si>
  <si>
    <t>Ohebná hadice typ SONO 254/10bm</t>
  </si>
  <si>
    <t>1023952909</t>
  </si>
  <si>
    <t>241312</t>
  </si>
  <si>
    <t>SPIRO 250/0</t>
  </si>
  <si>
    <t>1561584946</t>
  </si>
  <si>
    <t>241313</t>
  </si>
  <si>
    <t>Víko zaslep. EPF 250 FePz</t>
  </si>
  <si>
    <t>-1761239455</t>
  </si>
  <si>
    <t>241314</t>
  </si>
  <si>
    <t xml:space="preserve">Atyp dvojitá odbočka TVU-45°-250-200-200 FePz </t>
  </si>
  <si>
    <t>832572464</t>
  </si>
  <si>
    <t>241315</t>
  </si>
  <si>
    <t xml:space="preserve">Přechod RCLU 250-200 FePz </t>
  </si>
  <si>
    <t>904465764</t>
  </si>
  <si>
    <t>241316</t>
  </si>
  <si>
    <t xml:space="preserve">Rozbočka TCU 250-200-200 FePz </t>
  </si>
  <si>
    <t>-1796499083</t>
  </si>
  <si>
    <t>241317</t>
  </si>
  <si>
    <t xml:space="preserve">Atyp rozbočka YVU-45°-250-200-200 FePz </t>
  </si>
  <si>
    <t>-518868260</t>
  </si>
  <si>
    <t>241320</t>
  </si>
  <si>
    <t xml:space="preserve">Klapka kruhová D200 RO n FePz </t>
  </si>
  <si>
    <t>-1339355047</t>
  </si>
  <si>
    <t>241321</t>
  </si>
  <si>
    <t xml:space="preserve">Průchodka D200/500 FePz </t>
  </si>
  <si>
    <t>240155332</t>
  </si>
  <si>
    <t>241322</t>
  </si>
  <si>
    <t>Ohebná hadice typ SONO 203/10bm</t>
  </si>
  <si>
    <t>1769628829</t>
  </si>
  <si>
    <t>241323a</t>
  </si>
  <si>
    <t xml:space="preserve">Rozbočka TCPU 200-150 FePz </t>
  </si>
  <si>
    <t>-2089997888</t>
  </si>
  <si>
    <t>241323b</t>
  </si>
  <si>
    <t xml:space="preserve">Rozbočka TCPU 200-200 FePz </t>
  </si>
  <si>
    <t>1085012282</t>
  </si>
  <si>
    <t>241324</t>
  </si>
  <si>
    <t xml:space="preserve">Víko zaslep. EPF 200 FePz </t>
  </si>
  <si>
    <t>1452084608</t>
  </si>
  <si>
    <t>241325</t>
  </si>
  <si>
    <t>416761911</t>
  </si>
  <si>
    <t>241326</t>
  </si>
  <si>
    <t xml:space="preserve">Rozbočka TCU 200-150-150 FePz </t>
  </si>
  <si>
    <t>-2038962056</t>
  </si>
  <si>
    <t>241327</t>
  </si>
  <si>
    <t xml:space="preserve">Rozbočka TCPU 200-100 FePz </t>
  </si>
  <si>
    <t>-1627109654</t>
  </si>
  <si>
    <t>241330</t>
  </si>
  <si>
    <t>Ohebná hadice typ SONO 152/10bm</t>
  </si>
  <si>
    <t>906713126</t>
  </si>
  <si>
    <t>241331</t>
  </si>
  <si>
    <t xml:space="preserve">Průchodka D150/500 FePz </t>
  </si>
  <si>
    <t>1819396274</t>
  </si>
  <si>
    <t>241336</t>
  </si>
  <si>
    <t>anemostat pro odvod D300, prov."K", vč. příp. skříně</t>
  </si>
  <si>
    <t>1380661324</t>
  </si>
  <si>
    <t>241337</t>
  </si>
  <si>
    <t>Výúsť pro přívod D300, prov."K", vč. příp. skříně, hrdlo D150</t>
  </si>
  <si>
    <t>-1639025819</t>
  </si>
  <si>
    <t>241338</t>
  </si>
  <si>
    <t>Ventil D100</t>
  </si>
  <si>
    <t>529544642</t>
  </si>
  <si>
    <t>Zařízení č.2 - Klimatizace 1NP</t>
  </si>
  <si>
    <t>242101</t>
  </si>
  <si>
    <t xml:space="preserve">Nástěnná jednotka CH/T = 4.2/5.4kW, vel. 885x195mm, v=299mm, 28dB(A), 230V/5.7A(10A),D/d=16/10, K20, vč.infra ovl., (např.MSZ-EF42VG) oblast použití -10 až+46°C příslušenství: Nosné konzoly (porovnatelné zařízení např. Split-Inverter)vč.venkovní jednotkypol.2.4. </t>
  </si>
  <si>
    <t>1033941050</t>
  </si>
  <si>
    <t xml:space="preserve">"specifikace venkovní jednotky:" </t>
  </si>
  <si>
    <t>"Venkovní jednotka vel.840x285, v = 550mm, 50dB(A), 230V/5,7A(10A), D/d=16/10, kond.K20, např.MUZ--EF42VG oblast použití -10 až+46°C "</t>
  </si>
  <si>
    <t xml:space="preserve">"+ příslušenství: nosné konzoly:" </t>
  </si>
  <si>
    <t>"komplet vnitřní + venkovní jednotka :"2</t>
  </si>
  <si>
    <t>242102</t>
  </si>
  <si>
    <t>4-cestná kazetová jednotka Split. CH/T = 7.1/8.0kW, vel, 840x840mm, v=258mm, 28dB(A), 230V/10.8A(20A), D/d=16/10, K20, oblast použití -15 až+46°C příslušenství: Nosné konzoly</t>
  </si>
  <si>
    <t>1901901430</t>
  </si>
  <si>
    <t>"Venkovní jednotka vel.840x330, v = 880mm, 55dB(A), 230V/10.8A(20A), D/d=16/10, kond.K20, např.SUZ-M71VA oblast použití -15 až+46°C "</t>
  </si>
  <si>
    <t>"komplet vnitřní + venkovní jednotka :"1</t>
  </si>
  <si>
    <t>242102b</t>
  </si>
  <si>
    <t xml:space="preserve">příslušenství: Nastavitelný ovladač </t>
  </si>
  <si>
    <t>434891736</t>
  </si>
  <si>
    <t>242103</t>
  </si>
  <si>
    <t>Rozvody chladu Cu 16/10 vč.komunikačního kabelu</t>
  </si>
  <si>
    <t>1298084570</t>
  </si>
  <si>
    <t>Zařízení č.3 -Větrání 1NP (Pomocné provozy)</t>
  </si>
  <si>
    <t>243201</t>
  </si>
  <si>
    <t xml:space="preserve">Samotahová hlavice typ.CAGI 200 FePz </t>
  </si>
  <si>
    <t>-260058022</t>
  </si>
  <si>
    <t>243202</t>
  </si>
  <si>
    <t>Potrubí typ SPIRO 200/0</t>
  </si>
  <si>
    <t>942240318</t>
  </si>
  <si>
    <t>243203</t>
  </si>
  <si>
    <t>-1965384187</t>
  </si>
  <si>
    <t>243204</t>
  </si>
  <si>
    <t xml:space="preserve">Víko zaslep. EPF 200 s odvodněním FePz </t>
  </si>
  <si>
    <t>1493479576</t>
  </si>
  <si>
    <t>243205</t>
  </si>
  <si>
    <t>Zvukově izolovaný diagonální ventilátor D200, Qv=400m3/h. 95/90W/230V, 0.45/0.43A, 18/19dB(A), s doběhem</t>
  </si>
  <si>
    <t>-717076831</t>
  </si>
  <si>
    <t>243205a</t>
  </si>
  <si>
    <t>Příslušenství: objímka VBM 200</t>
  </si>
  <si>
    <t>-2021071781</t>
  </si>
  <si>
    <t>243206</t>
  </si>
  <si>
    <t>1058627353</t>
  </si>
  <si>
    <t>243207</t>
  </si>
  <si>
    <t xml:space="preserve">Rozbočka TCPU 200-125 FePz </t>
  </si>
  <si>
    <t>2006880933</t>
  </si>
  <si>
    <t>243208</t>
  </si>
  <si>
    <t xml:space="preserve">Přechod RCFU 200-160 FePz </t>
  </si>
  <si>
    <t>-1414058233</t>
  </si>
  <si>
    <t>243209</t>
  </si>
  <si>
    <t>Ohebná hadice SONO 160/10bm</t>
  </si>
  <si>
    <t>499093662</t>
  </si>
  <si>
    <t>243210</t>
  </si>
  <si>
    <t xml:space="preserve">Rozbočka TCPU 160-125 FePz </t>
  </si>
  <si>
    <t>504312510</t>
  </si>
  <si>
    <t>243211</t>
  </si>
  <si>
    <t xml:space="preserve">Víko zaslep. EPF 160 s odvodněním FePz </t>
  </si>
  <si>
    <t>1422315168</t>
  </si>
  <si>
    <t>243212</t>
  </si>
  <si>
    <t>Ohebná hadice SONO 127/10bm</t>
  </si>
  <si>
    <t>1511683428</t>
  </si>
  <si>
    <t>243213</t>
  </si>
  <si>
    <t xml:space="preserve">Průchodka D125/500 FePz </t>
  </si>
  <si>
    <t>-732969096</t>
  </si>
  <si>
    <t>243214</t>
  </si>
  <si>
    <t>Ventil D125</t>
  </si>
  <si>
    <t>-1403190188</t>
  </si>
  <si>
    <t>VZT - přidružené výkony</t>
  </si>
  <si>
    <t>249810</t>
  </si>
  <si>
    <t>Zaregulování systému a zaškolení obsluhy</t>
  </si>
  <si>
    <t>-250750696</t>
  </si>
  <si>
    <t>249910</t>
  </si>
  <si>
    <t>Přesuny hmot vnitrostaveništní</t>
  </si>
  <si>
    <t>1461604170</t>
  </si>
  <si>
    <t>249911</t>
  </si>
  <si>
    <t>Příplatek za ztížený přesun dle POV stavby</t>
  </si>
  <si>
    <t>-386322134</t>
  </si>
  <si>
    <t>6,72</t>
  </si>
  <si>
    <t>01730 -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</si>
  <si>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</si>
  <si>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</si>
  <si>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</si>
  <si>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739 - Ústřední vytápění - přidružené výkony</t>
  </si>
  <si>
    <t>132251102</t>
  </si>
  <si>
    <t>Hloubení nezapažených rýh šířky do 800 mm strojně s urovnáním dna do předepsaného profilu a spádu v hornině třídy těžitelnosti I skupiny 3 přes 20 do 50 m3</t>
  </si>
  <si>
    <t>1022218698</t>
  </si>
  <si>
    <t>28*0,8*1,1</t>
  </si>
  <si>
    <t>-722298815</t>
  </si>
  <si>
    <t>-1153705249</t>
  </si>
  <si>
    <t>2057575490</t>
  </si>
  <si>
    <t>1880401337</t>
  </si>
  <si>
    <t>1498552071</t>
  </si>
  <si>
    <t>24,64-6,72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</si>
  <si>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</si>
  <si>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</si>
  <si>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-1915554481</t>
  </si>
  <si>
    <t>28*0,8*0,3</t>
  </si>
  <si>
    <t>58337308</t>
  </si>
  <si>
    <t>štěrkopísek frakce 0/2</t>
  </si>
  <si>
    <t>-1370702145</t>
  </si>
  <si>
    <t>6,72*2 'Přepočtené koeficientem množství</t>
  </si>
  <si>
    <t>713463411</t>
  </si>
  <si>
    <t>Montáž izolace tepelné potrubí a ohybů tvarovkami nebo deskami potrubními pouzdry návlekovými izolačními hadicemi potrubí a ohybů</t>
  </si>
  <si>
    <t>1202350750</t>
  </si>
  <si>
    <t>28377094R1</t>
  </si>
  <si>
    <t>pouzdro izolační potrubní z pěnového polyetylenu 15/9mm</t>
  </si>
  <si>
    <t>148585251</t>
  </si>
  <si>
    <t>28377106</t>
  </si>
  <si>
    <t>pouzdro izolační potrubní z pěnového polyetylenu 18/20mm</t>
  </si>
  <si>
    <t>950952773</t>
  </si>
  <si>
    <t>28377045</t>
  </si>
  <si>
    <t>pouzdro izolační potrubní z pěnového polyetylenu 22/20mm</t>
  </si>
  <si>
    <t>-1130030375</t>
  </si>
  <si>
    <t>28377048</t>
  </si>
  <si>
    <t>pouzdro izolační potrubní z pěnového polyetylenu 28/20mm</t>
  </si>
  <si>
    <t>-1202968137</t>
  </si>
  <si>
    <t>28377091</t>
  </si>
  <si>
    <t>Spony na izolaci</t>
  </si>
  <si>
    <t>-1289253047</t>
  </si>
  <si>
    <t>28377092</t>
  </si>
  <si>
    <t>páska samolepící ALS šířka 50 mm, délka 50 m</t>
  </si>
  <si>
    <t>1147980896</t>
  </si>
  <si>
    <t>732</t>
  </si>
  <si>
    <t>Ústřední vytápění - strojovny</t>
  </si>
  <si>
    <t>732429212</t>
  </si>
  <si>
    <t>Čerpadla teplovodní montáž čerpadel (do potrubí) ostatních typů mokroběžných závitových DN 25</t>
  </si>
  <si>
    <t>-1749989284</t>
  </si>
  <si>
    <t>426112601</t>
  </si>
  <si>
    <t xml:space="preserve">čerpadlo oběhové teplovodní závitové DN 25 pro vytápění  1,75 m3/hod, 15kPa  (porovnatelný technický standard ALPHA 1L 25-40)</t>
  </si>
  <si>
    <t>-446766439</t>
  </si>
  <si>
    <t>733</t>
  </si>
  <si>
    <t>Ústřední vytápění - rozvodné potrubí</t>
  </si>
  <si>
    <t>733190107</t>
  </si>
  <si>
    <t>Zkoušky těsnosti potrubí, manžety prostupové z trubek ocelových zkoušky těsnosti potrubí (za provozu) z trubek ocelových závitových DN do 40</t>
  </si>
  <si>
    <t>377846286</t>
  </si>
  <si>
    <t>733191R01</t>
  </si>
  <si>
    <t>napojení na stávající potrubí předizolované DN 80/180</t>
  </si>
  <si>
    <t>1191847438</t>
  </si>
  <si>
    <t>733222102</t>
  </si>
  <si>
    <t>Potrubí z trubek měděných polotvrdých spojovaných měkkým pájením Ø 15/1</t>
  </si>
  <si>
    <t>1977399846</t>
  </si>
  <si>
    <t>733222103</t>
  </si>
  <si>
    <t>Potrubí z trubek měděných polotvrdých spojovaných měkkým pájením Ø 18/1</t>
  </si>
  <si>
    <t>1428613225</t>
  </si>
  <si>
    <t>733222104</t>
  </si>
  <si>
    <t>Potrubí z trubek měděných polotvrdých spojovaných měkkým pájením Ø 22/1,0</t>
  </si>
  <si>
    <t>-1573094083</t>
  </si>
  <si>
    <t>733222105</t>
  </si>
  <si>
    <t>Potrubí z trubek měděných polotvrdých spojovaných měkkým pájením Ø 22/1,5</t>
  </si>
  <si>
    <t>-749877675</t>
  </si>
  <si>
    <t>733224205</t>
  </si>
  <si>
    <t>Potrubí z trubek měděných Příplatek k cenám za potrubí vedené v kotelnách a strojovnách Ø 28/1,5</t>
  </si>
  <si>
    <t>-453398144</t>
  </si>
  <si>
    <t>733224222</t>
  </si>
  <si>
    <t>Potrubí z trubek měděných Příplatek k cenám za zhotovení přípojky z trubek měděných Ø 15/1</t>
  </si>
  <si>
    <t>1094273329</t>
  </si>
  <si>
    <t>733291101</t>
  </si>
  <si>
    <t>Zkoušky těsnosti potrubí z trubek měděných Ø do 35/1,5</t>
  </si>
  <si>
    <t>1111140414</t>
  </si>
  <si>
    <t>733R01100</t>
  </si>
  <si>
    <t>Mont.předizol. potr.DN 40 mm,D 125 mm,spoj po 6 m</t>
  </si>
  <si>
    <t>700573277</t>
  </si>
  <si>
    <t>733R01101</t>
  </si>
  <si>
    <t>Spojka předizolovaného potrubí DN 40/D125 mm  </t>
  </si>
  <si>
    <t>1585348880</t>
  </si>
  <si>
    <t>14041R01</t>
  </si>
  <si>
    <t>Předizolované trubky DN40/110</t>
  </si>
  <si>
    <t>-344798198</t>
  </si>
  <si>
    <t>14041R02</t>
  </si>
  <si>
    <t>Ohyb 90° DN40/110 - 0,7/0,7</t>
  </si>
  <si>
    <t>1149274811</t>
  </si>
  <si>
    <t>14041R03</t>
  </si>
  <si>
    <t>Ohyb 90° DN40/110- 0,7/1,0</t>
  </si>
  <si>
    <t>-1216662118</t>
  </si>
  <si>
    <t>14041R04</t>
  </si>
  <si>
    <t>Ohyb 90° DN40/110 - 0,7/1,5</t>
  </si>
  <si>
    <t>1159745739</t>
  </si>
  <si>
    <t>14041R05</t>
  </si>
  <si>
    <t>Těsnící kruh pr.110</t>
  </si>
  <si>
    <t>978335682</t>
  </si>
  <si>
    <t>14041R06</t>
  </si>
  <si>
    <t>PE smršťovací objímka komplet 110</t>
  </si>
  <si>
    <t>435188701</t>
  </si>
  <si>
    <t>14041R07</t>
  </si>
  <si>
    <t>DHEC smršť. víko 2200 110-125/27-48</t>
  </si>
  <si>
    <t>622778092</t>
  </si>
  <si>
    <t>14041R08</t>
  </si>
  <si>
    <t>smršťovací manžeta 110</t>
  </si>
  <si>
    <t>2071858757</t>
  </si>
  <si>
    <t>14041R09</t>
  </si>
  <si>
    <t>dilatační polštáře velikost III (DPs=40 mm) dl. 1,0</t>
  </si>
  <si>
    <t>1381109692</t>
  </si>
  <si>
    <t>14041R10</t>
  </si>
  <si>
    <t>podpěrka Cu drátu 19/S</t>
  </si>
  <si>
    <t>-1393259770</t>
  </si>
  <si>
    <t>14041R11</t>
  </si>
  <si>
    <t>konektor</t>
  </si>
  <si>
    <t>-1886402318</t>
  </si>
  <si>
    <t>14041R12</t>
  </si>
  <si>
    <t>podkladní trámky 100*100*625</t>
  </si>
  <si>
    <t>1662939356</t>
  </si>
  <si>
    <t>14041R13</t>
  </si>
  <si>
    <t>podkladní trámky 100*100*800</t>
  </si>
  <si>
    <t>1535950001</t>
  </si>
  <si>
    <t>14041R14</t>
  </si>
  <si>
    <t>podkladní trámky 100*100*1200</t>
  </si>
  <si>
    <t>1533964539</t>
  </si>
  <si>
    <t>734</t>
  </si>
  <si>
    <t>Ústřední vytápění - armatury</t>
  </si>
  <si>
    <t>734209112</t>
  </si>
  <si>
    <t>Montáž závitových armatur se 2 závity G 3/8 (DN 10)</t>
  </si>
  <si>
    <t>1590318589</t>
  </si>
  <si>
    <t>551200R03</t>
  </si>
  <si>
    <t>autonatický vyvažovák ABQM DN10</t>
  </si>
  <si>
    <t>-1287212137</t>
  </si>
  <si>
    <t>734209115</t>
  </si>
  <si>
    <t>Montáž závitových armatur se 2 závity G 1 (DN 25)</t>
  </si>
  <si>
    <t>61775191</t>
  </si>
  <si>
    <t>551200R01</t>
  </si>
  <si>
    <t xml:space="preserve">Dvoucestný regulační ventil VVP 45,25-6,3 kvs 6,3 </t>
  </si>
  <si>
    <t>-488540044</t>
  </si>
  <si>
    <t>551200R02</t>
  </si>
  <si>
    <t>pohon SSC31  (230V, 3-polohový, 150s) </t>
  </si>
  <si>
    <t>329806989</t>
  </si>
  <si>
    <t>734211119</t>
  </si>
  <si>
    <t>Ventily odvzdušňovací závitové automatické PN 14 do 120°C G 3/8</t>
  </si>
  <si>
    <t>1674568770</t>
  </si>
  <si>
    <t>734221682</t>
  </si>
  <si>
    <t>Ventily regulační závitové hlavice termostatické, pro ovládání ventilů PN 10 do 110°C kapalinové otopných těles VK</t>
  </si>
  <si>
    <t>-1357084329</t>
  </si>
  <si>
    <t>734242411</t>
  </si>
  <si>
    <t>Ventily zpětné závitové PN 16 do 110°C přímé G 3/8</t>
  </si>
  <si>
    <t>-753661158</t>
  </si>
  <si>
    <t>734261235</t>
  </si>
  <si>
    <t>Šroubení topenářské PN 16 do 120°C přímé G 1</t>
  </si>
  <si>
    <t>854379308</t>
  </si>
  <si>
    <t>734261412</t>
  </si>
  <si>
    <t>Šroubení regulační radiátorové rohové bez vypouštění G 1/2</t>
  </si>
  <si>
    <t>2118237231</t>
  </si>
  <si>
    <t>734291122</t>
  </si>
  <si>
    <t>Ostatní armatury kohouty plnicí a vypouštěcí PN 10 do 90°C G 3/8</t>
  </si>
  <si>
    <t>-798973480</t>
  </si>
  <si>
    <t>734291123</t>
  </si>
  <si>
    <t>Ostatní armatury kohouty plnicí a vypouštěcí PN 10 do 90°C G 1/2</t>
  </si>
  <si>
    <t>-1528552538</t>
  </si>
  <si>
    <t>734291244</t>
  </si>
  <si>
    <t>Ostatní armatury filtry závitové PN 16 do 130°C přímé s vnitřními závity G 1</t>
  </si>
  <si>
    <t>-300339786</t>
  </si>
  <si>
    <t>734292774</t>
  </si>
  <si>
    <t>Ostatní armatury kulové kohouty PN 42 do 185°C plnoprůtokové vnitřní závit G 1</t>
  </si>
  <si>
    <t>2135510707</t>
  </si>
  <si>
    <t>734292776</t>
  </si>
  <si>
    <t>Ostatní armatury kulové kohouty PN 42 do 185°C plnoprůtokové vnitřní závit G 1 1/2</t>
  </si>
  <si>
    <t>780167545</t>
  </si>
  <si>
    <t>734411133</t>
  </si>
  <si>
    <t>Teploměry technické D60, 0-120st.C</t>
  </si>
  <si>
    <t>2005652776</t>
  </si>
  <si>
    <t>73515145R0</t>
  </si>
  <si>
    <t>Otopná tělesa panelová dvoudesková PN 1,0 MPa, T do 110°C s jednou přídavnou přestupní plochou výšky tělesa 300 mm stavební délky 800 mm</t>
  </si>
  <si>
    <t>-287453</t>
  </si>
  <si>
    <t>735151452</t>
  </si>
  <si>
    <t>Otopná tělesa panelová dvoudesková PN 1,0 MPa, T do 110°C s jednou přídavnou přestupní plochou výšky tělesa 500 mm stavební délky / výkonu 500 mm / 559 W</t>
  </si>
  <si>
    <t>-1820905533</t>
  </si>
  <si>
    <t>735151515</t>
  </si>
  <si>
    <t>Otopná tělesa panelová dvoudesková PN 1,0 MPa, T do 110°C se dvěma přídavnými přestupními plochami výšky tělesa 300 mm stavební délky / výkonu 800 mm / 773 W</t>
  </si>
  <si>
    <t>318553745</t>
  </si>
  <si>
    <t>735151551</t>
  </si>
  <si>
    <t>Otopná tělesa panelová dvoudesková PN 1,0 MPa, T do 110°C se dvěma přídavnými přestupními plochami výšky tělesa 500 mm stavební délky / výkonu 400 mm / 581 W</t>
  </si>
  <si>
    <t>-1713711367</t>
  </si>
  <si>
    <t>735151556</t>
  </si>
  <si>
    <t>Otopná tělesa panelová dvoudesková PN 1,0 MPa, T do 110°C se dvěma přídavnými přestupními plochami výšky tělesa 500 mm stavební délky / výkonu 900 mm / 1307 W</t>
  </si>
  <si>
    <t>858933162</t>
  </si>
  <si>
    <t>735151557</t>
  </si>
  <si>
    <t>Otopná tělesa panelová dvoudesková PN 1,0 MPa, T do 110°C se dvěma přídavnými přestupními plochami výšky tělesa 500 mm stavební délky / výkonu 1000 mm / 1452 W</t>
  </si>
  <si>
    <t>722578914</t>
  </si>
  <si>
    <t>739</t>
  </si>
  <si>
    <t>Ústřední vytápění - přidružené výkony</t>
  </si>
  <si>
    <t>739100101</t>
  </si>
  <si>
    <t>rozbočovací krabice</t>
  </si>
  <si>
    <t>817543775</t>
  </si>
  <si>
    <t>739100102</t>
  </si>
  <si>
    <t>sdělovací kabel TCEPKPFLE 3x4x0,8</t>
  </si>
  <si>
    <t>-1656091649</t>
  </si>
  <si>
    <t>739100103</t>
  </si>
  <si>
    <t>oživení výstr. systému</t>
  </si>
  <si>
    <t>396537638</t>
  </si>
  <si>
    <t>739100601</t>
  </si>
  <si>
    <t>vyregulování ventilu dvojregulačního s termostatickým ovládáním</t>
  </si>
  <si>
    <t>-189710201</t>
  </si>
  <si>
    <t>739100701</t>
  </si>
  <si>
    <t xml:space="preserve">Napouštění systému a odvzdušnění </t>
  </si>
  <si>
    <t>-1870135305</t>
  </si>
  <si>
    <t>739100801</t>
  </si>
  <si>
    <t xml:space="preserve">Topná zkouška </t>
  </si>
  <si>
    <t>166042682</t>
  </si>
  <si>
    <t>739100802</t>
  </si>
  <si>
    <t>tlaková zkouška</t>
  </si>
  <si>
    <t>199497794</t>
  </si>
  <si>
    <t>739100901</t>
  </si>
  <si>
    <t>Staveništní přesun materiálu dle výše uvedeného soupisu</t>
  </si>
  <si>
    <t>774522576</t>
  </si>
  <si>
    <t>739100902</t>
  </si>
  <si>
    <t xml:space="preserve">Zvýšené náklady na přesun materiálu dle výše uvedeného soupisu - dle POV stavby </t>
  </si>
  <si>
    <t>-1668420685</t>
  </si>
  <si>
    <t>012303043</t>
  </si>
  <si>
    <t xml:space="preserve">geodetické zaměření skutečného provedení </t>
  </si>
  <si>
    <t>-1420704925</t>
  </si>
  <si>
    <t>17,98</t>
  </si>
  <si>
    <t>obsEx</t>
  </si>
  <si>
    <t>15,48</t>
  </si>
  <si>
    <t>vyk</t>
  </si>
  <si>
    <t>63,9</t>
  </si>
  <si>
    <t>vykRuč</t>
  </si>
  <si>
    <t>30,94</t>
  </si>
  <si>
    <t>ibsIN</t>
  </si>
  <si>
    <t>obCel</t>
  </si>
  <si>
    <t>39,48</t>
  </si>
  <si>
    <t>01720 - Zdravotní technika</t>
  </si>
  <si>
    <t xml:space="preserve">    722 - Zdravotechnika - vnitřní vodovod</t>
  </si>
  <si>
    <t xml:space="preserve">    724 - Zdravotechnika - strojní vybavení</t>
  </si>
  <si>
    <t>-647840490</t>
  </si>
  <si>
    <t>"šachta:" 10</t>
  </si>
  <si>
    <t>-2138579583</t>
  </si>
  <si>
    <t>"odkop pro navýšení a napojení šachet:" 1,5</t>
  </si>
  <si>
    <t>"vnitřní kanalizace+voda:" 0,6*0,6*22+0,8*0,6*24+0,5*0,5*20+5</t>
  </si>
  <si>
    <t>420044993</t>
  </si>
  <si>
    <t>1*1,6*(15+3)</t>
  </si>
  <si>
    <t>0,9*1,4*(7+12+2)</t>
  </si>
  <si>
    <t>"voda:" 18*0,4*1,2</t>
  </si>
  <si>
    <t>111235404</t>
  </si>
  <si>
    <t>-1103834769</t>
  </si>
  <si>
    <t>obsEx+2,5</t>
  </si>
  <si>
    <t>542341418</t>
  </si>
  <si>
    <t>153211421</t>
  </si>
  <si>
    <t>vyk-obsEx+jámy3-2,5</t>
  </si>
  <si>
    <t>245975422</t>
  </si>
  <si>
    <t>"podsyp + zásyp:" 0,6*0,5*(15+3+3+7+12+2)</t>
  </si>
  <si>
    <t>0,4*0,4*18</t>
  </si>
  <si>
    <t>"vnitřní kanalizace+voda:" 19+5</t>
  </si>
  <si>
    <t>583373701</t>
  </si>
  <si>
    <t xml:space="preserve">štěrkopísek frakce 0-63 </t>
  </si>
  <si>
    <t>-503365537</t>
  </si>
  <si>
    <t>1235176095</t>
  </si>
  <si>
    <t>vykRuč-ibsIN</t>
  </si>
  <si>
    <t>810200110</t>
  </si>
  <si>
    <t xml:space="preserve">Akumulační šachta d=1000mm, s adaptérem a pochozí litinovou dešťovou mříží v úrovni dlažby, h= 3m, šachta opatřena košem na bahno v místě nátoku z vpustí </t>
  </si>
  <si>
    <t>-1410644379</t>
  </si>
  <si>
    <t>871161141</t>
  </si>
  <si>
    <t>Montáž vodovodního potrubí z plastů v otevřeném výkopu z polyetylenu PE 100 svařovaných na tupo SDR 11/PN16 D 32 x 3,0 mm</t>
  </si>
  <si>
    <t>-92259190</t>
  </si>
  <si>
    <t>28613110</t>
  </si>
  <si>
    <t>potrubí vodovodní PE100 PN 16 SDR11 6m 100m 32x3,0mm</t>
  </si>
  <si>
    <t>1566345161</t>
  </si>
  <si>
    <t>20*1,015 'Přepočtené koeficientem množství</t>
  </si>
  <si>
    <t>871265211</t>
  </si>
  <si>
    <t>Kanalizační potrubí z tvrdého PVC v otevřeném výkopu ve sklonu do 20 %, hladkého plnostěnného jednovrstvého, tuhost třídy SN 4 DN 110</t>
  </si>
  <si>
    <t>558764799</t>
  </si>
  <si>
    <t>"napojení šachty NŠ1 - dešťová :"15</t>
  </si>
  <si>
    <t>"přípojka splaš.kanalizace objektu SO01:" 12</t>
  </si>
  <si>
    <t>"přípojka SO02:" 2</t>
  </si>
  <si>
    <t>"pojistný přepad do vsaku:" 4</t>
  </si>
  <si>
    <t>871315211</t>
  </si>
  <si>
    <t>Kanalizační potrubí z tvrdého PVC v otevřeném výkopu ve sklonu do 20 %, hladkého plnostěnného jednovrstvého, tuhost třídy SN 4 DN 160</t>
  </si>
  <si>
    <t>453899457</t>
  </si>
  <si>
    <t>877265211</t>
  </si>
  <si>
    <t>Montáž tvarovek na kanalizačním potrubí z trub z plastu z tvrdého PVC nebo z polypropylenu v otevřeném výkopu jednoosých DN 110</t>
  </si>
  <si>
    <t>-504177562</t>
  </si>
  <si>
    <t>28611350</t>
  </si>
  <si>
    <t>koleno kanalizace PVC KG 110x30°</t>
  </si>
  <si>
    <t>2140909646</t>
  </si>
  <si>
    <t>28611351</t>
  </si>
  <si>
    <t>koleno kanalizační PVC KG 110x45°</t>
  </si>
  <si>
    <t>1175660790</t>
  </si>
  <si>
    <t>28611353</t>
  </si>
  <si>
    <t>koleno kanalizační PVC KG 110x87°</t>
  </si>
  <si>
    <t>-714716624</t>
  </si>
  <si>
    <t>877265221</t>
  </si>
  <si>
    <t>Montáž tvarovek na kanalizačním potrubí z trub z plastu z tvrdého PVC nebo z polypropylenu v otevřeném výkopu dvouosých DN 110</t>
  </si>
  <si>
    <t>69330805</t>
  </si>
  <si>
    <t>28611387</t>
  </si>
  <si>
    <t>odbočka kanalizační PVC s hrdlem 110/110/45°</t>
  </si>
  <si>
    <t>1496946032</t>
  </si>
  <si>
    <t>877800910</t>
  </si>
  <si>
    <t>Zaslepení potrubí DN 200</t>
  </si>
  <si>
    <t>-1562646921</t>
  </si>
  <si>
    <t>879171111</t>
  </si>
  <si>
    <t>Montáž napojení vodovodní přípojky v otevřeném výkopu ve sklonu přes 20 % DN 32</t>
  </si>
  <si>
    <t>1155088170</t>
  </si>
  <si>
    <t>892241111</t>
  </si>
  <si>
    <t>Tlakové zkoušky vodou na potrubí DN do 80</t>
  </si>
  <si>
    <t>1468561750</t>
  </si>
  <si>
    <t>892312121</t>
  </si>
  <si>
    <t>Tlakové zkoušky vzduchem těsnícími vaky ucpávkovými DN 150</t>
  </si>
  <si>
    <t>úsek</t>
  </si>
  <si>
    <t>486596125</t>
  </si>
  <si>
    <t>892372100</t>
  </si>
  <si>
    <t>Tlakové zkoušky vodou zabezpečení konců potrubí při tlakových zkouškách DN do 50</t>
  </si>
  <si>
    <t>525997472</t>
  </si>
  <si>
    <t>894419R01</t>
  </si>
  <si>
    <t>Dodatečné napojení potrubí DN 100-200 s dotěsněním do šachty z betonových dílců - navrtávkou a šachtovou průchodkou</t>
  </si>
  <si>
    <t>-1332819105</t>
  </si>
  <si>
    <t>1+2+1</t>
  </si>
  <si>
    <t>894420R10</t>
  </si>
  <si>
    <t>Vavýšení šachty z betonových dílců o 200mm (rozebrání+doplnění vč.dodávky materiálu +zpětné osazení dílů šachty)</t>
  </si>
  <si>
    <t>-788009068</t>
  </si>
  <si>
    <t>-240007077</t>
  </si>
  <si>
    <t>894812001</t>
  </si>
  <si>
    <t>Revizní a čistící šachta z polypropylenu PP pro hladké trouby DN 400 šachtové dno (DN šachty / DN trubního vedení) DN 400/150 přímý tok</t>
  </si>
  <si>
    <t>2019024013</t>
  </si>
  <si>
    <t>894812032</t>
  </si>
  <si>
    <t>Revizní a čistící šachta z polypropylenu PP pro hladké trouby DN 400 roura šachtová korugovaná bez hrdla, světlé hloubky 1500 mm</t>
  </si>
  <si>
    <t>-1885111028</t>
  </si>
  <si>
    <t>894812041</t>
  </si>
  <si>
    <t>Revizní a čistící šachta z polypropylenu PP pro hladké trouby DN 400 roura šachtová korugovaná Příplatek k cenám 2031 - 2035 za uříznutí šachtové roury</t>
  </si>
  <si>
    <t>1340743954</t>
  </si>
  <si>
    <t>89481206R3</t>
  </si>
  <si>
    <t>Revizní a čistící šachta z polypropylenu PP pro hladké trouby DN 400 poklop litinový (pro třídu zatížení) plný do teleskopické trubky (D400)</t>
  </si>
  <si>
    <t>1845730260</t>
  </si>
  <si>
    <t>1703578905</t>
  </si>
  <si>
    <t>721174026</t>
  </si>
  <si>
    <t>Potrubí z trub polypropylenových odpadní (svislé) DN 125</t>
  </si>
  <si>
    <t>-1522602538</t>
  </si>
  <si>
    <t>721174042</t>
  </si>
  <si>
    <t>Potrubí z trub polypropylenových připojovací DN 40</t>
  </si>
  <si>
    <t>-451573538</t>
  </si>
  <si>
    <t>721174043</t>
  </si>
  <si>
    <t>Potrubí z trub polypropylenových připojovací DN 50</t>
  </si>
  <si>
    <t>2131739321</t>
  </si>
  <si>
    <t>721174044</t>
  </si>
  <si>
    <t>Potrubí z trub polypropylenových připojovací DN 75</t>
  </si>
  <si>
    <t>-1478642999</t>
  </si>
  <si>
    <t>721174045</t>
  </si>
  <si>
    <t>Potrubí z trub polypropylenových připojovací DN 110</t>
  </si>
  <si>
    <t>1374826251</t>
  </si>
  <si>
    <t>83-15-12</t>
  </si>
  <si>
    <t>721194104</t>
  </si>
  <si>
    <t>Vyměření přípojek na potrubí vyvedení a upevnění odpadních výpustek DN 40</t>
  </si>
  <si>
    <t>1268319355</t>
  </si>
  <si>
    <t>721194105</t>
  </si>
  <si>
    <t>Vyměření přípojek na potrubí vyvedení a upevnění odpadních výpustek DN 50</t>
  </si>
  <si>
    <t>1378599736</t>
  </si>
  <si>
    <t>721194109</t>
  </si>
  <si>
    <t>Vyměření přípojek na potrubí vyvedení a upevnění odpadních výpustek DN 110</t>
  </si>
  <si>
    <t>-354509064</t>
  </si>
  <si>
    <t>721226511</t>
  </si>
  <si>
    <t>Zápachové uzávěrky podomítkové (Pe) s krycí deskou pro pračku a myčku DN 40</t>
  </si>
  <si>
    <t>1830627470</t>
  </si>
  <si>
    <t>"okap VZT:"1</t>
  </si>
  <si>
    <t>721273153</t>
  </si>
  <si>
    <t>Ventilační hlavice z polypropylenu (PP) DN 110</t>
  </si>
  <si>
    <t>386004619</t>
  </si>
  <si>
    <t>721290111</t>
  </si>
  <si>
    <t>Zkouška těsnosti kanalizace v objektech vodou do DN 125</t>
  </si>
  <si>
    <t>1629509104</t>
  </si>
  <si>
    <t>998721201</t>
  </si>
  <si>
    <t>Přesun hmot pro vnitřní kanalizace stanovený procentní sazbou (%) z ceny vodorovná dopravní vzdálenost do 50 m v objektech výšky do 6 m</t>
  </si>
  <si>
    <t>-952162461</t>
  </si>
  <si>
    <t>998721293</t>
  </si>
  <si>
    <t>Přesun hmot pro vnitřní kanalizace stanovený procentní sazbou (%) z ceny Příplatek k cenám za zvětšený přesun přes vymezenou největší dopravní vzdálenost do 500 m</t>
  </si>
  <si>
    <t>-494219774</t>
  </si>
  <si>
    <t>722</t>
  </si>
  <si>
    <t>Zdravotechnika - vnitřní vodovod</t>
  </si>
  <si>
    <t>722130993</t>
  </si>
  <si>
    <t>Opravy vodovodního potrubí z ocelových trubek pozinkovaných závitových vsazení odbočky do potrubí oboustrannými svěrnými spojkami DN potrubí / G odbočky DN 32 / G 1</t>
  </si>
  <si>
    <t>-82176425</t>
  </si>
  <si>
    <t>722140104</t>
  </si>
  <si>
    <t>Potrubí z ocelových trubek z ušlechtilé oceli spojované lisováním DN 25</t>
  </si>
  <si>
    <t>-1641039135</t>
  </si>
  <si>
    <t>722174002</t>
  </si>
  <si>
    <t>Potrubí z plastových trubek z polypropylenu PPR svařovaných polyfuzně PN 16 (SDR 7,4) D 20 x 2,8</t>
  </si>
  <si>
    <t>-1954882499</t>
  </si>
  <si>
    <t>722174003</t>
  </si>
  <si>
    <t>Potrubí z plastových trubek z polypropylenu PPR svařovaných polyfuzně PN 16 (SDR 7,4) D 25 x 3,5</t>
  </si>
  <si>
    <t>603473548</t>
  </si>
  <si>
    <t>722174004</t>
  </si>
  <si>
    <t>Potrubí z plastových trubek z polypropylenu PPR svařovaných polyfuzně PN 16 (SDR 7,4) D 32 x 4,4</t>
  </si>
  <si>
    <t>-912126265</t>
  </si>
  <si>
    <t>24-18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</si>
  <si>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</si>
  <si>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</si>
  <si>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-458012637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</si>
  <si>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</si>
  <si>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</si>
  <si>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-211373352</t>
  </si>
  <si>
    <t>722190401</t>
  </si>
  <si>
    <t>Zřízení přípojek na potrubí vyvedení a upevnění výpustek do DN 25</t>
  </si>
  <si>
    <t>-766505167</t>
  </si>
  <si>
    <t>722220122</t>
  </si>
  <si>
    <t>Armatury s jedním závitem nástěnky pro baterii G 3/4"</t>
  </si>
  <si>
    <t>pár</t>
  </si>
  <si>
    <t>2079728815</t>
  </si>
  <si>
    <t>722232045</t>
  </si>
  <si>
    <t>Armatury se dvěma závity kulové kohouty PN 42 do 185 °C přímé vnitřní závit G 1"</t>
  </si>
  <si>
    <t>399809580</t>
  </si>
  <si>
    <t>72223206R2</t>
  </si>
  <si>
    <t>Vypouštěcí kohout G 3/4"</t>
  </si>
  <si>
    <t>472153546</t>
  </si>
  <si>
    <t>72223290R2</t>
  </si>
  <si>
    <t>Termostatický směšovací ventil na potrubí DN20</t>
  </si>
  <si>
    <t>800707784</t>
  </si>
  <si>
    <t>7222501R1</t>
  </si>
  <si>
    <t>Hydranr vč.vybavení typ B 19/30</t>
  </si>
  <si>
    <t>467212048</t>
  </si>
  <si>
    <t>722290226</t>
  </si>
  <si>
    <t>Zkoušky, proplach a desinfekce vodovodního potrubí zkoušky těsnosti vodovodního potrubí závitového do DN 50</t>
  </si>
  <si>
    <t>-1035796641</t>
  </si>
  <si>
    <t>722290234</t>
  </si>
  <si>
    <t>Zkoušky, proplach a desinfekce vodovodního potrubí proplach a desinfekce vodovodního potrubí do DN 80</t>
  </si>
  <si>
    <t>-543577853</t>
  </si>
  <si>
    <t>998722201</t>
  </si>
  <si>
    <t>Přesun hmot pro vnitřní vodovod stanovený procentní sazbou (%) z ceny vodorovná dopravní vzdálenost do 50 m v objektech výšky do 6 m</t>
  </si>
  <si>
    <t>-8905460</t>
  </si>
  <si>
    <t>998722292</t>
  </si>
  <si>
    <t>Přesun hmot pro vnitřní vodovod stanovený procentní sazbou (%) z ceny Příplatek k cenám za zvětšený přesun přes vymezenou největší dopravní vzdálenost do 100 m</t>
  </si>
  <si>
    <t>1869477023</t>
  </si>
  <si>
    <t>724</t>
  </si>
  <si>
    <t>Zdravotechnika - strojní vybavení</t>
  </si>
  <si>
    <t>7241412R1</t>
  </si>
  <si>
    <t>Čerpadlo ponorné Q = 3m3/h H=19m</t>
  </si>
  <si>
    <t>795651440</t>
  </si>
  <si>
    <t>998724201</t>
  </si>
  <si>
    <t>Přesun hmot pro strojní vybavení stanovený procentní sazbou (%) z ceny vodorovná dopravní vzdálenost do 50 m v objektech výšky do 6 m</t>
  </si>
  <si>
    <t>-1371236350</t>
  </si>
  <si>
    <t>998724292</t>
  </si>
  <si>
    <t>Přesun hmot pro strojní vybavení stanovený procentní sazbou (%) z ceny Příplatek k cenám za zvětšený přesun přes vymezenou největší dopravní vzdálenost do 100 m</t>
  </si>
  <si>
    <t>-673965987</t>
  </si>
  <si>
    <t>725112173</t>
  </si>
  <si>
    <t>Zařízení záchodů kombi klozety s hlubokým splachováním zvýšený 50 cm s odpadem svislým</t>
  </si>
  <si>
    <t>-2100909606</t>
  </si>
  <si>
    <t>"součástí ceny je rohový ventil a sedátko:"</t>
  </si>
  <si>
    <t>"imobilní:" 1</t>
  </si>
  <si>
    <t>725211616</t>
  </si>
  <si>
    <t>Umyvadla keramická bílá bez výtokových armatur připevněná na stěnu šrouby s krytem na sifon (polosloupem), šířka umyvadla 550 mm</t>
  </si>
  <si>
    <t>-1341177948</t>
  </si>
  <si>
    <t>725211681</t>
  </si>
  <si>
    <t>Umyvadla keramická bílá bez výtokových armatur připevněná na stěnu šrouby zdravotní, šířka umyvadla 640 mm</t>
  </si>
  <si>
    <t>427304158</t>
  </si>
  <si>
    <t>"imobilní vč.sifonu:"1</t>
  </si>
  <si>
    <t>725331111</t>
  </si>
  <si>
    <t>Výlevky bez výtokových armatur a splachovací nádrže keramické se sklopnou plastovou mřížkou 425 mm</t>
  </si>
  <si>
    <t>-1719765832</t>
  </si>
  <si>
    <t>725532122</t>
  </si>
  <si>
    <t>Elektrické ohřívače zásobníkové beztlakové přepadové akumulační s pojistným ventilem závěsné svislé objem nádrže (příkon) 150 l (3,0 kW) rychloohřev 220 V</t>
  </si>
  <si>
    <t>1785795509</t>
  </si>
  <si>
    <t>7255321R1</t>
  </si>
  <si>
    <t>Průtokový ohřívač vody 3,5kW</t>
  </si>
  <si>
    <t>-2105541844</t>
  </si>
  <si>
    <t>725821316</t>
  </si>
  <si>
    <t>Baterie dřezové nástěnné pákové s otáčivým plochým ústím a délkou ramínka 300 mm</t>
  </si>
  <si>
    <t>-61454498</t>
  </si>
  <si>
    <t>"k výlevce:" 1</t>
  </si>
  <si>
    <t>72582261R2</t>
  </si>
  <si>
    <t>Baterie pro tělesně postižené - umyvadlová stojánková páková bez výpusti</t>
  </si>
  <si>
    <t>429258023</t>
  </si>
  <si>
    <t>725822656</t>
  </si>
  <si>
    <t>Baterie umyvadlové stojánkové automatické senzorové směšovací k průtokovým ohřívačům</t>
  </si>
  <si>
    <t>1730479833</t>
  </si>
  <si>
    <t>7258226R1</t>
  </si>
  <si>
    <t>Baterie umyvadlové pro předem míchanou vodu</t>
  </si>
  <si>
    <t>68284372</t>
  </si>
  <si>
    <t>7258226R2</t>
  </si>
  <si>
    <t>Baterie dřezové pro předem míchanou vodu</t>
  </si>
  <si>
    <t>2085386136</t>
  </si>
  <si>
    <t>725980123</t>
  </si>
  <si>
    <t>Dvířka 30/30</t>
  </si>
  <si>
    <t>1920502490</t>
  </si>
  <si>
    <t>-93667503</t>
  </si>
  <si>
    <t>1135964914</t>
  </si>
  <si>
    <t>783614551</t>
  </si>
  <si>
    <t>Základní nátěr armatur a kovových potrubí jednonásobný potrubí do DN 50 mm syntetický</t>
  </si>
  <si>
    <t>228832997</t>
  </si>
  <si>
    <t>783615551</t>
  </si>
  <si>
    <t>Mezinátěr armatur a kovových potrubí potrubí do DN 50 mm syntetický standardní</t>
  </si>
  <si>
    <t>315150052</t>
  </si>
  <si>
    <t>783617601</t>
  </si>
  <si>
    <t>Krycí nátěr (email) armatur a kovových potrubí potrubí do DN 50 mm jednonásobný syntetický standardní</t>
  </si>
  <si>
    <t>-1200490136</t>
  </si>
  <si>
    <t>SEZNAM FIGUR</t>
  </si>
  <si>
    <t>Výměra</t>
  </si>
  <si>
    <t xml:space="preserve"> 01</t>
  </si>
  <si>
    <t>Použití figury:</t>
  </si>
  <si>
    <t>Zřízení kruhového oboustranného bednění základových zdí r přes 4 m</t>
  </si>
  <si>
    <t>Hloubení rýh nezapažených š do 2000 mm v hornině třídy těžitelnosti I, skupiny 3 objem do 20 m3 strojně</t>
  </si>
  <si>
    <t>0,3*(11,15*2+2,625*2+3,35*2+0,825*2)</t>
  </si>
  <si>
    <t>0,3*(3,4*2+3,535*2+2,5*2)+0,25*4+0,75*4+1,125*4</t>
  </si>
  <si>
    <t>0,3*(6,64+5,975+3,63+2,615+2,575+1,2+1,465+0,86+2,315+1,2*3+0,9*2+0,745+1,5+1,135+1,64*2+1,135+1,5+0,745)</t>
  </si>
  <si>
    <t>0,3*(7,175+0,58+5,465+1,8*3+4,33+4,405)</t>
  </si>
  <si>
    <t>0,3*(1,2*8+1,9*4+1,2*4)</t>
  </si>
  <si>
    <t>betSL</t>
  </si>
  <si>
    <t>0,95*3*5+0,8*3*3</t>
  </si>
  <si>
    <t>Hloubení jam nezapažených v hornině třídy těžitelnosti I, skupiny 3 objem do 20 m3 strojně</t>
  </si>
  <si>
    <t>Vodorovné přemístění do 20 m výkopku/sypaniny z horniny třídy těžitelnosti I, skupiny 1 až 3</t>
  </si>
  <si>
    <t>Obsypání objektu nad přilehlým původním terénem sypaninou bez prohození, uloženou do 3 m strojně</t>
  </si>
  <si>
    <t>Hloubení jam nezapažených v hornině třídy těžitelnosti II, skupiny 4 objem do 20 m3 strojně</t>
  </si>
  <si>
    <t>Montáž obkladů vnitřních keramických hladkých do 35 ks/m2 lepených flexibilním lepidlem</t>
  </si>
  <si>
    <t>Příplatek k montáži obkladů vnitřních keramických hladkých za spárování bílým cementem</t>
  </si>
  <si>
    <t>Montáž lešení řadového trubkového lehkého s podlahami zatížení do 200 kg/m2 š do 1,2 m v do 10 m</t>
  </si>
  <si>
    <t>Demontáž lešení řadového trubkového lehkého s podlahami zatížení do 200 kg/m2 š do 1,2 m v do 10 m</t>
  </si>
  <si>
    <t>Montáž profilů kontaktního zateplení lepených</t>
  </si>
  <si>
    <t xml:space="preserve">profil okenní zakončovací </t>
  </si>
  <si>
    <t>naterB</t>
  </si>
  <si>
    <t>"opěrné stěny SO3:"</t>
  </si>
  <si>
    <t>"P4:"2,15*11,175*2+0,3*(2,15*2+11,175)</t>
  </si>
  <si>
    <t>"P3+P2:" (2,4+0,3+0,7)*6,07+43,92+0,65*9,6+0,3*2,2*2+2*(2,7+3)</t>
  </si>
  <si>
    <t>0,6*(9,5+0,8*5)*2</t>
  </si>
  <si>
    <t>"stávející výdech VZT:" 2*(1*2+2,3*2)</t>
  </si>
  <si>
    <t>"podhled+atika altán:" 35+0,3*15+0,2*9,5+0,8*(1,8*2+2,8*2)</t>
  </si>
  <si>
    <t>Sádrová nebo vápenosádrová omítka hladká jednovrstvá vnitřních stropů rovných nanášená ručně</t>
  </si>
  <si>
    <t>Penetrační disperzní nátěr vnitřních stropů nanášený ručně</t>
  </si>
  <si>
    <t>Dvojnásobné bílé malby ze směsí za sucha dobře otěruvzdorných v místnostech do 3,80 m</t>
  </si>
  <si>
    <t>Sádrová nebo vápenosádrová omítka hladká jednovrstvá vnitřních stěn nanášená ručně</t>
  </si>
  <si>
    <t>Penetrační disperzní nátěr vnitřních stěn nanášený ručně</t>
  </si>
  <si>
    <t>Příplatek k sádrové omítce vnitřních stěn za každých dalších 5 mm tloušťky ručně</t>
  </si>
  <si>
    <t>Sádrová nebo vápenosádrová omítka hladká jednovrstvá vnitřních stěn nanášená strojně</t>
  </si>
  <si>
    <t>Příplatek k sádrové omítce vnitřních stěn za každých dalších 5 mm tloušťky strojně</t>
  </si>
  <si>
    <t>Vápenocementová omítka štuková dvouvrstvá vnitřních stěn nanášená ručně</t>
  </si>
  <si>
    <t>Příplatek k vápenocementové omítce vnitřních stěn za každých dalších 5 mm tloušťky ručně</t>
  </si>
  <si>
    <t>Sádrová nebo vápenosádrová omítka hladká jednovrstvá vnitřních pilířů nebo sloupů nanášená ručně</t>
  </si>
  <si>
    <t>Penetrační disperzní nátěr vnitřních pilířů nebo sloupů nanášený ručně</t>
  </si>
  <si>
    <t>Hloubení jam nezapažených v hornině třídy těžitelnosti I, skupiny 1 a 2 objem do 20 m3 strojně</t>
  </si>
  <si>
    <t>Ubroušení výstupků betonu vnějších neomítaných stěn po odbednění</t>
  </si>
  <si>
    <t>Penetrační disperzní nátěr vnějších stěn nanášený ručně</t>
  </si>
  <si>
    <t>Hydrofobizační transparentní silikonový nátěr hrubých betonových povrchů nebo hrubých omítek</t>
  </si>
  <si>
    <t>Tenkovrstvá akrylátová mozaiková střednězrnná omítka včetně penetrace vnějších pilířů nebo sloupů</t>
  </si>
  <si>
    <t>Potažení vnějších pilířů nebo sloupů sklovláknitým pletivem vtlačeným do tenkovrstvé hmoty</t>
  </si>
  <si>
    <t>SDK podhled základní penetrační nátěr</t>
  </si>
  <si>
    <t>Příplatek k SDK podhledu za prostorové zakřivení</t>
  </si>
  <si>
    <t>Montáž podlah keramických hladkých lepených flexibilním lepidlem do 45 ks/m2</t>
  </si>
  <si>
    <t>Potěr cementový samonivelační litý C30 tl do 50 mm</t>
  </si>
  <si>
    <t>Příplatek k cementovému samonivelačnímu litému potěru C30 ZKD 5 mm tloušťky přes 50 mm</t>
  </si>
  <si>
    <t xml:space="preserve">Vložka do potěru nebo mazaniny z  pletiva FeZn oka 50x50x2mm</t>
  </si>
  <si>
    <t>Montáž izolace tepelné podlah volně kladenými rohožemi, pásy, dílci, deskami 2 vrstvy</t>
  </si>
  <si>
    <t>Montáž izolace tepelné podlah, stropů vrchem nebo střech překrytí separační fólií z PE</t>
  </si>
  <si>
    <t>Příplatek k montáž podlah keramických za spárování barevným cementem</t>
  </si>
  <si>
    <t>Příplatek k podlahám za diagonální kladení dlažby</t>
  </si>
  <si>
    <t>dlaždice keramické slinuté neglazované - zátěžová třída pro veřejné prostory, součinitel smykového tření R10/R11</t>
  </si>
  <si>
    <t>Lepení pásů z PVC standardním lepidlem</t>
  </si>
  <si>
    <t>Broušení betonového podkladu povlakových podlah</t>
  </si>
  <si>
    <t>Vodou ředitelná penetrace savého podkladu povlakových podlah ředěná v poměru 1:1</t>
  </si>
  <si>
    <t>Vyrovnání podkladu povlakových podlah stěrkou pevnosti 20 MPa tl 3 mm</t>
  </si>
  <si>
    <t>PVC vinyl heterogenní zátěžové tl 2,00mm, nášlapná vrstva 0,70mm, zátěž 34/43, otlak do 0,02mm, stálost do 0,10%, R10, hořlavost Bfl S1</t>
  </si>
  <si>
    <t>Zásyp jam, šachet rýh nebo kolem objektů sypaninou se zhutněním</t>
  </si>
  <si>
    <t>Nakládání výkopku z hornin třídy těžitelnosti I, skupiny 1 až 3 do 100 m3</t>
  </si>
  <si>
    <t>zakRuč</t>
  </si>
  <si>
    <t>0,9*0,2*(2,75*2+4,41+1,5*2+1,85+1,35*3)</t>
  </si>
  <si>
    <t xml:space="preserve">Vodorovné přemístění  výkopku/sypaniny z horniny  skupiny 1 až 4 na místo skládky (místo skládky zajišťuje zhotovitel)</t>
  </si>
  <si>
    <t>Uložení sypaniny na skládky nebo meziskládky</t>
  </si>
  <si>
    <t>Hloubení rýh š do 800 mm v soudržných horninách třídy těžitelnosti I, skupiny 3 ručně</t>
  </si>
  <si>
    <t>Zryh</t>
  </si>
  <si>
    <t>Zsach</t>
  </si>
  <si>
    <t xml:space="preserve"> 01/ 01730</t>
  </si>
  <si>
    <t xml:space="preserve"> 01/ 01720</t>
  </si>
  <si>
    <t>Obsypání potrubí ručně sypaninou bez prohození, uloženou do 3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</si>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</sst>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32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1707/2020/3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Technicko - přírodovědné centrum Améba Trutnov, ZŠ Trutnov,V Domcích 488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16. 10. 2020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Základní škola, Trutnov, V Domcích 488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 J.Chaloupský, Trutnov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Ing.Jiřičková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73</v>
      </c>
      <c r="BT55" s="125" t="s">
        <v>81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78</v>
      </c>
      <c r="F56" s="128"/>
      <c r="G56" s="128"/>
      <c r="H56" s="128"/>
      <c r="I56" s="128"/>
      <c r="J56" s="127"/>
      <c r="K56" s="128" t="s">
        <v>79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A - Hlavní budova a ...'!J30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'01 - A - Hlavní budova a ...'!P116</f>
        <v>0</v>
      </c>
      <c r="AV56" s="132">
        <f>'01 - A - Hlavní budova a ...'!J33</f>
        <v>0</v>
      </c>
      <c r="AW56" s="132">
        <f>'01 - A - Hlavní budova a ...'!J34</f>
        <v>0</v>
      </c>
      <c r="AX56" s="132">
        <f>'01 - A - Hlavní budova a ...'!J35</f>
        <v>0</v>
      </c>
      <c r="AY56" s="132">
        <f>'01 - A - Hlavní budova a ...'!J36</f>
        <v>0</v>
      </c>
      <c r="AZ56" s="132">
        <f>'01 - A - Hlavní budova a ...'!F33</f>
        <v>0</v>
      </c>
      <c r="BA56" s="132">
        <f>'01 - A - Hlavní budova a ...'!F34</f>
        <v>0</v>
      </c>
      <c r="BB56" s="132">
        <f>'01 - A - Hlavní budova a ...'!F35</f>
        <v>0</v>
      </c>
      <c r="BC56" s="132">
        <f>'01 - A - Hlavní budova a ...'!F36</f>
        <v>0</v>
      </c>
      <c r="BD56" s="134">
        <f>'01 - A - Hlavní budova a ...'!F37</f>
        <v>0</v>
      </c>
      <c r="BE56" s="4"/>
      <c r="BT56" s="135" t="s">
        <v>83</v>
      </c>
      <c r="BU56" s="135" t="s">
        <v>86</v>
      </c>
      <c r="BV56" s="135" t="s">
        <v>76</v>
      </c>
      <c r="BW56" s="135" t="s">
        <v>82</v>
      </c>
      <c r="BX56" s="135" t="s">
        <v>5</v>
      </c>
      <c r="CL56" s="135" t="s">
        <v>19</v>
      </c>
      <c r="CM56" s="135" t="s">
        <v>83</v>
      </c>
    </row>
    <row r="57" s="4" customFormat="1" ht="16.5" customHeight="1">
      <c r="A57" s="126" t="s">
        <v>84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'01211 - Silnoproud'!J32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'01211 - Silnoproud'!P96</f>
        <v>0</v>
      </c>
      <c r="AV57" s="132">
        <f>'01211 - Silnoproud'!J35</f>
        <v>0</v>
      </c>
      <c r="AW57" s="132">
        <f>'01211 - Silnoproud'!J36</f>
        <v>0</v>
      </c>
      <c r="AX57" s="132">
        <f>'01211 - Silnoproud'!J37</f>
        <v>0</v>
      </c>
      <c r="AY57" s="132">
        <f>'01211 - Silnoproud'!J38</f>
        <v>0</v>
      </c>
      <c r="AZ57" s="132">
        <f>'01211 - Silnoproud'!F35</f>
        <v>0</v>
      </c>
      <c r="BA57" s="132">
        <f>'01211 - Silnoproud'!F36</f>
        <v>0</v>
      </c>
      <c r="BB57" s="132">
        <f>'01211 - Silnoproud'!F37</f>
        <v>0</v>
      </c>
      <c r="BC57" s="132">
        <f>'01211 - Silnoproud'!F38</f>
        <v>0</v>
      </c>
      <c r="BD57" s="134">
        <f>'01211 - Silnoproud'!F39</f>
        <v>0</v>
      </c>
      <c r="BE57" s="4"/>
      <c r="BT57" s="135" t="s">
        <v>83</v>
      </c>
      <c r="BV57" s="135" t="s">
        <v>76</v>
      </c>
      <c r="BW57" s="135" t="s">
        <v>89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'01212 - Slaboproudé rozvody'!J32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'01212 - Slaboproudé rozvody'!P90</f>
        <v>0</v>
      </c>
      <c r="AV58" s="132">
        <f>'01212 - Slaboproudé rozvody'!J35</f>
        <v>0</v>
      </c>
      <c r="AW58" s="132">
        <f>'01212 - Slaboproudé rozvody'!J36</f>
        <v>0</v>
      </c>
      <c r="AX58" s="132">
        <f>'01212 - Slaboproudé rozvody'!J37</f>
        <v>0</v>
      </c>
      <c r="AY58" s="132">
        <f>'01212 - Slaboproudé rozvody'!J38</f>
        <v>0</v>
      </c>
      <c r="AZ58" s="132">
        <f>'01212 - Slaboproudé rozvody'!F35</f>
        <v>0</v>
      </c>
      <c r="BA58" s="132">
        <f>'01212 - Slaboproudé rozvody'!F36</f>
        <v>0</v>
      </c>
      <c r="BB58" s="132">
        <f>'01212 - Slaboproudé rozvody'!F37</f>
        <v>0</v>
      </c>
      <c r="BC58" s="132">
        <f>'01212 - Slaboproudé rozvody'!F38</f>
        <v>0</v>
      </c>
      <c r="BD58" s="134">
        <f>'01212 - Slaboproudé rozvody'!F39</f>
        <v>0</v>
      </c>
      <c r="BE58" s="4"/>
      <c r="BT58" s="135" t="s">
        <v>83</v>
      </c>
      <c r="BV58" s="135" t="s">
        <v>76</v>
      </c>
      <c r="BW58" s="135" t="s">
        <v>92</v>
      </c>
      <c r="BX58" s="135" t="s">
        <v>82</v>
      </c>
      <c r="CL58" s="135" t="s">
        <v>19</v>
      </c>
    </row>
    <row r="59" s="4" customFormat="1" ht="16.5" customHeight="1">
      <c r="A59" s="126" t="s">
        <v>84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'01240 - Vzduchotechnika'!J32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'01240 - Vzduchotechnika'!P91</f>
        <v>0</v>
      </c>
      <c r="AV59" s="132">
        <f>'01240 - Vzduchotechnika'!J35</f>
        <v>0</v>
      </c>
      <c r="AW59" s="132">
        <f>'01240 - Vzduchotechnika'!J36</f>
        <v>0</v>
      </c>
      <c r="AX59" s="132">
        <f>'01240 - Vzduchotechnika'!J37</f>
        <v>0</v>
      </c>
      <c r="AY59" s="132">
        <f>'01240 - Vzduchotechnika'!J38</f>
        <v>0</v>
      </c>
      <c r="AZ59" s="132">
        <f>'01240 - Vzduchotechnika'!F35</f>
        <v>0</v>
      </c>
      <c r="BA59" s="132">
        <f>'01240 - Vzduchotechnika'!F36</f>
        <v>0</v>
      </c>
      <c r="BB59" s="132">
        <f>'01240 - Vzduchotechnika'!F37</f>
        <v>0</v>
      </c>
      <c r="BC59" s="132">
        <f>'01240 - Vzduchotechnika'!F38</f>
        <v>0</v>
      </c>
      <c r="BD59" s="134">
        <f>'01240 - Vzduchotechnika'!F39</f>
        <v>0</v>
      </c>
      <c r="BE59" s="4"/>
      <c r="BT59" s="135" t="s">
        <v>83</v>
      </c>
      <c r="BV59" s="135" t="s">
        <v>76</v>
      </c>
      <c r="BW59" s="135" t="s">
        <v>95</v>
      </c>
      <c r="BX59" s="135" t="s">
        <v>82</v>
      </c>
      <c r="CL59" s="135" t="s">
        <v>19</v>
      </c>
    </row>
    <row r="60" s="4" customFormat="1" ht="16.5" customHeight="1">
      <c r="A60" s="126" t="s">
        <v>84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'01730 - Vytápění'!J32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'01730 - Vytápění'!P96</f>
        <v>0</v>
      </c>
      <c r="AV60" s="132">
        <f>'01730 - Vytápění'!J35</f>
        <v>0</v>
      </c>
      <c r="AW60" s="132">
        <f>'01730 - Vytápění'!J36</f>
        <v>0</v>
      </c>
      <c r="AX60" s="132">
        <f>'01730 - Vytápění'!J37</f>
        <v>0</v>
      </c>
      <c r="AY60" s="132">
        <f>'01730 - Vytápění'!J38</f>
        <v>0</v>
      </c>
      <c r="AZ60" s="132">
        <f>'01730 - Vytápění'!F35</f>
        <v>0</v>
      </c>
      <c r="BA60" s="132">
        <f>'01730 - Vytápění'!F36</f>
        <v>0</v>
      </c>
      <c r="BB60" s="132">
        <f>'01730 - Vytápění'!F37</f>
        <v>0</v>
      </c>
      <c r="BC60" s="132">
        <f>'01730 - Vytápění'!F38</f>
        <v>0</v>
      </c>
      <c r="BD60" s="134">
        <f>'01730 - Vytápění'!F39</f>
        <v>0</v>
      </c>
      <c r="BE60" s="4"/>
      <c r="BT60" s="135" t="s">
        <v>83</v>
      </c>
      <c r="BV60" s="135" t="s">
        <v>76</v>
      </c>
      <c r="BW60" s="135" t="s">
        <v>98</v>
      </c>
      <c r="BX60" s="135" t="s">
        <v>82</v>
      </c>
      <c r="CL60" s="135" t="s">
        <v>19</v>
      </c>
    </row>
    <row r="61" s="4" customFormat="1" ht="16.5" customHeight="1">
      <c r="A61" s="126" t="s">
        <v>84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'01720 - Zdravotní technika'!J32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6">
        <v>0</v>
      </c>
      <c r="AT61" s="137">
        <f>ROUND(SUM(AV61:AW61),2)</f>
        <v>0</v>
      </c>
      <c r="AU61" s="138">
        <f>'01720 - Zdravotní technika'!P95</f>
        <v>0</v>
      </c>
      <c r="AV61" s="137">
        <f>'01720 - Zdravotní technika'!J35</f>
        <v>0</v>
      </c>
      <c r="AW61" s="137">
        <f>'01720 - Zdravotní technika'!J36</f>
        <v>0</v>
      </c>
      <c r="AX61" s="137">
        <f>'01720 - Zdravotní technika'!J37</f>
        <v>0</v>
      </c>
      <c r="AY61" s="137">
        <f>'01720 - Zdravotní technika'!J38</f>
        <v>0</v>
      </c>
      <c r="AZ61" s="137">
        <f>'01720 - Zdravotní technika'!F35</f>
        <v>0</v>
      </c>
      <c r="BA61" s="137">
        <f>'01720 - Zdravotní technika'!F36</f>
        <v>0</v>
      </c>
      <c r="BB61" s="137">
        <f>'01720 - Zdravotní technika'!F37</f>
        <v>0</v>
      </c>
      <c r="BC61" s="137">
        <f>'01720 - Zdravotní technika'!F38</f>
        <v>0</v>
      </c>
      <c r="BD61" s="139">
        <f>'01720 - Zdravotní technika'!F39</f>
        <v>0</v>
      </c>
      <c r="BE61" s="4"/>
      <c r="BT61" s="135" t="s">
        <v>83</v>
      </c>
      <c r="BV61" s="135" t="s">
        <v>76</v>
      </c>
      <c r="BW61" s="135" t="s">
        <v>101</v>
      </c>
      <c r="BX61" s="135" t="s">
        <v>82</v>
      </c>
      <c r="CL61" s="135" t="s">
        <v>19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HyJhhFKY2wj+Jon6tFjei/EsHFMkeV9zfKIYbyNRyGAWUy3cOfp7cOrhOCBb3nQ8k6GeukzqkSb9GDGO0p2yLg==" hashValue="o9MG08sKFj/1pcpcu1FqcQSTqkzUlgNM1Zjt0GfGBRqDpPYEXHW0aNIa4GgOe9BdKMYHot08p7E5eoeSTEsFDA==" algorithmName="SHA-512" password="CC35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A - Hlavní budova a ...'!C2" display="/"/>
    <hyperlink ref="A57" location="'01211 - Silnoproud'!C2" display="/"/>
    <hyperlink ref="A58" location="'01212 - Slaboproudé rozvody'!C2" display="/"/>
    <hyperlink ref="A59" location="'01240 - Vzduchotechnika'!C2" display="/"/>
    <hyperlink ref="A60" location="'01730 - Vytápění'!C2" display="/"/>
    <hyperlink ref="A61" location="'01720 - Zdravotní 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40" t="s">
        <v>102</v>
      </c>
      <c r="BA2" s="140" t="s">
        <v>21</v>
      </c>
      <c r="BB2" s="140" t="s">
        <v>21</v>
      </c>
      <c r="BC2" s="140" t="s">
        <v>103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104</v>
      </c>
      <c r="BA3" s="140" t="s">
        <v>21</v>
      </c>
      <c r="BB3" s="140" t="s">
        <v>21</v>
      </c>
      <c r="BC3" s="140" t="s">
        <v>105</v>
      </c>
      <c r="BD3" s="140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  <c r="AZ4" s="140" t="s">
        <v>107</v>
      </c>
      <c r="BA4" s="140" t="s">
        <v>21</v>
      </c>
      <c r="BB4" s="140" t="s">
        <v>21</v>
      </c>
      <c r="BC4" s="140" t="s">
        <v>108</v>
      </c>
      <c r="BD4" s="140" t="s">
        <v>83</v>
      </c>
    </row>
    <row r="5" s="1" customFormat="1" ht="6.96" customHeight="1">
      <c r="B5" s="22"/>
      <c r="L5" s="22"/>
      <c r="AZ5" s="140" t="s">
        <v>109</v>
      </c>
      <c r="BA5" s="140" t="s">
        <v>21</v>
      </c>
      <c r="BB5" s="140" t="s">
        <v>21</v>
      </c>
      <c r="BC5" s="140" t="s">
        <v>110</v>
      </c>
      <c r="BD5" s="140" t="s">
        <v>83</v>
      </c>
    </row>
    <row r="6" s="1" customFormat="1" ht="12" customHeight="1">
      <c r="B6" s="22"/>
      <c r="D6" s="145" t="s">
        <v>16</v>
      </c>
      <c r="L6" s="22"/>
      <c r="AZ6" s="140" t="s">
        <v>111</v>
      </c>
      <c r="BA6" s="140" t="s">
        <v>21</v>
      </c>
      <c r="BB6" s="140" t="s">
        <v>21</v>
      </c>
      <c r="BC6" s="140" t="s">
        <v>112</v>
      </c>
      <c r="BD6" s="140" t="s">
        <v>83</v>
      </c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  <c r="AZ7" s="140" t="s">
        <v>113</v>
      </c>
      <c r="BA7" s="140" t="s">
        <v>21</v>
      </c>
      <c r="BB7" s="140" t="s">
        <v>21</v>
      </c>
      <c r="BC7" s="140" t="s">
        <v>114</v>
      </c>
      <c r="BD7" s="140" t="s">
        <v>83</v>
      </c>
    </row>
    <row r="8" s="2" customFormat="1" ht="12" customHeight="1">
      <c r="A8" s="40"/>
      <c r="B8" s="46"/>
      <c r="C8" s="40"/>
      <c r="D8" s="145" t="s">
        <v>115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0" t="s">
        <v>116</v>
      </c>
      <c r="BA8" s="140" t="s">
        <v>21</v>
      </c>
      <c r="BB8" s="140" t="s">
        <v>21</v>
      </c>
      <c r="BC8" s="140" t="s">
        <v>117</v>
      </c>
      <c r="BD8" s="140" t="s">
        <v>83</v>
      </c>
    </row>
    <row r="9" s="2" customFormat="1" ht="16.5" customHeight="1">
      <c r="A9" s="40"/>
      <c r="B9" s="46"/>
      <c r="C9" s="40"/>
      <c r="D9" s="40"/>
      <c r="E9" s="148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119</v>
      </c>
      <c r="BA9" s="140" t="s">
        <v>21</v>
      </c>
      <c r="BB9" s="140" t="s">
        <v>21</v>
      </c>
      <c r="BC9" s="140" t="s">
        <v>120</v>
      </c>
      <c r="BD9" s="140" t="s">
        <v>83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21</v>
      </c>
      <c r="BB10" s="140" t="s">
        <v>21</v>
      </c>
      <c r="BC10" s="140" t="s">
        <v>122</v>
      </c>
      <c r="BD10" s="140" t="s">
        <v>83</v>
      </c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21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123</v>
      </c>
      <c r="BA11" s="140" t="s">
        <v>21</v>
      </c>
      <c r="BB11" s="140" t="s">
        <v>21</v>
      </c>
      <c r="BC11" s="140" t="s">
        <v>124</v>
      </c>
      <c r="BD11" s="140" t="s">
        <v>83</v>
      </c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16. 10. 2020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125</v>
      </c>
      <c r="BA12" s="140" t="s">
        <v>21</v>
      </c>
      <c r="BB12" s="140" t="s">
        <v>21</v>
      </c>
      <c r="BC12" s="140" t="s">
        <v>126</v>
      </c>
      <c r="BD12" s="140" t="s">
        <v>83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127</v>
      </c>
      <c r="BA13" s="140" t="s">
        <v>21</v>
      </c>
      <c r="BB13" s="140" t="s">
        <v>21</v>
      </c>
      <c r="BC13" s="140" t="s">
        <v>128</v>
      </c>
      <c r="BD13" s="140" t="s">
        <v>83</v>
      </c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129</v>
      </c>
      <c r="BA14" s="140" t="s">
        <v>21</v>
      </c>
      <c r="BB14" s="140" t="s">
        <v>21</v>
      </c>
      <c r="BC14" s="140" t="s">
        <v>130</v>
      </c>
      <c r="BD14" s="140" t="s">
        <v>83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21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131</v>
      </c>
      <c r="BA15" s="140" t="s">
        <v>21</v>
      </c>
      <c r="BB15" s="140" t="s">
        <v>21</v>
      </c>
      <c r="BC15" s="140" t="s">
        <v>132</v>
      </c>
      <c r="BD15" s="140" t="s">
        <v>83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133</v>
      </c>
      <c r="BA16" s="140" t="s">
        <v>21</v>
      </c>
      <c r="BB16" s="140" t="s">
        <v>21</v>
      </c>
      <c r="BC16" s="140" t="s">
        <v>134</v>
      </c>
      <c r="BD16" s="140" t="s">
        <v>83</v>
      </c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135</v>
      </c>
      <c r="BA17" s="140" t="s">
        <v>21</v>
      </c>
      <c r="BB17" s="140" t="s">
        <v>21</v>
      </c>
      <c r="BC17" s="140" t="s">
        <v>136</v>
      </c>
      <c r="BD17" s="140" t="s">
        <v>83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137</v>
      </c>
      <c r="BA18" s="140" t="s">
        <v>21</v>
      </c>
      <c r="BB18" s="140" t="s">
        <v>21</v>
      </c>
      <c r="BC18" s="140" t="s">
        <v>138</v>
      </c>
      <c r="BD18" s="140" t="s">
        <v>83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139</v>
      </c>
      <c r="BA19" s="140" t="s">
        <v>21</v>
      </c>
      <c r="BB19" s="140" t="s">
        <v>21</v>
      </c>
      <c r="BC19" s="140" t="s">
        <v>140</v>
      </c>
      <c r="BD19" s="140" t="s">
        <v>83</v>
      </c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27</v>
      </c>
      <c r="J20" s="135" t="s">
        <v>21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141</v>
      </c>
      <c r="BA20" s="140" t="s">
        <v>21</v>
      </c>
      <c r="BB20" s="140" t="s">
        <v>21</v>
      </c>
      <c r="BC20" s="140" t="s">
        <v>142</v>
      </c>
      <c r="BD20" s="140" t="s">
        <v>83</v>
      </c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21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143</v>
      </c>
      <c r="BA21" s="140" t="s">
        <v>21</v>
      </c>
      <c r="BB21" s="140" t="s">
        <v>21</v>
      </c>
      <c r="BC21" s="140" t="s">
        <v>144</v>
      </c>
      <c r="BD21" s="140" t="s">
        <v>83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145</v>
      </c>
      <c r="BA22" s="140" t="s">
        <v>21</v>
      </c>
      <c r="BB22" s="140" t="s">
        <v>21</v>
      </c>
      <c r="BC22" s="140" t="s">
        <v>146</v>
      </c>
      <c r="BD22" s="140" t="s">
        <v>83</v>
      </c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27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147</v>
      </c>
      <c r="BA23" s="140" t="s">
        <v>21</v>
      </c>
      <c r="BB23" s="140" t="s">
        <v>21</v>
      </c>
      <c r="BC23" s="140" t="s">
        <v>148</v>
      </c>
      <c r="BD23" s="140" t="s">
        <v>83</v>
      </c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29</v>
      </c>
      <c r="J24" s="135" t="s">
        <v>21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149</v>
      </c>
      <c r="BA24" s="140" t="s">
        <v>21</v>
      </c>
      <c r="BB24" s="140" t="s">
        <v>21</v>
      </c>
      <c r="BC24" s="140" t="s">
        <v>150</v>
      </c>
      <c r="BD24" s="140" t="s">
        <v>83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151</v>
      </c>
      <c r="BA25" s="140" t="s">
        <v>21</v>
      </c>
      <c r="BB25" s="140" t="s">
        <v>21</v>
      </c>
      <c r="BC25" s="140" t="s">
        <v>152</v>
      </c>
      <c r="BD25" s="140" t="s">
        <v>83</v>
      </c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21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ROUND(J116,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ROUND((SUM(BE116:BE1197)),  2)</f>
        <v>0</v>
      </c>
      <c r="G33" s="40"/>
      <c r="H33" s="40"/>
      <c r="I33" s="160">
        <v>0.20999999999999999</v>
      </c>
      <c r="J33" s="159">
        <f>ROUND(((SUM(BE116:BE1197))*I33),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ROUND((SUM(BF116:BF1197)),  2)</f>
        <v>0</v>
      </c>
      <c r="G34" s="40"/>
      <c r="H34" s="40"/>
      <c r="I34" s="160">
        <v>0.14999999999999999</v>
      </c>
      <c r="J34" s="159">
        <f>ROUND(((SUM(BF116:BF1197))*I34),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ROUND((SUM(BG116:BG1197)),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ROUND((SUM(BH116:BH1197)),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ROUND((SUM(BI116:BI1197)),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153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>Technicko - přírodovědné centrum Améba Trutnov, ZŠ Trutnov,V Domcích 488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 - Hlavní budova a venkovní učebna - vrchní stavba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16. 10. 2020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Základní škola, Trutnov, V Domcích 488</v>
      </c>
      <c r="G54" s="42"/>
      <c r="H54" s="42"/>
      <c r="I54" s="34" t="s">
        <v>33</v>
      </c>
      <c r="J54" s="38" t="str">
        <f>E21</f>
        <v>Ing. J.Chaloupský, Trutnov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Ing.Jiřičková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154</v>
      </c>
      <c r="D57" s="174"/>
      <c r="E57" s="174"/>
      <c r="F57" s="174"/>
      <c r="G57" s="174"/>
      <c r="H57" s="174"/>
      <c r="I57" s="174"/>
      <c r="J57" s="175" t="s">
        <v>155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J116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156</v>
      </c>
    </row>
    <row r="60" s="9" customFormat="1" ht="24.96" customHeight="1">
      <c r="A60" s="9"/>
      <c r="B60" s="177"/>
      <c r="C60" s="178"/>
      <c r="D60" s="179" t="s">
        <v>157</v>
      </c>
      <c r="E60" s="180"/>
      <c r="F60" s="180"/>
      <c r="G60" s="180"/>
      <c r="H60" s="180"/>
      <c r="I60" s="180"/>
      <c r="J60" s="181">
        <f>J117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158</v>
      </c>
      <c r="E61" s="185"/>
      <c r="F61" s="185"/>
      <c r="G61" s="185"/>
      <c r="H61" s="185"/>
      <c r="I61" s="185"/>
      <c r="J61" s="186">
        <f>J118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159</v>
      </c>
      <c r="E62" s="185"/>
      <c r="F62" s="185"/>
      <c r="G62" s="185"/>
      <c r="H62" s="185"/>
      <c r="I62" s="185"/>
      <c r="J62" s="186">
        <f>J180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160</v>
      </c>
      <c r="E63" s="185"/>
      <c r="F63" s="185"/>
      <c r="G63" s="185"/>
      <c r="H63" s="185"/>
      <c r="I63" s="185"/>
      <c r="J63" s="186">
        <f>J254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161</v>
      </c>
      <c r="E64" s="185"/>
      <c r="F64" s="185"/>
      <c r="G64" s="185"/>
      <c r="H64" s="185"/>
      <c r="I64" s="185"/>
      <c r="J64" s="186">
        <f>J359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162</v>
      </c>
      <c r="E65" s="185"/>
      <c r="F65" s="185"/>
      <c r="G65" s="185"/>
      <c r="H65" s="185"/>
      <c r="I65" s="185"/>
      <c r="J65" s="186">
        <f>J441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J582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164</v>
      </c>
      <c r="E67" s="185"/>
      <c r="F67" s="185"/>
      <c r="G67" s="185"/>
      <c r="H67" s="185"/>
      <c r="I67" s="185"/>
      <c r="J67" s="186">
        <f>J589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165</v>
      </c>
      <c r="E68" s="185"/>
      <c r="F68" s="185"/>
      <c r="G68" s="185"/>
      <c r="H68" s="185"/>
      <c r="I68" s="185"/>
      <c r="J68" s="186">
        <f>J669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166</v>
      </c>
      <c r="E69" s="185"/>
      <c r="F69" s="185"/>
      <c r="G69" s="185"/>
      <c r="H69" s="185"/>
      <c r="I69" s="185"/>
      <c r="J69" s="186">
        <f>J676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J678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168</v>
      </c>
      <c r="E71" s="185"/>
      <c r="F71" s="185"/>
      <c r="G71" s="185"/>
      <c r="H71" s="185"/>
      <c r="I71" s="185"/>
      <c r="J71" s="186">
        <f>J679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169</v>
      </c>
      <c r="E72" s="185"/>
      <c r="F72" s="185"/>
      <c r="G72" s="185"/>
      <c r="H72" s="185"/>
      <c r="I72" s="185"/>
      <c r="J72" s="186">
        <f>J749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170</v>
      </c>
      <c r="E73" s="185"/>
      <c r="F73" s="185"/>
      <c r="G73" s="185"/>
      <c r="H73" s="185"/>
      <c r="I73" s="185"/>
      <c r="J73" s="186">
        <f>J824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171</v>
      </c>
      <c r="E74" s="185"/>
      <c r="F74" s="185"/>
      <c r="G74" s="185"/>
      <c r="H74" s="185"/>
      <c r="I74" s="185"/>
      <c r="J74" s="186">
        <f>J883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172</v>
      </c>
      <c r="E75" s="185"/>
      <c r="F75" s="185"/>
      <c r="G75" s="185"/>
      <c r="H75" s="185"/>
      <c r="I75" s="185"/>
      <c r="J75" s="186">
        <f>J889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173</v>
      </c>
      <c r="E76" s="185"/>
      <c r="F76" s="185"/>
      <c r="G76" s="185"/>
      <c r="H76" s="185"/>
      <c r="I76" s="185"/>
      <c r="J76" s="186">
        <f>J896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174</v>
      </c>
      <c r="E77" s="185"/>
      <c r="F77" s="185"/>
      <c r="G77" s="185"/>
      <c r="H77" s="185"/>
      <c r="I77" s="185"/>
      <c r="J77" s="186">
        <f>J900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175</v>
      </c>
      <c r="E78" s="185"/>
      <c r="F78" s="185"/>
      <c r="G78" s="185"/>
      <c r="H78" s="185"/>
      <c r="I78" s="185"/>
      <c r="J78" s="186">
        <f>J930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176</v>
      </c>
      <c r="E79" s="185"/>
      <c r="F79" s="185"/>
      <c r="G79" s="185"/>
      <c r="H79" s="185"/>
      <c r="I79" s="185"/>
      <c r="J79" s="186">
        <f>J955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177</v>
      </c>
      <c r="E80" s="185"/>
      <c r="F80" s="185"/>
      <c r="G80" s="185"/>
      <c r="H80" s="185"/>
      <c r="I80" s="185"/>
      <c r="J80" s="186">
        <f>J1006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178</v>
      </c>
      <c r="E81" s="185"/>
      <c r="F81" s="185"/>
      <c r="G81" s="185"/>
      <c r="H81" s="185"/>
      <c r="I81" s="185"/>
      <c r="J81" s="186">
        <f>J1038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179</v>
      </c>
      <c r="E82" s="185"/>
      <c r="F82" s="185"/>
      <c r="G82" s="185"/>
      <c r="H82" s="185"/>
      <c r="I82" s="185"/>
      <c r="J82" s="186">
        <f>J1073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180</v>
      </c>
      <c r="E83" s="185"/>
      <c r="F83" s="185"/>
      <c r="G83" s="185"/>
      <c r="H83" s="185"/>
      <c r="I83" s="185"/>
      <c r="J83" s="186">
        <f>J1095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181</v>
      </c>
      <c r="E84" s="185"/>
      <c r="F84" s="185"/>
      <c r="G84" s="185"/>
      <c r="H84" s="185"/>
      <c r="I84" s="185"/>
      <c r="J84" s="186">
        <f>J1100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182</v>
      </c>
      <c r="E85" s="185"/>
      <c r="F85" s="185"/>
      <c r="G85" s="185"/>
      <c r="H85" s="185"/>
      <c r="I85" s="185"/>
      <c r="J85" s="186">
        <f>J1127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183</v>
      </c>
      <c r="E86" s="185"/>
      <c r="F86" s="185"/>
      <c r="G86" s="185"/>
      <c r="H86" s="185"/>
      <c r="I86" s="185"/>
      <c r="J86" s="186">
        <f>J1131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184</v>
      </c>
      <c r="E87" s="185"/>
      <c r="F87" s="185"/>
      <c r="G87" s="185"/>
      <c r="H87" s="185"/>
      <c r="I87" s="185"/>
      <c r="J87" s="186">
        <f>J1150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185</v>
      </c>
      <c r="E88" s="185"/>
      <c r="F88" s="185"/>
      <c r="G88" s="185"/>
      <c r="H88" s="185"/>
      <c r="I88" s="185"/>
      <c r="J88" s="186">
        <f>J1166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186</v>
      </c>
      <c r="E89" s="180"/>
      <c r="F89" s="180"/>
      <c r="G89" s="180"/>
      <c r="H89" s="180"/>
      <c r="I89" s="180"/>
      <c r="J89" s="181">
        <f>J1175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3"/>
      <c r="C90" s="127"/>
      <c r="D90" s="184" t="s">
        <v>187</v>
      </c>
      <c r="E90" s="185"/>
      <c r="F90" s="185"/>
      <c r="G90" s="185"/>
      <c r="H90" s="185"/>
      <c r="I90" s="185"/>
      <c r="J90" s="186">
        <f>J1176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188</v>
      </c>
      <c r="E91" s="180"/>
      <c r="F91" s="180"/>
      <c r="G91" s="180"/>
      <c r="H91" s="180"/>
      <c r="I91" s="180"/>
      <c r="J91" s="181">
        <f>J1179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189</v>
      </c>
      <c r="E92" s="180"/>
      <c r="F92" s="180"/>
      <c r="G92" s="180"/>
      <c r="H92" s="180"/>
      <c r="I92" s="180"/>
      <c r="J92" s="181">
        <f>J1181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83"/>
      <c r="C93" s="127"/>
      <c r="D93" s="184" t="s">
        <v>190</v>
      </c>
      <c r="E93" s="185"/>
      <c r="F93" s="185"/>
      <c r="G93" s="185"/>
      <c r="H93" s="185"/>
      <c r="I93" s="185"/>
      <c r="J93" s="186">
        <f>J1182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7"/>
      <c r="D94" s="184" t="s">
        <v>191</v>
      </c>
      <c r="E94" s="185"/>
      <c r="F94" s="185"/>
      <c r="G94" s="185"/>
      <c r="H94" s="185"/>
      <c r="I94" s="185"/>
      <c r="J94" s="186">
        <f>J1186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7"/>
      <c r="D95" s="184" t="s">
        <v>192</v>
      </c>
      <c r="E95" s="185"/>
      <c r="F95" s="185"/>
      <c r="G95" s="185"/>
      <c r="H95" s="185"/>
      <c r="I95" s="185"/>
      <c r="J95" s="186">
        <f>J1190</f>
        <v>0</v>
      </c>
      <c r="K95" s="127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7"/>
      <c r="D96" s="184" t="s">
        <v>193</v>
      </c>
      <c r="E96" s="185"/>
      <c r="F96" s="185"/>
      <c r="G96" s="185"/>
      <c r="H96" s="185"/>
      <c r="I96" s="185"/>
      <c r="J96" s="186">
        <f>J1196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102" s="2" customFormat="1" ht="6.96" customHeight="1">
      <c r="A102" s="40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4.96" customHeight="1">
      <c r="A103" s="40"/>
      <c r="B103" s="41"/>
      <c r="C103" s="25" t="s">
        <v>194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16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3.25" customHeight="1">
      <c r="A106" s="40"/>
      <c r="B106" s="41"/>
      <c r="C106" s="42"/>
      <c r="D106" s="42"/>
      <c r="E106" s="172" t="str">
        <f>E7</f>
        <v>Technicko - přírodovědné centrum Améba Trutnov, ZŠ Trutnov,V Domcích 488</v>
      </c>
      <c r="F106" s="34"/>
      <c r="G106" s="34"/>
      <c r="H106" s="34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115</v>
      </c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E9</f>
        <v>01 - A - Hlavní budova a venkovní učebna - vrchní stavba</v>
      </c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22</v>
      </c>
      <c r="D110" s="42"/>
      <c r="E110" s="42"/>
      <c r="F110" s="29" t="str">
        <f>F12</f>
        <v xml:space="preserve"> </v>
      </c>
      <c r="G110" s="42"/>
      <c r="H110" s="42"/>
      <c r="I110" s="34" t="s">
        <v>24</v>
      </c>
      <c r="J110" s="74" t="str">
        <f>IF(J12="","",J12)</f>
        <v>16. 10. 2020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5.65" customHeight="1">
      <c r="A112" s="40"/>
      <c r="B112" s="41"/>
      <c r="C112" s="34" t="s">
        <v>26</v>
      </c>
      <c r="D112" s="42"/>
      <c r="E112" s="42"/>
      <c r="F112" s="29" t="str">
        <f>E15</f>
        <v>Základní škola, Trutnov, V Domcích 488</v>
      </c>
      <c r="G112" s="42"/>
      <c r="H112" s="42"/>
      <c r="I112" s="34" t="s">
        <v>33</v>
      </c>
      <c r="J112" s="38" t="str">
        <f>E21</f>
        <v>Ing. J.Chaloupský, Trutnov</v>
      </c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30</v>
      </c>
      <c r="D113" s="42"/>
      <c r="E113" s="42"/>
      <c r="F113" s="29" t="str">
        <f>IF(E18="","",E18)</f>
        <v>Vyplň údaj</v>
      </c>
      <c r="G113" s="42"/>
      <c r="H113" s="42"/>
      <c r="I113" s="34" t="s">
        <v>36</v>
      </c>
      <c r="J113" s="38" t="str">
        <f>E24</f>
        <v>Ing.Jiřičková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88"/>
      <c r="B115" s="189"/>
      <c r="C115" s="190" t="s">
        <v>195</v>
      </c>
      <c r="D115" s="191" t="s">
        <v>59</v>
      </c>
      <c r="E115" s="191" t="s">
        <v>55</v>
      </c>
      <c r="F115" s="191" t="s">
        <v>56</v>
      </c>
      <c r="G115" s="191" t="s">
        <v>196</v>
      </c>
      <c r="H115" s="191" t="s">
        <v>197</v>
      </c>
      <c r="I115" s="191" t="s">
        <v>198</v>
      </c>
      <c r="J115" s="191" t="s">
        <v>155</v>
      </c>
      <c r="K115" s="192" t="s">
        <v>199</v>
      </c>
      <c r="L115" s="193"/>
      <c r="M115" s="94" t="s">
        <v>21</v>
      </c>
      <c r="N115" s="95" t="s">
        <v>44</v>
      </c>
      <c r="O115" s="95" t="s">
        <v>200</v>
      </c>
      <c r="P115" s="95" t="s">
        <v>201</v>
      </c>
      <c r="Q115" s="95" t="s">
        <v>202</v>
      </c>
      <c r="R115" s="95" t="s">
        <v>203</v>
      </c>
      <c r="S115" s="95" t="s">
        <v>204</v>
      </c>
      <c r="T115" s="96" t="s">
        <v>205</v>
      </c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</row>
    <row r="116" s="2" customFormat="1" ht="22.8" customHeight="1">
      <c r="A116" s="40"/>
      <c r="B116" s="41"/>
      <c r="C116" s="101" t="s">
        <v>206</v>
      </c>
      <c r="D116" s="42"/>
      <c r="E116" s="42"/>
      <c r="F116" s="42"/>
      <c r="G116" s="42"/>
      <c r="H116" s="42"/>
      <c r="I116" s="42"/>
      <c r="J116" s="194">
        <f>BK116</f>
        <v>0</v>
      </c>
      <c r="K116" s="42"/>
      <c r="L116" s="46"/>
      <c r="M116" s="97"/>
      <c r="N116" s="195"/>
      <c r="O116" s="98"/>
      <c r="P116" s="196">
        <f>P117+P678+P1175+P1179+P1181</f>
        <v>0</v>
      </c>
      <c r="Q116" s="98"/>
      <c r="R116" s="196">
        <f>R117+R678+R1175+R1179+R1181</f>
        <v>1375.2996788700002</v>
      </c>
      <c r="S116" s="98"/>
      <c r="T116" s="197">
        <f>T117+T678+T1175+T1179+T1181</f>
        <v>22.864718999999997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73</v>
      </c>
      <c r="AU116" s="19" t="s">
        <v>156</v>
      </c>
      <c r="BK116" s="198">
        <f>BK117+BK678+BK1175+BK1179+BK1181</f>
        <v>0</v>
      </c>
    </row>
    <row r="117" s="12" customFormat="1" ht="25.92" customHeight="1">
      <c r="A117" s="12"/>
      <c r="B117" s="199"/>
      <c r="C117" s="200"/>
      <c r="D117" s="201" t="s">
        <v>73</v>
      </c>
      <c r="E117" s="202" t="s">
        <v>207</v>
      </c>
      <c r="F117" s="202" t="s">
        <v>208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P118+P180+P254+P359+P441+P582+P589+P669+P676</f>
        <v>0</v>
      </c>
      <c r="Q117" s="207"/>
      <c r="R117" s="208">
        <f>R118+R180+R254+R359+R441+R582+R589+R669+R676</f>
        <v>1315.7684728800002</v>
      </c>
      <c r="S117" s="207"/>
      <c r="T117" s="209">
        <f>T118+T180+T254+T359+T441+T582+T589+T669+T676</f>
        <v>22.460107999999998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81</v>
      </c>
      <c r="AT117" s="211" t="s">
        <v>73</v>
      </c>
      <c r="AU117" s="211" t="s">
        <v>74</v>
      </c>
      <c r="AY117" s="210" t="s">
        <v>209</v>
      </c>
      <c r="BK117" s="212">
        <f>BK118+BK180+BK254+BK359+BK441+BK582+BK589+BK669+BK676</f>
        <v>0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81</v>
      </c>
      <c r="F118" s="213" t="s">
        <v>210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SUM(P119:P179)</f>
        <v>0</v>
      </c>
      <c r="Q118" s="207"/>
      <c r="R118" s="208">
        <f>SUM(R119:R179)</f>
        <v>89.869259999999997</v>
      </c>
      <c r="S118" s="207"/>
      <c r="T118" s="209">
        <f>SUM(T119:T179)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81</v>
      </c>
      <c r="AT118" s="211" t="s">
        <v>73</v>
      </c>
      <c r="AU118" s="211" t="s">
        <v>81</v>
      </c>
      <c r="AY118" s="210" t="s">
        <v>209</v>
      </c>
      <c r="BK118" s="212">
        <f>SUM(BK119:BK179)</f>
        <v>0</v>
      </c>
    </row>
    <row r="119" s="2" customFormat="1" ht="49.05" customHeight="1">
      <c r="A119" s="40"/>
      <c r="B119" s="41"/>
      <c r="C119" s="215" t="s">
        <v>81</v>
      </c>
      <c r="D119" s="215" t="s">
        <v>211</v>
      </c>
      <c r="E119" s="216" t="s">
        <v>212</v>
      </c>
      <c r="F119" s="217" t="s">
        <v>213</v>
      </c>
      <c r="G119" s="218" t="s">
        <v>214</v>
      </c>
      <c r="H119" s="219">
        <v>120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216</v>
      </c>
    </row>
    <row r="120" s="13" customFormat="1">
      <c r="A120" s="13"/>
      <c r="B120" s="228"/>
      <c r="C120" s="229"/>
      <c r="D120" s="230" t="s">
        <v>217</v>
      </c>
      <c r="E120" s="231" t="s">
        <v>21</v>
      </c>
      <c r="F120" s="232" t="s">
        <v>218</v>
      </c>
      <c r="G120" s="229"/>
      <c r="H120" s="233">
        <v>120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217</v>
      </c>
      <c r="AU120" s="239" t="s">
        <v>83</v>
      </c>
      <c r="AV120" s="13" t="s">
        <v>83</v>
      </c>
      <c r="AW120" s="13" t="s">
        <v>35</v>
      </c>
      <c r="AX120" s="13" t="s">
        <v>81</v>
      </c>
      <c r="AY120" s="239" t="s">
        <v>209</v>
      </c>
    </row>
    <row r="121" s="2" customFormat="1" ht="49.05" customHeight="1">
      <c r="A121" s="40"/>
      <c r="B121" s="41"/>
      <c r="C121" s="215" t="s">
        <v>83</v>
      </c>
      <c r="D121" s="215" t="s">
        <v>211</v>
      </c>
      <c r="E121" s="216" t="s">
        <v>219</v>
      </c>
      <c r="F121" s="217" t="s">
        <v>220</v>
      </c>
      <c r="G121" s="218" t="s">
        <v>214</v>
      </c>
      <c r="H121" s="219">
        <v>261.625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221</v>
      </c>
    </row>
    <row r="122" s="13" customFormat="1">
      <c r="A122" s="13"/>
      <c r="B122" s="228"/>
      <c r="C122" s="229"/>
      <c r="D122" s="230" t="s">
        <v>217</v>
      </c>
      <c r="E122" s="231" t="s">
        <v>21</v>
      </c>
      <c r="F122" s="232" t="s">
        <v>222</v>
      </c>
      <c r="G122" s="229"/>
      <c r="H122" s="233">
        <v>240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217</v>
      </c>
      <c r="AU122" s="239" t="s">
        <v>83</v>
      </c>
      <c r="AV122" s="13" t="s">
        <v>83</v>
      </c>
      <c r="AW122" s="13" t="s">
        <v>35</v>
      </c>
      <c r="AX122" s="13" t="s">
        <v>74</v>
      </c>
      <c r="AY122" s="239" t="s">
        <v>209</v>
      </c>
    </row>
    <row r="123" s="14" customFormat="1">
      <c r="A123" s="14"/>
      <c r="B123" s="240"/>
      <c r="C123" s="241"/>
      <c r="D123" s="230" t="s">
        <v>217</v>
      </c>
      <c r="E123" s="242" t="s">
        <v>113</v>
      </c>
      <c r="F123" s="243" t="s">
        <v>223</v>
      </c>
      <c r="G123" s="241"/>
      <c r="H123" s="244">
        <v>240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217</v>
      </c>
      <c r="AU123" s="250" t="s">
        <v>83</v>
      </c>
      <c r="AV123" s="14" t="s">
        <v>224</v>
      </c>
      <c r="AW123" s="14" t="s">
        <v>35</v>
      </c>
      <c r="AX123" s="14" t="s">
        <v>74</v>
      </c>
      <c r="AY123" s="250" t="s">
        <v>209</v>
      </c>
    </row>
    <row r="124" s="13" customFormat="1">
      <c r="A124" s="13"/>
      <c r="B124" s="228"/>
      <c r="C124" s="229"/>
      <c r="D124" s="230" t="s">
        <v>217</v>
      </c>
      <c r="E124" s="231" t="s">
        <v>21</v>
      </c>
      <c r="F124" s="232" t="s">
        <v>225</v>
      </c>
      <c r="G124" s="229"/>
      <c r="H124" s="233">
        <v>91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217</v>
      </c>
      <c r="AU124" s="239" t="s">
        <v>83</v>
      </c>
      <c r="AV124" s="13" t="s">
        <v>83</v>
      </c>
      <c r="AW124" s="13" t="s">
        <v>35</v>
      </c>
      <c r="AX124" s="13" t="s">
        <v>74</v>
      </c>
      <c r="AY124" s="239" t="s">
        <v>209</v>
      </c>
    </row>
    <row r="125" s="13" customFormat="1">
      <c r="A125" s="13"/>
      <c r="B125" s="228"/>
      <c r="C125" s="229"/>
      <c r="D125" s="230" t="s">
        <v>217</v>
      </c>
      <c r="E125" s="231" t="s">
        <v>21</v>
      </c>
      <c r="F125" s="232" t="s">
        <v>226</v>
      </c>
      <c r="G125" s="229"/>
      <c r="H125" s="233">
        <v>50.625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217</v>
      </c>
      <c r="AU125" s="239" t="s">
        <v>83</v>
      </c>
      <c r="AV125" s="13" t="s">
        <v>83</v>
      </c>
      <c r="AW125" s="13" t="s">
        <v>35</v>
      </c>
      <c r="AX125" s="13" t="s">
        <v>74</v>
      </c>
      <c r="AY125" s="239" t="s">
        <v>209</v>
      </c>
    </row>
    <row r="126" s="14" customFormat="1">
      <c r="A126" s="14"/>
      <c r="B126" s="240"/>
      <c r="C126" s="241"/>
      <c r="D126" s="230" t="s">
        <v>217</v>
      </c>
      <c r="E126" s="242" t="s">
        <v>116</v>
      </c>
      <c r="F126" s="243" t="s">
        <v>223</v>
      </c>
      <c r="G126" s="241"/>
      <c r="H126" s="244">
        <v>141.625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217</v>
      </c>
      <c r="AU126" s="250" t="s">
        <v>83</v>
      </c>
      <c r="AV126" s="14" t="s">
        <v>224</v>
      </c>
      <c r="AW126" s="14" t="s">
        <v>35</v>
      </c>
      <c r="AX126" s="14" t="s">
        <v>74</v>
      </c>
      <c r="AY126" s="250" t="s">
        <v>209</v>
      </c>
    </row>
    <row r="127" s="13" customFormat="1">
      <c r="A127" s="13"/>
      <c r="B127" s="228"/>
      <c r="C127" s="229"/>
      <c r="D127" s="230" t="s">
        <v>217</v>
      </c>
      <c r="E127" s="231" t="s">
        <v>21</v>
      </c>
      <c r="F127" s="232" t="s">
        <v>227</v>
      </c>
      <c r="G127" s="229"/>
      <c r="H127" s="233">
        <v>261.625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217</v>
      </c>
      <c r="AU127" s="239" t="s">
        <v>83</v>
      </c>
      <c r="AV127" s="13" t="s">
        <v>83</v>
      </c>
      <c r="AW127" s="13" t="s">
        <v>35</v>
      </c>
      <c r="AX127" s="13" t="s">
        <v>81</v>
      </c>
      <c r="AY127" s="239" t="s">
        <v>209</v>
      </c>
    </row>
    <row r="128" s="2" customFormat="1" ht="49.05" customHeight="1">
      <c r="A128" s="40"/>
      <c r="B128" s="41"/>
      <c r="C128" s="215" t="s">
        <v>224</v>
      </c>
      <c r="D128" s="215" t="s">
        <v>211</v>
      </c>
      <c r="E128" s="216" t="s">
        <v>228</v>
      </c>
      <c r="F128" s="217" t="s">
        <v>229</v>
      </c>
      <c r="G128" s="218" t="s">
        <v>214</v>
      </c>
      <c r="H128" s="219">
        <v>33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230</v>
      </c>
    </row>
    <row r="129" s="13" customFormat="1">
      <c r="A129" s="13"/>
      <c r="B129" s="228"/>
      <c r="C129" s="229"/>
      <c r="D129" s="230" t="s">
        <v>217</v>
      </c>
      <c r="E129" s="231" t="s">
        <v>21</v>
      </c>
      <c r="F129" s="232" t="s">
        <v>231</v>
      </c>
      <c r="G129" s="229"/>
      <c r="H129" s="233">
        <v>33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217</v>
      </c>
      <c r="AU129" s="239" t="s">
        <v>83</v>
      </c>
      <c r="AV129" s="13" t="s">
        <v>83</v>
      </c>
      <c r="AW129" s="13" t="s">
        <v>35</v>
      </c>
      <c r="AX129" s="13" t="s">
        <v>74</v>
      </c>
      <c r="AY129" s="239" t="s">
        <v>209</v>
      </c>
    </row>
    <row r="130" s="14" customFormat="1">
      <c r="A130" s="14"/>
      <c r="B130" s="240"/>
      <c r="C130" s="241"/>
      <c r="D130" s="230" t="s">
        <v>217</v>
      </c>
      <c r="E130" s="242" t="s">
        <v>119</v>
      </c>
      <c r="F130" s="243" t="s">
        <v>223</v>
      </c>
      <c r="G130" s="241"/>
      <c r="H130" s="244">
        <v>33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217</v>
      </c>
      <c r="AU130" s="250" t="s">
        <v>83</v>
      </c>
      <c r="AV130" s="14" t="s">
        <v>224</v>
      </c>
      <c r="AW130" s="14" t="s">
        <v>35</v>
      </c>
      <c r="AX130" s="14" t="s">
        <v>81</v>
      </c>
      <c r="AY130" s="250" t="s">
        <v>209</v>
      </c>
    </row>
    <row r="131" s="2" customFormat="1" ht="49.05" customHeight="1">
      <c r="A131" s="40"/>
      <c r="B131" s="41"/>
      <c r="C131" s="215" t="s">
        <v>215</v>
      </c>
      <c r="D131" s="215" t="s">
        <v>211</v>
      </c>
      <c r="E131" s="216" t="s">
        <v>232</v>
      </c>
      <c r="F131" s="217" t="s">
        <v>233</v>
      </c>
      <c r="G131" s="218" t="s">
        <v>214</v>
      </c>
      <c r="H131" s="219">
        <v>0.59399999999999997</v>
      </c>
      <c r="I131" s="220"/>
      <c r="J131" s="221">
        <f>ROUND(I131*H131,2)</f>
        <v>0</v>
      </c>
      <c r="K131" s="217" t="s">
        <v>234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215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215</v>
      </c>
      <c r="BM131" s="226" t="s">
        <v>235</v>
      </c>
    </row>
    <row r="132" s="13" customFormat="1">
      <c r="A132" s="13"/>
      <c r="B132" s="228"/>
      <c r="C132" s="229"/>
      <c r="D132" s="230" t="s">
        <v>217</v>
      </c>
      <c r="E132" s="231" t="s">
        <v>21</v>
      </c>
      <c r="F132" s="232" t="s">
        <v>236</v>
      </c>
      <c r="G132" s="229"/>
      <c r="H132" s="233">
        <v>0.59399999999999997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217</v>
      </c>
      <c r="AU132" s="239" t="s">
        <v>83</v>
      </c>
      <c r="AV132" s="13" t="s">
        <v>83</v>
      </c>
      <c r="AW132" s="13" t="s">
        <v>35</v>
      </c>
      <c r="AX132" s="13" t="s">
        <v>74</v>
      </c>
      <c r="AY132" s="239" t="s">
        <v>209</v>
      </c>
    </row>
    <row r="133" s="14" customFormat="1">
      <c r="A133" s="14"/>
      <c r="B133" s="240"/>
      <c r="C133" s="241"/>
      <c r="D133" s="230" t="s">
        <v>217</v>
      </c>
      <c r="E133" s="242" t="s">
        <v>133</v>
      </c>
      <c r="F133" s="243" t="s">
        <v>223</v>
      </c>
      <c r="G133" s="241"/>
      <c r="H133" s="244">
        <v>0.59399999999999997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217</v>
      </c>
      <c r="AU133" s="250" t="s">
        <v>83</v>
      </c>
      <c r="AV133" s="14" t="s">
        <v>224</v>
      </c>
      <c r="AW133" s="14" t="s">
        <v>35</v>
      </c>
      <c r="AX133" s="14" t="s">
        <v>81</v>
      </c>
      <c r="AY133" s="250" t="s">
        <v>209</v>
      </c>
    </row>
    <row r="134" s="2" customFormat="1" ht="49.05" customHeight="1">
      <c r="A134" s="40"/>
      <c r="B134" s="41"/>
      <c r="C134" s="215" t="s">
        <v>237</v>
      </c>
      <c r="D134" s="215" t="s">
        <v>211</v>
      </c>
      <c r="E134" s="216" t="s">
        <v>238</v>
      </c>
      <c r="F134" s="217" t="s">
        <v>239</v>
      </c>
      <c r="G134" s="218" t="s">
        <v>214</v>
      </c>
      <c r="H134" s="219">
        <v>2.8050000000000002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215</v>
      </c>
      <c r="AT134" s="226" t="s">
        <v>211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215</v>
      </c>
      <c r="BM134" s="226" t="s">
        <v>240</v>
      </c>
    </row>
    <row r="135" s="15" customFormat="1">
      <c r="A135" s="15"/>
      <c r="B135" s="251"/>
      <c r="C135" s="252"/>
      <c r="D135" s="230" t="s">
        <v>217</v>
      </c>
      <c r="E135" s="253" t="s">
        <v>21</v>
      </c>
      <c r="F135" s="254" t="s">
        <v>241</v>
      </c>
      <c r="G135" s="252"/>
      <c r="H135" s="253" t="s">
        <v>21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217</v>
      </c>
      <c r="AU135" s="260" t="s">
        <v>83</v>
      </c>
      <c r="AV135" s="15" t="s">
        <v>81</v>
      </c>
      <c r="AW135" s="15" t="s">
        <v>35</v>
      </c>
      <c r="AX135" s="15" t="s">
        <v>74</v>
      </c>
      <c r="AY135" s="260" t="s">
        <v>209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242</v>
      </c>
      <c r="G136" s="229"/>
      <c r="H136" s="233">
        <v>2.8050000000000002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83</v>
      </c>
      <c r="AV136" s="13" t="s">
        <v>83</v>
      </c>
      <c r="AW136" s="13" t="s">
        <v>35</v>
      </c>
      <c r="AX136" s="13" t="s">
        <v>74</v>
      </c>
      <c r="AY136" s="239" t="s">
        <v>209</v>
      </c>
    </row>
    <row r="137" s="14" customFormat="1">
      <c r="A137" s="14"/>
      <c r="B137" s="240"/>
      <c r="C137" s="241"/>
      <c r="D137" s="230" t="s">
        <v>217</v>
      </c>
      <c r="E137" s="242" t="s">
        <v>21</v>
      </c>
      <c r="F137" s="243" t="s">
        <v>223</v>
      </c>
      <c r="G137" s="241"/>
      <c r="H137" s="244">
        <v>2.8050000000000002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217</v>
      </c>
      <c r="AU137" s="250" t="s">
        <v>83</v>
      </c>
      <c r="AV137" s="14" t="s">
        <v>224</v>
      </c>
      <c r="AW137" s="14" t="s">
        <v>35</v>
      </c>
      <c r="AX137" s="14" t="s">
        <v>81</v>
      </c>
      <c r="AY137" s="250" t="s">
        <v>209</v>
      </c>
    </row>
    <row r="138" s="2" customFormat="1" ht="49.05" customHeight="1">
      <c r="A138" s="40"/>
      <c r="B138" s="41"/>
      <c r="C138" s="215" t="s">
        <v>243</v>
      </c>
      <c r="D138" s="215" t="s">
        <v>211</v>
      </c>
      <c r="E138" s="216" t="s">
        <v>244</v>
      </c>
      <c r="F138" s="217" t="s">
        <v>245</v>
      </c>
      <c r="G138" s="218" t="s">
        <v>214</v>
      </c>
      <c r="H138" s="219">
        <v>192.209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215</v>
      </c>
      <c r="AT138" s="226" t="s">
        <v>211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246</v>
      </c>
    </row>
    <row r="139" s="15" customFormat="1">
      <c r="A139" s="15"/>
      <c r="B139" s="251"/>
      <c r="C139" s="252"/>
      <c r="D139" s="230" t="s">
        <v>217</v>
      </c>
      <c r="E139" s="253" t="s">
        <v>21</v>
      </c>
      <c r="F139" s="254" t="s">
        <v>247</v>
      </c>
      <c r="G139" s="252"/>
      <c r="H139" s="253" t="s">
        <v>21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0" t="s">
        <v>217</v>
      </c>
      <c r="AU139" s="260" t="s">
        <v>83</v>
      </c>
      <c r="AV139" s="15" t="s">
        <v>81</v>
      </c>
      <c r="AW139" s="15" t="s">
        <v>35</v>
      </c>
      <c r="AX139" s="15" t="s">
        <v>74</v>
      </c>
      <c r="AY139" s="260" t="s">
        <v>209</v>
      </c>
    </row>
    <row r="140" s="13" customFormat="1">
      <c r="A140" s="13"/>
      <c r="B140" s="228"/>
      <c r="C140" s="229"/>
      <c r="D140" s="230" t="s">
        <v>217</v>
      </c>
      <c r="E140" s="231" t="s">
        <v>21</v>
      </c>
      <c r="F140" s="232" t="s">
        <v>248</v>
      </c>
      <c r="G140" s="229"/>
      <c r="H140" s="233">
        <v>11.23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217</v>
      </c>
      <c r="AU140" s="239" t="s">
        <v>83</v>
      </c>
      <c r="AV140" s="13" t="s">
        <v>83</v>
      </c>
      <c r="AW140" s="13" t="s">
        <v>35</v>
      </c>
      <c r="AX140" s="13" t="s">
        <v>74</v>
      </c>
      <c r="AY140" s="239" t="s">
        <v>209</v>
      </c>
    </row>
    <row r="141" s="13" customFormat="1">
      <c r="A141" s="13"/>
      <c r="B141" s="228"/>
      <c r="C141" s="229"/>
      <c r="D141" s="230" t="s">
        <v>217</v>
      </c>
      <c r="E141" s="231" t="s">
        <v>21</v>
      </c>
      <c r="F141" s="232" t="s">
        <v>249</v>
      </c>
      <c r="G141" s="229"/>
      <c r="H141" s="233">
        <v>16.16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217</v>
      </c>
      <c r="AU141" s="239" t="s">
        <v>83</v>
      </c>
      <c r="AV141" s="13" t="s">
        <v>83</v>
      </c>
      <c r="AW141" s="13" t="s">
        <v>35</v>
      </c>
      <c r="AX141" s="13" t="s">
        <v>74</v>
      </c>
      <c r="AY141" s="239" t="s">
        <v>209</v>
      </c>
    </row>
    <row r="142" s="13" customFormat="1">
      <c r="A142" s="13"/>
      <c r="B142" s="228"/>
      <c r="C142" s="229"/>
      <c r="D142" s="230" t="s">
        <v>217</v>
      </c>
      <c r="E142" s="231" t="s">
        <v>21</v>
      </c>
      <c r="F142" s="232" t="s">
        <v>250</v>
      </c>
      <c r="G142" s="229"/>
      <c r="H142" s="233">
        <v>11.890000000000001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217</v>
      </c>
      <c r="AU142" s="239" t="s">
        <v>83</v>
      </c>
      <c r="AV142" s="13" t="s">
        <v>83</v>
      </c>
      <c r="AW142" s="13" t="s">
        <v>35</v>
      </c>
      <c r="AX142" s="13" t="s">
        <v>74</v>
      </c>
      <c r="AY142" s="239" t="s">
        <v>209</v>
      </c>
    </row>
    <row r="143" s="13" customFormat="1">
      <c r="A143" s="13"/>
      <c r="B143" s="228"/>
      <c r="C143" s="229"/>
      <c r="D143" s="230" t="s">
        <v>217</v>
      </c>
      <c r="E143" s="231" t="s">
        <v>21</v>
      </c>
      <c r="F143" s="232" t="s">
        <v>251</v>
      </c>
      <c r="G143" s="229"/>
      <c r="H143" s="233">
        <v>91.272999999999996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217</v>
      </c>
      <c r="AU143" s="239" t="s">
        <v>83</v>
      </c>
      <c r="AV143" s="13" t="s">
        <v>83</v>
      </c>
      <c r="AW143" s="13" t="s">
        <v>35</v>
      </c>
      <c r="AX143" s="13" t="s">
        <v>74</v>
      </c>
      <c r="AY143" s="239" t="s">
        <v>209</v>
      </c>
    </row>
    <row r="144" s="13" customFormat="1">
      <c r="A144" s="13"/>
      <c r="B144" s="228"/>
      <c r="C144" s="229"/>
      <c r="D144" s="230" t="s">
        <v>217</v>
      </c>
      <c r="E144" s="231" t="s">
        <v>21</v>
      </c>
      <c r="F144" s="232" t="s">
        <v>252</v>
      </c>
      <c r="G144" s="229"/>
      <c r="H144" s="233">
        <v>14.724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217</v>
      </c>
      <c r="AU144" s="239" t="s">
        <v>83</v>
      </c>
      <c r="AV144" s="13" t="s">
        <v>83</v>
      </c>
      <c r="AW144" s="13" t="s">
        <v>35</v>
      </c>
      <c r="AX144" s="13" t="s">
        <v>74</v>
      </c>
      <c r="AY144" s="239" t="s">
        <v>209</v>
      </c>
    </row>
    <row r="145" s="13" customFormat="1">
      <c r="A145" s="13"/>
      <c r="B145" s="228"/>
      <c r="C145" s="229"/>
      <c r="D145" s="230" t="s">
        <v>217</v>
      </c>
      <c r="E145" s="231" t="s">
        <v>21</v>
      </c>
      <c r="F145" s="232" t="s">
        <v>253</v>
      </c>
      <c r="G145" s="229"/>
      <c r="H145" s="233">
        <v>17.577999999999999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217</v>
      </c>
      <c r="AU145" s="239" t="s">
        <v>83</v>
      </c>
      <c r="AV145" s="13" t="s">
        <v>83</v>
      </c>
      <c r="AW145" s="13" t="s">
        <v>35</v>
      </c>
      <c r="AX145" s="13" t="s">
        <v>74</v>
      </c>
      <c r="AY145" s="239" t="s">
        <v>209</v>
      </c>
    </row>
    <row r="146" s="13" customFormat="1">
      <c r="A146" s="13"/>
      <c r="B146" s="228"/>
      <c r="C146" s="229"/>
      <c r="D146" s="230" t="s">
        <v>217</v>
      </c>
      <c r="E146" s="231" t="s">
        <v>21</v>
      </c>
      <c r="F146" s="232" t="s">
        <v>254</v>
      </c>
      <c r="G146" s="229"/>
      <c r="H146" s="233">
        <v>3.9990000000000001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217</v>
      </c>
      <c r="AU146" s="239" t="s">
        <v>83</v>
      </c>
      <c r="AV146" s="13" t="s">
        <v>83</v>
      </c>
      <c r="AW146" s="13" t="s">
        <v>35</v>
      </c>
      <c r="AX146" s="13" t="s">
        <v>74</v>
      </c>
      <c r="AY146" s="239" t="s">
        <v>209</v>
      </c>
    </row>
    <row r="147" s="14" customFormat="1">
      <c r="A147" s="14"/>
      <c r="B147" s="240"/>
      <c r="C147" s="241"/>
      <c r="D147" s="230" t="s">
        <v>217</v>
      </c>
      <c r="E147" s="242" t="s">
        <v>121</v>
      </c>
      <c r="F147" s="243" t="s">
        <v>223</v>
      </c>
      <c r="G147" s="241"/>
      <c r="H147" s="244">
        <v>166.85400000000001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217</v>
      </c>
      <c r="AU147" s="250" t="s">
        <v>83</v>
      </c>
      <c r="AV147" s="14" t="s">
        <v>224</v>
      </c>
      <c r="AW147" s="14" t="s">
        <v>35</v>
      </c>
      <c r="AX147" s="14" t="s">
        <v>74</v>
      </c>
      <c r="AY147" s="250" t="s">
        <v>209</v>
      </c>
    </row>
    <row r="148" s="13" customFormat="1">
      <c r="A148" s="13"/>
      <c r="B148" s="228"/>
      <c r="C148" s="229"/>
      <c r="D148" s="230" t="s">
        <v>217</v>
      </c>
      <c r="E148" s="231" t="s">
        <v>21</v>
      </c>
      <c r="F148" s="232" t="s">
        <v>255</v>
      </c>
      <c r="G148" s="229"/>
      <c r="H148" s="233">
        <v>45.703000000000003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217</v>
      </c>
      <c r="AU148" s="239" t="s">
        <v>83</v>
      </c>
      <c r="AV148" s="13" t="s">
        <v>83</v>
      </c>
      <c r="AW148" s="13" t="s">
        <v>35</v>
      </c>
      <c r="AX148" s="13" t="s">
        <v>74</v>
      </c>
      <c r="AY148" s="239" t="s">
        <v>209</v>
      </c>
    </row>
    <row r="149" s="14" customFormat="1">
      <c r="A149" s="14"/>
      <c r="B149" s="240"/>
      <c r="C149" s="241"/>
      <c r="D149" s="230" t="s">
        <v>217</v>
      </c>
      <c r="E149" s="242" t="s">
        <v>129</v>
      </c>
      <c r="F149" s="243" t="s">
        <v>223</v>
      </c>
      <c r="G149" s="241"/>
      <c r="H149" s="244">
        <v>45.703000000000003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217</v>
      </c>
      <c r="AU149" s="250" t="s">
        <v>83</v>
      </c>
      <c r="AV149" s="14" t="s">
        <v>224</v>
      </c>
      <c r="AW149" s="14" t="s">
        <v>35</v>
      </c>
      <c r="AX149" s="14" t="s">
        <v>74</v>
      </c>
      <c r="AY149" s="250" t="s">
        <v>209</v>
      </c>
    </row>
    <row r="150" s="13" customFormat="1">
      <c r="A150" s="13"/>
      <c r="B150" s="228"/>
      <c r="C150" s="229"/>
      <c r="D150" s="230" t="s">
        <v>217</v>
      </c>
      <c r="E150" s="231" t="s">
        <v>21</v>
      </c>
      <c r="F150" s="232" t="s">
        <v>256</v>
      </c>
      <c r="G150" s="229"/>
      <c r="H150" s="233">
        <v>-20.347999999999999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217</v>
      </c>
      <c r="AU150" s="239" t="s">
        <v>83</v>
      </c>
      <c r="AV150" s="13" t="s">
        <v>83</v>
      </c>
      <c r="AW150" s="13" t="s">
        <v>35</v>
      </c>
      <c r="AX150" s="13" t="s">
        <v>74</v>
      </c>
      <c r="AY150" s="239" t="s">
        <v>209</v>
      </c>
    </row>
    <row r="151" s="16" customFormat="1">
      <c r="A151" s="16"/>
      <c r="B151" s="261"/>
      <c r="C151" s="262"/>
      <c r="D151" s="230" t="s">
        <v>217</v>
      </c>
      <c r="E151" s="263" t="s">
        <v>21</v>
      </c>
      <c r="F151" s="264" t="s">
        <v>257</v>
      </c>
      <c r="G151" s="262"/>
      <c r="H151" s="265">
        <v>192.209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1" t="s">
        <v>217</v>
      </c>
      <c r="AU151" s="271" t="s">
        <v>83</v>
      </c>
      <c r="AV151" s="16" t="s">
        <v>215</v>
      </c>
      <c r="AW151" s="16" t="s">
        <v>35</v>
      </c>
      <c r="AX151" s="16" t="s">
        <v>81</v>
      </c>
      <c r="AY151" s="271" t="s">
        <v>209</v>
      </c>
    </row>
    <row r="152" s="2" customFormat="1" ht="49.05" customHeight="1">
      <c r="A152" s="40"/>
      <c r="B152" s="41"/>
      <c r="C152" s="215" t="s">
        <v>258</v>
      </c>
      <c r="D152" s="215" t="s">
        <v>211</v>
      </c>
      <c r="E152" s="216" t="s">
        <v>259</v>
      </c>
      <c r="F152" s="217" t="s">
        <v>260</v>
      </c>
      <c r="G152" s="218" t="s">
        <v>214</v>
      </c>
      <c r="H152" s="219">
        <v>0.80000000000000004</v>
      </c>
      <c r="I152" s="220"/>
      <c r="J152" s="221">
        <f>ROUND(I152*H152,2)</f>
        <v>0</v>
      </c>
      <c r="K152" s="217" t="s">
        <v>234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261</v>
      </c>
    </row>
    <row r="153" s="2" customFormat="1" ht="49.05" customHeight="1">
      <c r="A153" s="40"/>
      <c r="B153" s="41"/>
      <c r="C153" s="215" t="s">
        <v>262</v>
      </c>
      <c r="D153" s="215" t="s">
        <v>211</v>
      </c>
      <c r="E153" s="216" t="s">
        <v>263</v>
      </c>
      <c r="F153" s="217" t="s">
        <v>264</v>
      </c>
      <c r="G153" s="218" t="s">
        <v>214</v>
      </c>
      <c r="H153" s="219">
        <v>17.308</v>
      </c>
      <c r="I153" s="220"/>
      <c r="J153" s="221">
        <f>ROUND(I153*H153,2)</f>
        <v>0</v>
      </c>
      <c r="K153" s="217" t="s">
        <v>234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265</v>
      </c>
    </row>
    <row r="154" s="13" customFormat="1">
      <c r="A154" s="13"/>
      <c r="B154" s="228"/>
      <c r="C154" s="229"/>
      <c r="D154" s="230" t="s">
        <v>217</v>
      </c>
      <c r="E154" s="231" t="s">
        <v>21</v>
      </c>
      <c r="F154" s="232" t="s">
        <v>266</v>
      </c>
      <c r="G154" s="229"/>
      <c r="H154" s="233">
        <v>20.347999999999999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217</v>
      </c>
      <c r="AU154" s="239" t="s">
        <v>83</v>
      </c>
      <c r="AV154" s="13" t="s">
        <v>83</v>
      </c>
      <c r="AW154" s="13" t="s">
        <v>35</v>
      </c>
      <c r="AX154" s="13" t="s">
        <v>74</v>
      </c>
      <c r="AY154" s="239" t="s">
        <v>209</v>
      </c>
    </row>
    <row r="155" s="13" customFormat="1">
      <c r="A155" s="13"/>
      <c r="B155" s="228"/>
      <c r="C155" s="229"/>
      <c r="D155" s="230" t="s">
        <v>217</v>
      </c>
      <c r="E155" s="231" t="s">
        <v>21</v>
      </c>
      <c r="F155" s="232" t="s">
        <v>267</v>
      </c>
      <c r="G155" s="229"/>
      <c r="H155" s="233">
        <v>-3.04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217</v>
      </c>
      <c r="AU155" s="239" t="s">
        <v>83</v>
      </c>
      <c r="AV155" s="13" t="s">
        <v>83</v>
      </c>
      <c r="AW155" s="13" t="s">
        <v>35</v>
      </c>
      <c r="AX155" s="13" t="s">
        <v>74</v>
      </c>
      <c r="AY155" s="239" t="s">
        <v>209</v>
      </c>
    </row>
    <row r="156" s="14" customFormat="1">
      <c r="A156" s="14"/>
      <c r="B156" s="240"/>
      <c r="C156" s="241"/>
      <c r="D156" s="230" t="s">
        <v>217</v>
      </c>
      <c r="E156" s="242" t="s">
        <v>21</v>
      </c>
      <c r="F156" s="243" t="s">
        <v>223</v>
      </c>
      <c r="G156" s="241"/>
      <c r="H156" s="244">
        <v>17.308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217</v>
      </c>
      <c r="AU156" s="250" t="s">
        <v>83</v>
      </c>
      <c r="AV156" s="14" t="s">
        <v>224</v>
      </c>
      <c r="AW156" s="14" t="s">
        <v>35</v>
      </c>
      <c r="AX156" s="14" t="s">
        <v>81</v>
      </c>
      <c r="AY156" s="250" t="s">
        <v>209</v>
      </c>
    </row>
    <row r="157" s="2" customFormat="1" ht="49.05" customHeight="1">
      <c r="A157" s="40"/>
      <c r="B157" s="41"/>
      <c r="C157" s="215" t="s">
        <v>268</v>
      </c>
      <c r="D157" s="215" t="s">
        <v>211</v>
      </c>
      <c r="E157" s="216" t="s">
        <v>269</v>
      </c>
      <c r="F157" s="217" t="s">
        <v>270</v>
      </c>
      <c r="G157" s="218" t="s">
        <v>214</v>
      </c>
      <c r="H157" s="219">
        <v>3.04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271</v>
      </c>
    </row>
    <row r="158" s="2" customFormat="1" ht="62.7" customHeight="1">
      <c r="A158" s="40"/>
      <c r="B158" s="41"/>
      <c r="C158" s="215" t="s">
        <v>272</v>
      </c>
      <c r="D158" s="215" t="s">
        <v>211</v>
      </c>
      <c r="E158" s="216" t="s">
        <v>273</v>
      </c>
      <c r="F158" s="217" t="s">
        <v>274</v>
      </c>
      <c r="G158" s="218" t="s">
        <v>214</v>
      </c>
      <c r="H158" s="219">
        <v>381.625</v>
      </c>
      <c r="I158" s="220"/>
      <c r="J158" s="221">
        <f>ROUND(I158*H158,2)</f>
        <v>0</v>
      </c>
      <c r="K158" s="217" t="s">
        <v>21</v>
      </c>
      <c r="L158" s="46"/>
      <c r="M158" s="222" t="s">
        <v>21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275</v>
      </c>
    </row>
    <row r="159" s="13" customFormat="1">
      <c r="A159" s="13"/>
      <c r="B159" s="228"/>
      <c r="C159" s="229"/>
      <c r="D159" s="230" t="s">
        <v>217</v>
      </c>
      <c r="E159" s="231" t="s">
        <v>21</v>
      </c>
      <c r="F159" s="232" t="s">
        <v>276</v>
      </c>
      <c r="G159" s="229"/>
      <c r="H159" s="233">
        <v>381.625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217</v>
      </c>
      <c r="AU159" s="239" t="s">
        <v>83</v>
      </c>
      <c r="AV159" s="13" t="s">
        <v>83</v>
      </c>
      <c r="AW159" s="13" t="s">
        <v>35</v>
      </c>
      <c r="AX159" s="13" t="s">
        <v>81</v>
      </c>
      <c r="AY159" s="239" t="s">
        <v>209</v>
      </c>
    </row>
    <row r="160" s="2" customFormat="1" ht="24.15" customHeight="1">
      <c r="A160" s="40"/>
      <c r="B160" s="41"/>
      <c r="C160" s="215" t="s">
        <v>277</v>
      </c>
      <c r="D160" s="215" t="s">
        <v>211</v>
      </c>
      <c r="E160" s="216" t="s">
        <v>278</v>
      </c>
      <c r="F160" s="217" t="s">
        <v>279</v>
      </c>
      <c r="G160" s="218" t="s">
        <v>214</v>
      </c>
      <c r="H160" s="219">
        <v>203.44800000000001</v>
      </c>
      <c r="I160" s="220"/>
      <c r="J160" s="221">
        <f>ROUND(I160*H160,2)</f>
        <v>0</v>
      </c>
      <c r="K160" s="217" t="s">
        <v>21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215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215</v>
      </c>
      <c r="BM160" s="226" t="s">
        <v>280</v>
      </c>
    </row>
    <row r="161" s="13" customFormat="1">
      <c r="A161" s="13"/>
      <c r="B161" s="228"/>
      <c r="C161" s="229"/>
      <c r="D161" s="230" t="s">
        <v>217</v>
      </c>
      <c r="E161" s="231" t="s">
        <v>21</v>
      </c>
      <c r="F161" s="232" t="s">
        <v>281</v>
      </c>
      <c r="G161" s="229"/>
      <c r="H161" s="233">
        <v>203.44800000000001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217</v>
      </c>
      <c r="AU161" s="239" t="s">
        <v>83</v>
      </c>
      <c r="AV161" s="13" t="s">
        <v>83</v>
      </c>
      <c r="AW161" s="13" t="s">
        <v>35</v>
      </c>
      <c r="AX161" s="13" t="s">
        <v>74</v>
      </c>
      <c r="AY161" s="239" t="s">
        <v>209</v>
      </c>
    </row>
    <row r="162" s="14" customFormat="1">
      <c r="A162" s="14"/>
      <c r="B162" s="240"/>
      <c r="C162" s="241"/>
      <c r="D162" s="230" t="s">
        <v>217</v>
      </c>
      <c r="E162" s="242" t="s">
        <v>135</v>
      </c>
      <c r="F162" s="243" t="s">
        <v>223</v>
      </c>
      <c r="G162" s="241"/>
      <c r="H162" s="244">
        <v>203.44800000000001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217</v>
      </c>
      <c r="AU162" s="250" t="s">
        <v>83</v>
      </c>
      <c r="AV162" s="14" t="s">
        <v>224</v>
      </c>
      <c r="AW162" s="14" t="s">
        <v>35</v>
      </c>
      <c r="AX162" s="14" t="s">
        <v>81</v>
      </c>
      <c r="AY162" s="250" t="s">
        <v>209</v>
      </c>
    </row>
    <row r="163" s="2" customFormat="1" ht="37.8" customHeight="1">
      <c r="A163" s="40"/>
      <c r="B163" s="41"/>
      <c r="C163" s="215" t="s">
        <v>282</v>
      </c>
      <c r="D163" s="215" t="s">
        <v>211</v>
      </c>
      <c r="E163" s="216" t="s">
        <v>283</v>
      </c>
      <c r="F163" s="217" t="s">
        <v>284</v>
      </c>
      <c r="G163" s="218" t="s">
        <v>214</v>
      </c>
      <c r="H163" s="219">
        <v>203.44800000000001</v>
      </c>
      <c r="I163" s="220"/>
      <c r="J163" s="221">
        <f>ROUND(I163*H163,2)</f>
        <v>0</v>
      </c>
      <c r="K163" s="217" t="s">
        <v>21</v>
      </c>
      <c r="L163" s="46"/>
      <c r="M163" s="222" t="s">
        <v>21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215</v>
      </c>
      <c r="AT163" s="226" t="s">
        <v>211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215</v>
      </c>
      <c r="BM163" s="226" t="s">
        <v>285</v>
      </c>
    </row>
    <row r="164" s="13" customFormat="1">
      <c r="A164" s="13"/>
      <c r="B164" s="228"/>
      <c r="C164" s="229"/>
      <c r="D164" s="230" t="s">
        <v>217</v>
      </c>
      <c r="E164" s="231" t="s">
        <v>21</v>
      </c>
      <c r="F164" s="232" t="s">
        <v>135</v>
      </c>
      <c r="G164" s="229"/>
      <c r="H164" s="233">
        <v>203.44800000000001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217</v>
      </c>
      <c r="AU164" s="239" t="s">
        <v>83</v>
      </c>
      <c r="AV164" s="13" t="s">
        <v>83</v>
      </c>
      <c r="AW164" s="13" t="s">
        <v>35</v>
      </c>
      <c r="AX164" s="13" t="s">
        <v>81</v>
      </c>
      <c r="AY164" s="239" t="s">
        <v>209</v>
      </c>
    </row>
    <row r="165" s="2" customFormat="1" ht="14.4" customHeight="1">
      <c r="A165" s="40"/>
      <c r="B165" s="41"/>
      <c r="C165" s="215" t="s">
        <v>286</v>
      </c>
      <c r="D165" s="215" t="s">
        <v>211</v>
      </c>
      <c r="E165" s="216" t="s">
        <v>287</v>
      </c>
      <c r="F165" s="217" t="s">
        <v>288</v>
      </c>
      <c r="G165" s="218" t="s">
        <v>214</v>
      </c>
      <c r="H165" s="219">
        <v>203.44800000000001</v>
      </c>
      <c r="I165" s="220"/>
      <c r="J165" s="221">
        <f>ROUND(I165*H165,2)</f>
        <v>0</v>
      </c>
      <c r="K165" s="217" t="s">
        <v>21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215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215</v>
      </c>
      <c r="BM165" s="226" t="s">
        <v>289</v>
      </c>
    </row>
    <row r="166" s="13" customFormat="1">
      <c r="A166" s="13"/>
      <c r="B166" s="228"/>
      <c r="C166" s="229"/>
      <c r="D166" s="230" t="s">
        <v>217</v>
      </c>
      <c r="E166" s="231" t="s">
        <v>21</v>
      </c>
      <c r="F166" s="232" t="s">
        <v>135</v>
      </c>
      <c r="G166" s="229"/>
      <c r="H166" s="233">
        <v>203.44800000000001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217</v>
      </c>
      <c r="AU166" s="239" t="s">
        <v>83</v>
      </c>
      <c r="AV166" s="13" t="s">
        <v>83</v>
      </c>
      <c r="AW166" s="13" t="s">
        <v>35</v>
      </c>
      <c r="AX166" s="13" t="s">
        <v>81</v>
      </c>
      <c r="AY166" s="239" t="s">
        <v>209</v>
      </c>
    </row>
    <row r="167" s="2" customFormat="1" ht="37.8" customHeight="1">
      <c r="A167" s="40"/>
      <c r="B167" s="41"/>
      <c r="C167" s="215" t="s">
        <v>290</v>
      </c>
      <c r="D167" s="215" t="s">
        <v>211</v>
      </c>
      <c r="E167" s="216" t="s">
        <v>291</v>
      </c>
      <c r="F167" s="217" t="s">
        <v>292</v>
      </c>
      <c r="G167" s="218" t="s">
        <v>214</v>
      </c>
      <c r="H167" s="219">
        <v>203.44800000000001</v>
      </c>
      <c r="I167" s="220"/>
      <c r="J167" s="221">
        <f>ROUND(I167*H167,2)</f>
        <v>0</v>
      </c>
      <c r="K167" s="217" t="s">
        <v>234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215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215</v>
      </c>
      <c r="BM167" s="226" t="s">
        <v>293</v>
      </c>
    </row>
    <row r="168" s="13" customFormat="1">
      <c r="A168" s="13"/>
      <c r="B168" s="228"/>
      <c r="C168" s="229"/>
      <c r="D168" s="230" t="s">
        <v>217</v>
      </c>
      <c r="E168" s="231" t="s">
        <v>21</v>
      </c>
      <c r="F168" s="232" t="s">
        <v>135</v>
      </c>
      <c r="G168" s="229"/>
      <c r="H168" s="233">
        <v>203.44800000000001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217</v>
      </c>
      <c r="AU168" s="239" t="s">
        <v>83</v>
      </c>
      <c r="AV168" s="13" t="s">
        <v>83</v>
      </c>
      <c r="AW168" s="13" t="s">
        <v>35</v>
      </c>
      <c r="AX168" s="13" t="s">
        <v>81</v>
      </c>
      <c r="AY168" s="239" t="s">
        <v>209</v>
      </c>
    </row>
    <row r="169" s="2" customFormat="1" ht="37.8" customHeight="1">
      <c r="A169" s="40"/>
      <c r="B169" s="41"/>
      <c r="C169" s="215" t="s">
        <v>8</v>
      </c>
      <c r="D169" s="215" t="s">
        <v>211</v>
      </c>
      <c r="E169" s="216" t="s">
        <v>294</v>
      </c>
      <c r="F169" s="217" t="s">
        <v>295</v>
      </c>
      <c r="G169" s="218" t="s">
        <v>214</v>
      </c>
      <c r="H169" s="219">
        <v>24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215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215</v>
      </c>
      <c r="BM169" s="226" t="s">
        <v>296</v>
      </c>
    </row>
    <row r="170" s="13" customFormat="1">
      <c r="A170" s="13"/>
      <c r="B170" s="228"/>
      <c r="C170" s="229"/>
      <c r="D170" s="230" t="s">
        <v>217</v>
      </c>
      <c r="E170" s="231" t="s">
        <v>139</v>
      </c>
      <c r="F170" s="232" t="s">
        <v>297</v>
      </c>
      <c r="G170" s="229"/>
      <c r="H170" s="233">
        <v>24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217</v>
      </c>
      <c r="AU170" s="239" t="s">
        <v>83</v>
      </c>
      <c r="AV170" s="13" t="s">
        <v>83</v>
      </c>
      <c r="AW170" s="13" t="s">
        <v>35</v>
      </c>
      <c r="AX170" s="13" t="s">
        <v>81</v>
      </c>
      <c r="AY170" s="239" t="s">
        <v>209</v>
      </c>
    </row>
    <row r="171" s="2" customFormat="1" ht="14.4" customHeight="1">
      <c r="A171" s="40"/>
      <c r="B171" s="41"/>
      <c r="C171" s="272" t="s">
        <v>298</v>
      </c>
      <c r="D171" s="272" t="s">
        <v>299</v>
      </c>
      <c r="E171" s="273" t="s">
        <v>300</v>
      </c>
      <c r="F171" s="274" t="s">
        <v>301</v>
      </c>
      <c r="G171" s="275" t="s">
        <v>302</v>
      </c>
      <c r="H171" s="276">
        <v>48</v>
      </c>
      <c r="I171" s="277"/>
      <c r="J171" s="278">
        <f>ROUND(I171*H171,2)</f>
        <v>0</v>
      </c>
      <c r="K171" s="274" t="s">
        <v>234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1</v>
      </c>
      <c r="R171" s="224">
        <f>Q171*H171</f>
        <v>48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262</v>
      </c>
      <c r="AT171" s="226" t="s">
        <v>299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215</v>
      </c>
      <c r="BM171" s="226" t="s">
        <v>303</v>
      </c>
    </row>
    <row r="172" s="13" customFormat="1">
      <c r="A172" s="13"/>
      <c r="B172" s="228"/>
      <c r="C172" s="229"/>
      <c r="D172" s="230" t="s">
        <v>217</v>
      </c>
      <c r="E172" s="229"/>
      <c r="F172" s="232" t="s">
        <v>304</v>
      </c>
      <c r="G172" s="229"/>
      <c r="H172" s="233">
        <v>48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217</v>
      </c>
      <c r="AU172" s="239" t="s">
        <v>83</v>
      </c>
      <c r="AV172" s="13" t="s">
        <v>83</v>
      </c>
      <c r="AW172" s="13" t="s">
        <v>4</v>
      </c>
      <c r="AX172" s="13" t="s">
        <v>81</v>
      </c>
      <c r="AY172" s="239" t="s">
        <v>209</v>
      </c>
    </row>
    <row r="173" s="2" customFormat="1" ht="62.7" customHeight="1">
      <c r="A173" s="40"/>
      <c r="B173" s="41"/>
      <c r="C173" s="215" t="s">
        <v>305</v>
      </c>
      <c r="D173" s="215" t="s">
        <v>211</v>
      </c>
      <c r="E173" s="216" t="s">
        <v>306</v>
      </c>
      <c r="F173" s="217" t="s">
        <v>307</v>
      </c>
      <c r="G173" s="218" t="s">
        <v>214</v>
      </c>
      <c r="H173" s="219">
        <v>184.328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215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215</v>
      </c>
      <c r="BM173" s="226" t="s">
        <v>308</v>
      </c>
    </row>
    <row r="174" s="13" customFormat="1">
      <c r="A174" s="13"/>
      <c r="B174" s="228"/>
      <c r="C174" s="229"/>
      <c r="D174" s="230" t="s">
        <v>217</v>
      </c>
      <c r="E174" s="231" t="s">
        <v>21</v>
      </c>
      <c r="F174" s="232" t="s">
        <v>309</v>
      </c>
      <c r="G174" s="229"/>
      <c r="H174" s="233">
        <v>184.328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217</v>
      </c>
      <c r="AU174" s="239" t="s">
        <v>83</v>
      </c>
      <c r="AV174" s="13" t="s">
        <v>83</v>
      </c>
      <c r="AW174" s="13" t="s">
        <v>35</v>
      </c>
      <c r="AX174" s="13" t="s">
        <v>81</v>
      </c>
      <c r="AY174" s="239" t="s">
        <v>209</v>
      </c>
    </row>
    <row r="175" s="2" customFormat="1" ht="24.15" customHeight="1">
      <c r="A175" s="40"/>
      <c r="B175" s="41"/>
      <c r="C175" s="272" t="s">
        <v>310</v>
      </c>
      <c r="D175" s="272" t="s">
        <v>299</v>
      </c>
      <c r="E175" s="273" t="s">
        <v>311</v>
      </c>
      <c r="F175" s="274" t="s">
        <v>312</v>
      </c>
      <c r="G175" s="275" t="s">
        <v>214</v>
      </c>
      <c r="H175" s="276">
        <v>95.004000000000005</v>
      </c>
      <c r="I175" s="277"/>
      <c r="J175" s="278">
        <f>ROUND(I175*H175,2)</f>
        <v>0</v>
      </c>
      <c r="K175" s="274" t="s">
        <v>21</v>
      </c>
      <c r="L175" s="279"/>
      <c r="M175" s="280" t="s">
        <v>21</v>
      </c>
      <c r="N175" s="281" t="s">
        <v>45</v>
      </c>
      <c r="O175" s="86"/>
      <c r="P175" s="224">
        <f>O175*H175</f>
        <v>0</v>
      </c>
      <c r="Q175" s="224">
        <v>0.22</v>
      </c>
      <c r="R175" s="224">
        <f>Q175*H175</f>
        <v>20.900880000000001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262</v>
      </c>
      <c r="AT175" s="226" t="s">
        <v>299</v>
      </c>
      <c r="AU175" s="226" t="s">
        <v>83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215</v>
      </c>
      <c r="BM175" s="226" t="s">
        <v>313</v>
      </c>
    </row>
    <row r="176" s="13" customFormat="1">
      <c r="A176" s="13"/>
      <c r="B176" s="228"/>
      <c r="C176" s="229"/>
      <c r="D176" s="230" t="s">
        <v>217</v>
      </c>
      <c r="E176" s="231" t="s">
        <v>21</v>
      </c>
      <c r="F176" s="232" t="s">
        <v>314</v>
      </c>
      <c r="G176" s="229"/>
      <c r="H176" s="233">
        <v>95.004000000000005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217</v>
      </c>
      <c r="AU176" s="239" t="s">
        <v>83</v>
      </c>
      <c r="AV176" s="13" t="s">
        <v>83</v>
      </c>
      <c r="AW176" s="13" t="s">
        <v>35</v>
      </c>
      <c r="AX176" s="13" t="s">
        <v>81</v>
      </c>
      <c r="AY176" s="239" t="s">
        <v>209</v>
      </c>
    </row>
    <row r="177" s="2" customFormat="1" ht="49.05" customHeight="1">
      <c r="A177" s="40"/>
      <c r="B177" s="41"/>
      <c r="C177" s="272" t="s">
        <v>315</v>
      </c>
      <c r="D177" s="272" t="s">
        <v>299</v>
      </c>
      <c r="E177" s="273" t="s">
        <v>316</v>
      </c>
      <c r="F177" s="274" t="s">
        <v>317</v>
      </c>
      <c r="G177" s="275" t="s">
        <v>214</v>
      </c>
      <c r="H177" s="276">
        <v>95.004000000000005</v>
      </c>
      <c r="I177" s="277"/>
      <c r="J177" s="278">
        <f>ROUND(I177*H177,2)</f>
        <v>0</v>
      </c>
      <c r="K177" s="274" t="s">
        <v>21</v>
      </c>
      <c r="L177" s="279"/>
      <c r="M177" s="280" t="s">
        <v>21</v>
      </c>
      <c r="N177" s="281" t="s">
        <v>45</v>
      </c>
      <c r="O177" s="86"/>
      <c r="P177" s="224">
        <f>O177*H177</f>
        <v>0</v>
      </c>
      <c r="Q177" s="224">
        <v>0.22</v>
      </c>
      <c r="R177" s="224">
        <f>Q177*H177</f>
        <v>20.900880000000001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262</v>
      </c>
      <c r="AT177" s="226" t="s">
        <v>299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215</v>
      </c>
      <c r="BM177" s="226" t="s">
        <v>318</v>
      </c>
    </row>
    <row r="178" s="2" customFormat="1" ht="24.15" customHeight="1">
      <c r="A178" s="40"/>
      <c r="B178" s="41"/>
      <c r="C178" s="215" t="s">
        <v>319</v>
      </c>
      <c r="D178" s="215" t="s">
        <v>211</v>
      </c>
      <c r="E178" s="216" t="s">
        <v>320</v>
      </c>
      <c r="F178" s="217" t="s">
        <v>321</v>
      </c>
      <c r="G178" s="218" t="s">
        <v>322</v>
      </c>
      <c r="H178" s="219">
        <v>6</v>
      </c>
      <c r="I178" s="220"/>
      <c r="J178" s="221">
        <f>ROUND(I178*H178,2)</f>
        <v>0</v>
      </c>
      <c r="K178" s="217" t="s">
        <v>234</v>
      </c>
      <c r="L178" s="46"/>
      <c r="M178" s="222" t="s">
        <v>21</v>
      </c>
      <c r="N178" s="223" t="s">
        <v>45</v>
      </c>
      <c r="O178" s="86"/>
      <c r="P178" s="224">
        <f>O178*H178</f>
        <v>0</v>
      </c>
      <c r="Q178" s="224">
        <v>0.01125</v>
      </c>
      <c r="R178" s="224">
        <f>Q178*H178</f>
        <v>0.067500000000000004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215</v>
      </c>
      <c r="AT178" s="226" t="s">
        <v>211</v>
      </c>
      <c r="AU178" s="226" t="s">
        <v>83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215</v>
      </c>
      <c r="BM178" s="226" t="s">
        <v>323</v>
      </c>
    </row>
    <row r="179" s="2" customFormat="1" ht="37.8" customHeight="1">
      <c r="A179" s="40"/>
      <c r="B179" s="41"/>
      <c r="C179" s="215" t="s">
        <v>7</v>
      </c>
      <c r="D179" s="215" t="s">
        <v>211</v>
      </c>
      <c r="E179" s="216" t="s">
        <v>324</v>
      </c>
      <c r="F179" s="217" t="s">
        <v>325</v>
      </c>
      <c r="G179" s="218" t="s">
        <v>322</v>
      </c>
      <c r="H179" s="219">
        <v>6</v>
      </c>
      <c r="I179" s="220"/>
      <c r="J179" s="221">
        <f>ROUND(I179*H179,2)</f>
        <v>0</v>
      </c>
      <c r="K179" s="217" t="s">
        <v>234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215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215</v>
      </c>
      <c r="BM179" s="226" t="s">
        <v>326</v>
      </c>
    </row>
    <row r="180" s="12" customFormat="1" ht="22.8" customHeight="1">
      <c r="A180" s="12"/>
      <c r="B180" s="199"/>
      <c r="C180" s="200"/>
      <c r="D180" s="201" t="s">
        <v>73</v>
      </c>
      <c r="E180" s="213" t="s">
        <v>83</v>
      </c>
      <c r="F180" s="213" t="s">
        <v>327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SUM(P181:P253)</f>
        <v>0</v>
      </c>
      <c r="Q180" s="207"/>
      <c r="R180" s="208">
        <f>SUM(R181:R253)</f>
        <v>631.05034508000006</v>
      </c>
      <c r="S180" s="207"/>
      <c r="T180" s="209">
        <f>SUM(T181:T253)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81</v>
      </c>
      <c r="AT180" s="211" t="s">
        <v>73</v>
      </c>
      <c r="AU180" s="211" t="s">
        <v>81</v>
      </c>
      <c r="AY180" s="210" t="s">
        <v>209</v>
      </c>
      <c r="BK180" s="212">
        <f>SUM(BK181:BK253)</f>
        <v>0</v>
      </c>
    </row>
    <row r="181" s="2" customFormat="1" ht="37.8" customHeight="1">
      <c r="A181" s="40"/>
      <c r="B181" s="41"/>
      <c r="C181" s="215" t="s">
        <v>328</v>
      </c>
      <c r="D181" s="215" t="s">
        <v>211</v>
      </c>
      <c r="E181" s="216" t="s">
        <v>329</v>
      </c>
      <c r="F181" s="217" t="s">
        <v>330</v>
      </c>
      <c r="G181" s="218" t="s">
        <v>331</v>
      </c>
      <c r="H181" s="219">
        <v>91</v>
      </c>
      <c r="I181" s="220"/>
      <c r="J181" s="221">
        <f>ROUND(I181*H181,2)</f>
        <v>0</v>
      </c>
      <c r="K181" s="217" t="s">
        <v>234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0.00017000000000000001</v>
      </c>
      <c r="R181" s="224">
        <f>Q181*H181</f>
        <v>0.015470000000000001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215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215</v>
      </c>
      <c r="BM181" s="226" t="s">
        <v>332</v>
      </c>
    </row>
    <row r="182" s="13" customFormat="1">
      <c r="A182" s="13"/>
      <c r="B182" s="228"/>
      <c r="C182" s="229"/>
      <c r="D182" s="230" t="s">
        <v>217</v>
      </c>
      <c r="E182" s="231" t="s">
        <v>21</v>
      </c>
      <c r="F182" s="232" t="s">
        <v>333</v>
      </c>
      <c r="G182" s="229"/>
      <c r="H182" s="233">
        <v>35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217</v>
      </c>
      <c r="AU182" s="239" t="s">
        <v>83</v>
      </c>
      <c r="AV182" s="13" t="s">
        <v>83</v>
      </c>
      <c r="AW182" s="13" t="s">
        <v>35</v>
      </c>
      <c r="AX182" s="13" t="s">
        <v>74</v>
      </c>
      <c r="AY182" s="239" t="s">
        <v>209</v>
      </c>
    </row>
    <row r="183" s="13" customFormat="1">
      <c r="A183" s="13"/>
      <c r="B183" s="228"/>
      <c r="C183" s="229"/>
      <c r="D183" s="230" t="s">
        <v>217</v>
      </c>
      <c r="E183" s="231" t="s">
        <v>21</v>
      </c>
      <c r="F183" s="232" t="s">
        <v>334</v>
      </c>
      <c r="G183" s="229"/>
      <c r="H183" s="233">
        <v>56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217</v>
      </c>
      <c r="AU183" s="239" t="s">
        <v>83</v>
      </c>
      <c r="AV183" s="13" t="s">
        <v>83</v>
      </c>
      <c r="AW183" s="13" t="s">
        <v>35</v>
      </c>
      <c r="AX183" s="13" t="s">
        <v>74</v>
      </c>
      <c r="AY183" s="239" t="s">
        <v>209</v>
      </c>
    </row>
    <row r="184" s="14" customFormat="1">
      <c r="A184" s="14"/>
      <c r="B184" s="240"/>
      <c r="C184" s="241"/>
      <c r="D184" s="230" t="s">
        <v>217</v>
      </c>
      <c r="E184" s="242" t="s">
        <v>21</v>
      </c>
      <c r="F184" s="243" t="s">
        <v>223</v>
      </c>
      <c r="G184" s="241"/>
      <c r="H184" s="244">
        <v>91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217</v>
      </c>
      <c r="AU184" s="250" t="s">
        <v>83</v>
      </c>
      <c r="AV184" s="14" t="s">
        <v>224</v>
      </c>
      <c r="AW184" s="14" t="s">
        <v>35</v>
      </c>
      <c r="AX184" s="14" t="s">
        <v>81</v>
      </c>
      <c r="AY184" s="250" t="s">
        <v>209</v>
      </c>
    </row>
    <row r="185" s="2" customFormat="1" ht="24.15" customHeight="1">
      <c r="A185" s="40"/>
      <c r="B185" s="41"/>
      <c r="C185" s="272" t="s">
        <v>335</v>
      </c>
      <c r="D185" s="272" t="s">
        <v>299</v>
      </c>
      <c r="E185" s="273" t="s">
        <v>336</v>
      </c>
      <c r="F185" s="274" t="s">
        <v>337</v>
      </c>
      <c r="G185" s="275" t="s">
        <v>331</v>
      </c>
      <c r="H185" s="276">
        <v>104.65000000000001</v>
      </c>
      <c r="I185" s="277"/>
      <c r="J185" s="278">
        <f>ROUND(I185*H185,2)</f>
        <v>0</v>
      </c>
      <c r="K185" s="274" t="s">
        <v>234</v>
      </c>
      <c r="L185" s="279"/>
      <c r="M185" s="280" t="s">
        <v>21</v>
      </c>
      <c r="N185" s="281" t="s">
        <v>45</v>
      </c>
      <c r="O185" s="86"/>
      <c r="P185" s="224">
        <f>O185*H185</f>
        <v>0</v>
      </c>
      <c r="Q185" s="224">
        <v>0.00020000000000000001</v>
      </c>
      <c r="R185" s="224">
        <f>Q185*H185</f>
        <v>0.020930000000000001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262</v>
      </c>
      <c r="AT185" s="226" t="s">
        <v>299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215</v>
      </c>
      <c r="BM185" s="226" t="s">
        <v>338</v>
      </c>
    </row>
    <row r="186" s="13" customFormat="1">
      <c r="A186" s="13"/>
      <c r="B186" s="228"/>
      <c r="C186" s="229"/>
      <c r="D186" s="230" t="s">
        <v>217</v>
      </c>
      <c r="E186" s="229"/>
      <c r="F186" s="232" t="s">
        <v>339</v>
      </c>
      <c r="G186" s="229"/>
      <c r="H186" s="233">
        <v>104.65000000000001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217</v>
      </c>
      <c r="AU186" s="239" t="s">
        <v>83</v>
      </c>
      <c r="AV186" s="13" t="s">
        <v>83</v>
      </c>
      <c r="AW186" s="13" t="s">
        <v>4</v>
      </c>
      <c r="AX186" s="13" t="s">
        <v>81</v>
      </c>
      <c r="AY186" s="239" t="s">
        <v>209</v>
      </c>
    </row>
    <row r="187" s="2" customFormat="1" ht="49.05" customHeight="1">
      <c r="A187" s="40"/>
      <c r="B187" s="41"/>
      <c r="C187" s="215" t="s">
        <v>140</v>
      </c>
      <c r="D187" s="215" t="s">
        <v>211</v>
      </c>
      <c r="E187" s="216" t="s">
        <v>340</v>
      </c>
      <c r="F187" s="217" t="s">
        <v>341</v>
      </c>
      <c r="G187" s="218" t="s">
        <v>322</v>
      </c>
      <c r="H187" s="219">
        <v>35</v>
      </c>
      <c r="I187" s="220"/>
      <c r="J187" s="221">
        <f>ROUND(I187*H187,2)</f>
        <v>0</v>
      </c>
      <c r="K187" s="217" t="s">
        <v>234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0.20469000000000001</v>
      </c>
      <c r="R187" s="224">
        <f>Q187*H187</f>
        <v>7.1641500000000002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215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215</v>
      </c>
      <c r="BM187" s="226" t="s">
        <v>342</v>
      </c>
    </row>
    <row r="188" s="13" customFormat="1">
      <c r="A188" s="13"/>
      <c r="B188" s="228"/>
      <c r="C188" s="229"/>
      <c r="D188" s="230" t="s">
        <v>217</v>
      </c>
      <c r="E188" s="231" t="s">
        <v>21</v>
      </c>
      <c r="F188" s="232" t="s">
        <v>343</v>
      </c>
      <c r="G188" s="229"/>
      <c r="H188" s="233">
        <v>35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217</v>
      </c>
      <c r="AU188" s="239" t="s">
        <v>83</v>
      </c>
      <c r="AV188" s="13" t="s">
        <v>83</v>
      </c>
      <c r="AW188" s="13" t="s">
        <v>35</v>
      </c>
      <c r="AX188" s="13" t="s">
        <v>81</v>
      </c>
      <c r="AY188" s="239" t="s">
        <v>209</v>
      </c>
    </row>
    <row r="189" s="2" customFormat="1" ht="37.8" customHeight="1">
      <c r="A189" s="40"/>
      <c r="B189" s="41"/>
      <c r="C189" s="215" t="s">
        <v>344</v>
      </c>
      <c r="D189" s="215" t="s">
        <v>211</v>
      </c>
      <c r="E189" s="216" t="s">
        <v>345</v>
      </c>
      <c r="F189" s="217" t="s">
        <v>346</v>
      </c>
      <c r="G189" s="218" t="s">
        <v>214</v>
      </c>
      <c r="H189" s="219">
        <v>50.695</v>
      </c>
      <c r="I189" s="220"/>
      <c r="J189" s="221">
        <f>ROUND(I189*H189,2)</f>
        <v>0</v>
      </c>
      <c r="K189" s="217" t="s">
        <v>234</v>
      </c>
      <c r="L189" s="46"/>
      <c r="M189" s="222" t="s">
        <v>21</v>
      </c>
      <c r="N189" s="223" t="s">
        <v>45</v>
      </c>
      <c r="O189" s="86"/>
      <c r="P189" s="224">
        <f>O189*H189</f>
        <v>0</v>
      </c>
      <c r="Q189" s="224">
        <v>2.1600000000000001</v>
      </c>
      <c r="R189" s="224">
        <f>Q189*H189</f>
        <v>109.50120000000001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215</v>
      </c>
      <c r="AT189" s="226" t="s">
        <v>211</v>
      </c>
      <c r="AU189" s="226" t="s">
        <v>83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215</v>
      </c>
      <c r="BM189" s="226" t="s">
        <v>347</v>
      </c>
    </row>
    <row r="190" s="13" customFormat="1">
      <c r="A190" s="13"/>
      <c r="B190" s="228"/>
      <c r="C190" s="229"/>
      <c r="D190" s="230" t="s">
        <v>217</v>
      </c>
      <c r="E190" s="231" t="s">
        <v>21</v>
      </c>
      <c r="F190" s="232" t="s">
        <v>348</v>
      </c>
      <c r="G190" s="229"/>
      <c r="H190" s="233">
        <v>69.5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217</v>
      </c>
      <c r="AU190" s="239" t="s">
        <v>83</v>
      </c>
      <c r="AV190" s="13" t="s">
        <v>83</v>
      </c>
      <c r="AW190" s="13" t="s">
        <v>35</v>
      </c>
      <c r="AX190" s="13" t="s">
        <v>74</v>
      </c>
      <c r="AY190" s="239" t="s">
        <v>209</v>
      </c>
    </row>
    <row r="191" s="13" customFormat="1">
      <c r="A191" s="13"/>
      <c r="B191" s="228"/>
      <c r="C191" s="229"/>
      <c r="D191" s="230" t="s">
        <v>217</v>
      </c>
      <c r="E191" s="231" t="s">
        <v>21</v>
      </c>
      <c r="F191" s="232" t="s">
        <v>349</v>
      </c>
      <c r="G191" s="229"/>
      <c r="H191" s="233">
        <v>-20.004999999999999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217</v>
      </c>
      <c r="AU191" s="239" t="s">
        <v>83</v>
      </c>
      <c r="AV191" s="13" t="s">
        <v>83</v>
      </c>
      <c r="AW191" s="13" t="s">
        <v>35</v>
      </c>
      <c r="AX191" s="13" t="s">
        <v>74</v>
      </c>
      <c r="AY191" s="239" t="s">
        <v>209</v>
      </c>
    </row>
    <row r="192" s="13" customFormat="1">
      <c r="A192" s="13"/>
      <c r="B192" s="228"/>
      <c r="C192" s="229"/>
      <c r="D192" s="230" t="s">
        <v>217</v>
      </c>
      <c r="E192" s="231" t="s">
        <v>21</v>
      </c>
      <c r="F192" s="232" t="s">
        <v>350</v>
      </c>
      <c r="G192" s="229"/>
      <c r="H192" s="233">
        <v>1.2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217</v>
      </c>
      <c r="AU192" s="239" t="s">
        <v>83</v>
      </c>
      <c r="AV192" s="13" t="s">
        <v>83</v>
      </c>
      <c r="AW192" s="13" t="s">
        <v>35</v>
      </c>
      <c r="AX192" s="13" t="s">
        <v>74</v>
      </c>
      <c r="AY192" s="239" t="s">
        <v>209</v>
      </c>
    </row>
    <row r="193" s="14" customFormat="1">
      <c r="A193" s="14"/>
      <c r="B193" s="240"/>
      <c r="C193" s="241"/>
      <c r="D193" s="230" t="s">
        <v>217</v>
      </c>
      <c r="E193" s="242" t="s">
        <v>21</v>
      </c>
      <c r="F193" s="243" t="s">
        <v>223</v>
      </c>
      <c r="G193" s="241"/>
      <c r="H193" s="244">
        <v>50.695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217</v>
      </c>
      <c r="AU193" s="250" t="s">
        <v>83</v>
      </c>
      <c r="AV193" s="14" t="s">
        <v>224</v>
      </c>
      <c r="AW193" s="14" t="s">
        <v>35</v>
      </c>
      <c r="AX193" s="14" t="s">
        <v>81</v>
      </c>
      <c r="AY193" s="250" t="s">
        <v>209</v>
      </c>
    </row>
    <row r="194" s="2" customFormat="1" ht="49.05" customHeight="1">
      <c r="A194" s="40"/>
      <c r="B194" s="41"/>
      <c r="C194" s="215" t="s">
        <v>351</v>
      </c>
      <c r="D194" s="215" t="s">
        <v>211</v>
      </c>
      <c r="E194" s="216" t="s">
        <v>352</v>
      </c>
      <c r="F194" s="217" t="s">
        <v>353</v>
      </c>
      <c r="G194" s="218" t="s">
        <v>354</v>
      </c>
      <c r="H194" s="219">
        <v>25</v>
      </c>
      <c r="I194" s="220"/>
      <c r="J194" s="221">
        <f>ROUND(I194*H194,2)</f>
        <v>0</v>
      </c>
      <c r="K194" s="217" t="s">
        <v>21</v>
      </c>
      <c r="L194" s="46"/>
      <c r="M194" s="222" t="s">
        <v>21</v>
      </c>
      <c r="N194" s="223" t="s">
        <v>45</v>
      </c>
      <c r="O194" s="86"/>
      <c r="P194" s="224">
        <f>O194*H194</f>
        <v>0</v>
      </c>
      <c r="Q194" s="224">
        <v>0.0049800000000000001</v>
      </c>
      <c r="R194" s="224">
        <f>Q194*H194</f>
        <v>0.1245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215</v>
      </c>
      <c r="AT194" s="226" t="s">
        <v>211</v>
      </c>
      <c r="AU194" s="226" t="s">
        <v>83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215</v>
      </c>
      <c r="BM194" s="226" t="s">
        <v>355</v>
      </c>
    </row>
    <row r="195" s="13" customFormat="1">
      <c r="A195" s="13"/>
      <c r="B195" s="228"/>
      <c r="C195" s="229"/>
      <c r="D195" s="230" t="s">
        <v>217</v>
      </c>
      <c r="E195" s="231" t="s">
        <v>21</v>
      </c>
      <c r="F195" s="232" t="s">
        <v>356</v>
      </c>
      <c r="G195" s="229"/>
      <c r="H195" s="233">
        <v>4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217</v>
      </c>
      <c r="AU195" s="239" t="s">
        <v>83</v>
      </c>
      <c r="AV195" s="13" t="s">
        <v>83</v>
      </c>
      <c r="AW195" s="13" t="s">
        <v>35</v>
      </c>
      <c r="AX195" s="13" t="s">
        <v>74</v>
      </c>
      <c r="AY195" s="239" t="s">
        <v>209</v>
      </c>
    </row>
    <row r="196" s="13" customFormat="1">
      <c r="A196" s="13"/>
      <c r="B196" s="228"/>
      <c r="C196" s="229"/>
      <c r="D196" s="230" t="s">
        <v>217</v>
      </c>
      <c r="E196" s="231" t="s">
        <v>21</v>
      </c>
      <c r="F196" s="232" t="s">
        <v>357</v>
      </c>
      <c r="G196" s="229"/>
      <c r="H196" s="233">
        <v>2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217</v>
      </c>
      <c r="AU196" s="239" t="s">
        <v>83</v>
      </c>
      <c r="AV196" s="13" t="s">
        <v>83</v>
      </c>
      <c r="AW196" s="13" t="s">
        <v>35</v>
      </c>
      <c r="AX196" s="13" t="s">
        <v>74</v>
      </c>
      <c r="AY196" s="239" t="s">
        <v>209</v>
      </c>
    </row>
    <row r="197" s="13" customFormat="1">
      <c r="A197" s="13"/>
      <c r="B197" s="228"/>
      <c r="C197" s="229"/>
      <c r="D197" s="230" t="s">
        <v>217</v>
      </c>
      <c r="E197" s="231" t="s">
        <v>21</v>
      </c>
      <c r="F197" s="232" t="s">
        <v>358</v>
      </c>
      <c r="G197" s="229"/>
      <c r="H197" s="233">
        <v>6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217</v>
      </c>
      <c r="AU197" s="239" t="s">
        <v>83</v>
      </c>
      <c r="AV197" s="13" t="s">
        <v>83</v>
      </c>
      <c r="AW197" s="13" t="s">
        <v>35</v>
      </c>
      <c r="AX197" s="13" t="s">
        <v>74</v>
      </c>
      <c r="AY197" s="239" t="s">
        <v>209</v>
      </c>
    </row>
    <row r="198" s="13" customFormat="1">
      <c r="A198" s="13"/>
      <c r="B198" s="228"/>
      <c r="C198" s="229"/>
      <c r="D198" s="230" t="s">
        <v>217</v>
      </c>
      <c r="E198" s="231" t="s">
        <v>21</v>
      </c>
      <c r="F198" s="232" t="s">
        <v>359</v>
      </c>
      <c r="G198" s="229"/>
      <c r="H198" s="233">
        <v>3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217</v>
      </c>
      <c r="AU198" s="239" t="s">
        <v>83</v>
      </c>
      <c r="AV198" s="13" t="s">
        <v>83</v>
      </c>
      <c r="AW198" s="13" t="s">
        <v>35</v>
      </c>
      <c r="AX198" s="13" t="s">
        <v>74</v>
      </c>
      <c r="AY198" s="239" t="s">
        <v>209</v>
      </c>
    </row>
    <row r="199" s="14" customFormat="1">
      <c r="A199" s="14"/>
      <c r="B199" s="240"/>
      <c r="C199" s="241"/>
      <c r="D199" s="230" t="s">
        <v>217</v>
      </c>
      <c r="E199" s="242" t="s">
        <v>21</v>
      </c>
      <c r="F199" s="243" t="s">
        <v>223</v>
      </c>
      <c r="G199" s="241"/>
      <c r="H199" s="244">
        <v>15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217</v>
      </c>
      <c r="AU199" s="250" t="s">
        <v>83</v>
      </c>
      <c r="AV199" s="14" t="s">
        <v>224</v>
      </c>
      <c r="AW199" s="14" t="s">
        <v>35</v>
      </c>
      <c r="AX199" s="14" t="s">
        <v>74</v>
      </c>
      <c r="AY199" s="250" t="s">
        <v>209</v>
      </c>
    </row>
    <row r="200" s="13" customFormat="1">
      <c r="A200" s="13"/>
      <c r="B200" s="228"/>
      <c r="C200" s="229"/>
      <c r="D200" s="230" t="s">
        <v>217</v>
      </c>
      <c r="E200" s="231" t="s">
        <v>21</v>
      </c>
      <c r="F200" s="232" t="s">
        <v>360</v>
      </c>
      <c r="G200" s="229"/>
      <c r="H200" s="233">
        <v>10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217</v>
      </c>
      <c r="AU200" s="239" t="s">
        <v>83</v>
      </c>
      <c r="AV200" s="13" t="s">
        <v>83</v>
      </c>
      <c r="AW200" s="13" t="s">
        <v>35</v>
      </c>
      <c r="AX200" s="13" t="s">
        <v>74</v>
      </c>
      <c r="AY200" s="239" t="s">
        <v>209</v>
      </c>
    </row>
    <row r="201" s="16" customFormat="1">
      <c r="A201" s="16"/>
      <c r="B201" s="261"/>
      <c r="C201" s="262"/>
      <c r="D201" s="230" t="s">
        <v>217</v>
      </c>
      <c r="E201" s="263" t="s">
        <v>21</v>
      </c>
      <c r="F201" s="264" t="s">
        <v>257</v>
      </c>
      <c r="G201" s="262"/>
      <c r="H201" s="265">
        <v>25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1" t="s">
        <v>217</v>
      </c>
      <c r="AU201" s="271" t="s">
        <v>83</v>
      </c>
      <c r="AV201" s="16" t="s">
        <v>215</v>
      </c>
      <c r="AW201" s="16" t="s">
        <v>35</v>
      </c>
      <c r="AX201" s="16" t="s">
        <v>81</v>
      </c>
      <c r="AY201" s="271" t="s">
        <v>209</v>
      </c>
    </row>
    <row r="202" s="2" customFormat="1" ht="24.15" customHeight="1">
      <c r="A202" s="40"/>
      <c r="B202" s="41"/>
      <c r="C202" s="215" t="s">
        <v>361</v>
      </c>
      <c r="D202" s="215" t="s">
        <v>211</v>
      </c>
      <c r="E202" s="216" t="s">
        <v>362</v>
      </c>
      <c r="F202" s="217" t="s">
        <v>363</v>
      </c>
      <c r="G202" s="218" t="s">
        <v>214</v>
      </c>
      <c r="H202" s="219">
        <v>43.159999999999997</v>
      </c>
      <c r="I202" s="220"/>
      <c r="J202" s="221">
        <f>ROUND(I202*H202,2)</f>
        <v>0</v>
      </c>
      <c r="K202" s="217" t="s">
        <v>234</v>
      </c>
      <c r="L202" s="46"/>
      <c r="M202" s="222" t="s">
        <v>21</v>
      </c>
      <c r="N202" s="223" t="s">
        <v>45</v>
      </c>
      <c r="O202" s="86"/>
      <c r="P202" s="224">
        <f>O202*H202</f>
        <v>0</v>
      </c>
      <c r="Q202" s="224">
        <v>2.45329</v>
      </c>
      <c r="R202" s="224">
        <f>Q202*H202</f>
        <v>105.88399639999999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215</v>
      </c>
      <c r="AT202" s="226" t="s">
        <v>211</v>
      </c>
      <c r="AU202" s="226" t="s">
        <v>83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215</v>
      </c>
      <c r="BM202" s="226" t="s">
        <v>364</v>
      </c>
    </row>
    <row r="203" s="13" customFormat="1">
      <c r="A203" s="13"/>
      <c r="B203" s="228"/>
      <c r="C203" s="229"/>
      <c r="D203" s="230" t="s">
        <v>217</v>
      </c>
      <c r="E203" s="231" t="s">
        <v>21</v>
      </c>
      <c r="F203" s="232" t="s">
        <v>365</v>
      </c>
      <c r="G203" s="229"/>
      <c r="H203" s="233">
        <v>43.159999999999997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217</v>
      </c>
      <c r="AU203" s="239" t="s">
        <v>83</v>
      </c>
      <c r="AV203" s="13" t="s">
        <v>83</v>
      </c>
      <c r="AW203" s="13" t="s">
        <v>35</v>
      </c>
      <c r="AX203" s="13" t="s">
        <v>74</v>
      </c>
      <c r="AY203" s="239" t="s">
        <v>209</v>
      </c>
    </row>
    <row r="204" s="16" customFormat="1">
      <c r="A204" s="16"/>
      <c r="B204" s="261"/>
      <c r="C204" s="262"/>
      <c r="D204" s="230" t="s">
        <v>217</v>
      </c>
      <c r="E204" s="263" t="s">
        <v>21</v>
      </c>
      <c r="F204" s="264" t="s">
        <v>257</v>
      </c>
      <c r="G204" s="262"/>
      <c r="H204" s="265">
        <v>43.159999999999997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1" t="s">
        <v>217</v>
      </c>
      <c r="AU204" s="271" t="s">
        <v>83</v>
      </c>
      <c r="AV204" s="16" t="s">
        <v>215</v>
      </c>
      <c r="AW204" s="16" t="s">
        <v>35</v>
      </c>
      <c r="AX204" s="16" t="s">
        <v>81</v>
      </c>
      <c r="AY204" s="271" t="s">
        <v>209</v>
      </c>
    </row>
    <row r="205" s="2" customFormat="1" ht="14.4" customHeight="1">
      <c r="A205" s="40"/>
      <c r="B205" s="41"/>
      <c r="C205" s="215" t="s">
        <v>366</v>
      </c>
      <c r="D205" s="215" t="s">
        <v>211</v>
      </c>
      <c r="E205" s="216" t="s">
        <v>367</v>
      </c>
      <c r="F205" s="217" t="s">
        <v>368</v>
      </c>
      <c r="G205" s="218" t="s">
        <v>331</v>
      </c>
      <c r="H205" s="219">
        <v>7.5300000000000002</v>
      </c>
      <c r="I205" s="220"/>
      <c r="J205" s="221">
        <f>ROUND(I205*H205,2)</f>
        <v>0</v>
      </c>
      <c r="K205" s="217" t="s">
        <v>234</v>
      </c>
      <c r="L205" s="46"/>
      <c r="M205" s="222" t="s">
        <v>21</v>
      </c>
      <c r="N205" s="223" t="s">
        <v>45</v>
      </c>
      <c r="O205" s="86"/>
      <c r="P205" s="224">
        <f>O205*H205</f>
        <v>0</v>
      </c>
      <c r="Q205" s="224">
        <v>0.00247</v>
      </c>
      <c r="R205" s="224">
        <f>Q205*H205</f>
        <v>0.0185991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215</v>
      </c>
      <c r="AT205" s="226" t="s">
        <v>211</v>
      </c>
      <c r="AU205" s="226" t="s">
        <v>83</v>
      </c>
      <c r="AY205" s="19" t="s">
        <v>209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215</v>
      </c>
      <c r="BM205" s="226" t="s">
        <v>369</v>
      </c>
    </row>
    <row r="206" s="13" customFormat="1">
      <c r="A206" s="13"/>
      <c r="B206" s="228"/>
      <c r="C206" s="229"/>
      <c r="D206" s="230" t="s">
        <v>217</v>
      </c>
      <c r="E206" s="231" t="s">
        <v>21</v>
      </c>
      <c r="F206" s="232" t="s">
        <v>370</v>
      </c>
      <c r="G206" s="229"/>
      <c r="H206" s="233">
        <v>0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217</v>
      </c>
      <c r="AU206" s="239" t="s">
        <v>83</v>
      </c>
      <c r="AV206" s="13" t="s">
        <v>83</v>
      </c>
      <c r="AW206" s="13" t="s">
        <v>35</v>
      </c>
      <c r="AX206" s="13" t="s">
        <v>74</v>
      </c>
      <c r="AY206" s="239" t="s">
        <v>209</v>
      </c>
    </row>
    <row r="207" s="13" customFormat="1">
      <c r="A207" s="13"/>
      <c r="B207" s="228"/>
      <c r="C207" s="229"/>
      <c r="D207" s="230" t="s">
        <v>217</v>
      </c>
      <c r="E207" s="231" t="s">
        <v>21</v>
      </c>
      <c r="F207" s="232" t="s">
        <v>371</v>
      </c>
      <c r="G207" s="229"/>
      <c r="H207" s="233">
        <v>0.070000000000000007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217</v>
      </c>
      <c r="AU207" s="239" t="s">
        <v>83</v>
      </c>
      <c r="AV207" s="13" t="s">
        <v>83</v>
      </c>
      <c r="AW207" s="13" t="s">
        <v>35</v>
      </c>
      <c r="AX207" s="13" t="s">
        <v>74</v>
      </c>
      <c r="AY207" s="239" t="s">
        <v>209</v>
      </c>
    </row>
    <row r="208" s="13" customFormat="1">
      <c r="A208" s="13"/>
      <c r="B208" s="228"/>
      <c r="C208" s="229"/>
      <c r="D208" s="230" t="s">
        <v>217</v>
      </c>
      <c r="E208" s="231" t="s">
        <v>21</v>
      </c>
      <c r="F208" s="232" t="s">
        <v>372</v>
      </c>
      <c r="G208" s="229"/>
      <c r="H208" s="233">
        <v>2.96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217</v>
      </c>
      <c r="AU208" s="239" t="s">
        <v>83</v>
      </c>
      <c r="AV208" s="13" t="s">
        <v>83</v>
      </c>
      <c r="AW208" s="13" t="s">
        <v>35</v>
      </c>
      <c r="AX208" s="13" t="s">
        <v>74</v>
      </c>
      <c r="AY208" s="239" t="s">
        <v>209</v>
      </c>
    </row>
    <row r="209" s="13" customFormat="1">
      <c r="A209" s="13"/>
      <c r="B209" s="228"/>
      <c r="C209" s="229"/>
      <c r="D209" s="230" t="s">
        <v>217</v>
      </c>
      <c r="E209" s="231" t="s">
        <v>21</v>
      </c>
      <c r="F209" s="232" t="s">
        <v>373</v>
      </c>
      <c r="G209" s="229"/>
      <c r="H209" s="233">
        <v>4.5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217</v>
      </c>
      <c r="AU209" s="239" t="s">
        <v>83</v>
      </c>
      <c r="AV209" s="13" t="s">
        <v>83</v>
      </c>
      <c r="AW209" s="13" t="s">
        <v>35</v>
      </c>
      <c r="AX209" s="13" t="s">
        <v>74</v>
      </c>
      <c r="AY209" s="239" t="s">
        <v>209</v>
      </c>
    </row>
    <row r="210" s="14" customFormat="1">
      <c r="A210" s="14"/>
      <c r="B210" s="240"/>
      <c r="C210" s="241"/>
      <c r="D210" s="230" t="s">
        <v>217</v>
      </c>
      <c r="E210" s="242" t="s">
        <v>21</v>
      </c>
      <c r="F210" s="243" t="s">
        <v>223</v>
      </c>
      <c r="G210" s="241"/>
      <c r="H210" s="244">
        <v>7.5300000000000002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217</v>
      </c>
      <c r="AU210" s="250" t="s">
        <v>83</v>
      </c>
      <c r="AV210" s="14" t="s">
        <v>224</v>
      </c>
      <c r="AW210" s="14" t="s">
        <v>35</v>
      </c>
      <c r="AX210" s="14" t="s">
        <v>81</v>
      </c>
      <c r="AY210" s="250" t="s">
        <v>209</v>
      </c>
    </row>
    <row r="211" s="2" customFormat="1" ht="14.4" customHeight="1">
      <c r="A211" s="40"/>
      <c r="B211" s="41"/>
      <c r="C211" s="215" t="s">
        <v>374</v>
      </c>
      <c r="D211" s="215" t="s">
        <v>211</v>
      </c>
      <c r="E211" s="216" t="s">
        <v>375</v>
      </c>
      <c r="F211" s="217" t="s">
        <v>376</v>
      </c>
      <c r="G211" s="218" t="s">
        <v>331</v>
      </c>
      <c r="H211" s="219">
        <v>7.5300000000000002</v>
      </c>
      <c r="I211" s="220"/>
      <c r="J211" s="221">
        <f>ROUND(I211*H211,2)</f>
        <v>0</v>
      </c>
      <c r="K211" s="217" t="s">
        <v>234</v>
      </c>
      <c r="L211" s="46"/>
      <c r="M211" s="222" t="s">
        <v>21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215</v>
      </c>
      <c r="AT211" s="226" t="s">
        <v>211</v>
      </c>
      <c r="AU211" s="226" t="s">
        <v>83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215</v>
      </c>
      <c r="BM211" s="226" t="s">
        <v>377</v>
      </c>
    </row>
    <row r="212" s="2" customFormat="1" ht="24.15" customHeight="1">
      <c r="A212" s="40"/>
      <c r="B212" s="41"/>
      <c r="C212" s="215" t="s">
        <v>378</v>
      </c>
      <c r="D212" s="215" t="s">
        <v>211</v>
      </c>
      <c r="E212" s="216" t="s">
        <v>379</v>
      </c>
      <c r="F212" s="217" t="s">
        <v>380</v>
      </c>
      <c r="G212" s="218" t="s">
        <v>302</v>
      </c>
      <c r="H212" s="219">
        <v>3.96</v>
      </c>
      <c r="I212" s="220"/>
      <c r="J212" s="221">
        <f>ROUND(I212*H212,2)</f>
        <v>0</v>
      </c>
      <c r="K212" s="217" t="s">
        <v>234</v>
      </c>
      <c r="L212" s="46"/>
      <c r="M212" s="222" t="s">
        <v>21</v>
      </c>
      <c r="N212" s="223" t="s">
        <v>45</v>
      </c>
      <c r="O212" s="86"/>
      <c r="P212" s="224">
        <f>O212*H212</f>
        <v>0</v>
      </c>
      <c r="Q212" s="224">
        <v>1.06277</v>
      </c>
      <c r="R212" s="224">
        <f>Q212*H212</f>
        <v>4.2085692000000003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215</v>
      </c>
      <c r="AT212" s="226" t="s">
        <v>211</v>
      </c>
      <c r="AU212" s="226" t="s">
        <v>83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215</v>
      </c>
      <c r="BM212" s="226" t="s">
        <v>381</v>
      </c>
    </row>
    <row r="213" s="13" customFormat="1">
      <c r="A213" s="13"/>
      <c r="B213" s="228"/>
      <c r="C213" s="229"/>
      <c r="D213" s="230" t="s">
        <v>217</v>
      </c>
      <c r="E213" s="231" t="s">
        <v>21</v>
      </c>
      <c r="F213" s="232" t="s">
        <v>382</v>
      </c>
      <c r="G213" s="229"/>
      <c r="H213" s="233">
        <v>1.98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217</v>
      </c>
      <c r="AU213" s="239" t="s">
        <v>83</v>
      </c>
      <c r="AV213" s="13" t="s">
        <v>83</v>
      </c>
      <c r="AW213" s="13" t="s">
        <v>35</v>
      </c>
      <c r="AX213" s="13" t="s">
        <v>74</v>
      </c>
      <c r="AY213" s="239" t="s">
        <v>209</v>
      </c>
    </row>
    <row r="214" s="13" customFormat="1">
      <c r="A214" s="13"/>
      <c r="B214" s="228"/>
      <c r="C214" s="229"/>
      <c r="D214" s="230" t="s">
        <v>217</v>
      </c>
      <c r="E214" s="231" t="s">
        <v>21</v>
      </c>
      <c r="F214" s="232" t="s">
        <v>383</v>
      </c>
      <c r="G214" s="229"/>
      <c r="H214" s="233">
        <v>1.98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217</v>
      </c>
      <c r="AU214" s="239" t="s">
        <v>83</v>
      </c>
      <c r="AV214" s="13" t="s">
        <v>83</v>
      </c>
      <c r="AW214" s="13" t="s">
        <v>35</v>
      </c>
      <c r="AX214" s="13" t="s">
        <v>74</v>
      </c>
      <c r="AY214" s="239" t="s">
        <v>209</v>
      </c>
    </row>
    <row r="215" s="14" customFormat="1">
      <c r="A215" s="14"/>
      <c r="B215" s="240"/>
      <c r="C215" s="241"/>
      <c r="D215" s="230" t="s">
        <v>217</v>
      </c>
      <c r="E215" s="242" t="s">
        <v>21</v>
      </c>
      <c r="F215" s="243" t="s">
        <v>223</v>
      </c>
      <c r="G215" s="241"/>
      <c r="H215" s="244">
        <v>3.96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217</v>
      </c>
      <c r="AU215" s="250" t="s">
        <v>83</v>
      </c>
      <c r="AV215" s="14" t="s">
        <v>224</v>
      </c>
      <c r="AW215" s="14" t="s">
        <v>35</v>
      </c>
      <c r="AX215" s="14" t="s">
        <v>81</v>
      </c>
      <c r="AY215" s="250" t="s">
        <v>209</v>
      </c>
    </row>
    <row r="216" s="2" customFormat="1" ht="24.15" customHeight="1">
      <c r="A216" s="40"/>
      <c r="B216" s="41"/>
      <c r="C216" s="215" t="s">
        <v>384</v>
      </c>
      <c r="D216" s="215" t="s">
        <v>211</v>
      </c>
      <c r="E216" s="216" t="s">
        <v>385</v>
      </c>
      <c r="F216" s="217" t="s">
        <v>386</v>
      </c>
      <c r="G216" s="218" t="s">
        <v>214</v>
      </c>
      <c r="H216" s="219">
        <v>118.458</v>
      </c>
      <c r="I216" s="220"/>
      <c r="J216" s="221">
        <f>ROUND(I216*H216,2)</f>
        <v>0</v>
      </c>
      <c r="K216" s="217" t="s">
        <v>21</v>
      </c>
      <c r="L216" s="46"/>
      <c r="M216" s="222" t="s">
        <v>21</v>
      </c>
      <c r="N216" s="223" t="s">
        <v>45</v>
      </c>
      <c r="O216" s="86"/>
      <c r="P216" s="224">
        <f>O216*H216</f>
        <v>0</v>
      </c>
      <c r="Q216" s="224">
        <v>2.45329</v>
      </c>
      <c r="R216" s="224">
        <f>Q216*H216</f>
        <v>290.61182681999998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215</v>
      </c>
      <c r="AT216" s="226" t="s">
        <v>211</v>
      </c>
      <c r="AU216" s="226" t="s">
        <v>83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215</v>
      </c>
      <c r="BM216" s="226" t="s">
        <v>387</v>
      </c>
    </row>
    <row r="217" s="15" customFormat="1">
      <c r="A217" s="15"/>
      <c r="B217" s="251"/>
      <c r="C217" s="252"/>
      <c r="D217" s="230" t="s">
        <v>217</v>
      </c>
      <c r="E217" s="253" t="s">
        <v>21</v>
      </c>
      <c r="F217" s="254" t="s">
        <v>247</v>
      </c>
      <c r="G217" s="252"/>
      <c r="H217" s="253" t="s">
        <v>21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0" t="s">
        <v>217</v>
      </c>
      <c r="AU217" s="260" t="s">
        <v>83</v>
      </c>
      <c r="AV217" s="15" t="s">
        <v>81</v>
      </c>
      <c r="AW217" s="15" t="s">
        <v>35</v>
      </c>
      <c r="AX217" s="15" t="s">
        <v>74</v>
      </c>
      <c r="AY217" s="260" t="s">
        <v>209</v>
      </c>
    </row>
    <row r="218" s="13" customFormat="1">
      <c r="A218" s="13"/>
      <c r="B218" s="228"/>
      <c r="C218" s="229"/>
      <c r="D218" s="230" t="s">
        <v>217</v>
      </c>
      <c r="E218" s="231" t="s">
        <v>21</v>
      </c>
      <c r="F218" s="232" t="s">
        <v>251</v>
      </c>
      <c r="G218" s="229"/>
      <c r="H218" s="233">
        <v>91.272999999999996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217</v>
      </c>
      <c r="AU218" s="239" t="s">
        <v>83</v>
      </c>
      <c r="AV218" s="13" t="s">
        <v>83</v>
      </c>
      <c r="AW218" s="13" t="s">
        <v>35</v>
      </c>
      <c r="AX218" s="13" t="s">
        <v>74</v>
      </c>
      <c r="AY218" s="239" t="s">
        <v>209</v>
      </c>
    </row>
    <row r="219" s="13" customFormat="1">
      <c r="A219" s="13"/>
      <c r="B219" s="228"/>
      <c r="C219" s="229"/>
      <c r="D219" s="230" t="s">
        <v>217</v>
      </c>
      <c r="E219" s="231" t="s">
        <v>21</v>
      </c>
      <c r="F219" s="232" t="s">
        <v>252</v>
      </c>
      <c r="G219" s="229"/>
      <c r="H219" s="233">
        <v>14.724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217</v>
      </c>
      <c r="AU219" s="239" t="s">
        <v>83</v>
      </c>
      <c r="AV219" s="13" t="s">
        <v>83</v>
      </c>
      <c r="AW219" s="13" t="s">
        <v>35</v>
      </c>
      <c r="AX219" s="13" t="s">
        <v>74</v>
      </c>
      <c r="AY219" s="239" t="s">
        <v>209</v>
      </c>
    </row>
    <row r="220" s="13" customFormat="1">
      <c r="A220" s="13"/>
      <c r="B220" s="228"/>
      <c r="C220" s="229"/>
      <c r="D220" s="230" t="s">
        <v>217</v>
      </c>
      <c r="E220" s="231" t="s">
        <v>21</v>
      </c>
      <c r="F220" s="232" t="s">
        <v>253</v>
      </c>
      <c r="G220" s="229"/>
      <c r="H220" s="233">
        <v>17.577999999999999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217</v>
      </c>
      <c r="AU220" s="239" t="s">
        <v>83</v>
      </c>
      <c r="AV220" s="13" t="s">
        <v>83</v>
      </c>
      <c r="AW220" s="13" t="s">
        <v>35</v>
      </c>
      <c r="AX220" s="13" t="s">
        <v>74</v>
      </c>
      <c r="AY220" s="239" t="s">
        <v>209</v>
      </c>
    </row>
    <row r="221" s="13" customFormat="1">
      <c r="A221" s="13"/>
      <c r="B221" s="228"/>
      <c r="C221" s="229"/>
      <c r="D221" s="230" t="s">
        <v>217</v>
      </c>
      <c r="E221" s="231" t="s">
        <v>21</v>
      </c>
      <c r="F221" s="232" t="s">
        <v>388</v>
      </c>
      <c r="G221" s="229"/>
      <c r="H221" s="233">
        <v>2.9990000000000001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217</v>
      </c>
      <c r="AU221" s="239" t="s">
        <v>83</v>
      </c>
      <c r="AV221" s="13" t="s">
        <v>83</v>
      </c>
      <c r="AW221" s="13" t="s">
        <v>35</v>
      </c>
      <c r="AX221" s="13" t="s">
        <v>74</v>
      </c>
      <c r="AY221" s="239" t="s">
        <v>209</v>
      </c>
    </row>
    <row r="222" s="13" customFormat="1">
      <c r="A222" s="13"/>
      <c r="B222" s="228"/>
      <c r="C222" s="229"/>
      <c r="D222" s="230" t="s">
        <v>217</v>
      </c>
      <c r="E222" s="231" t="s">
        <v>21</v>
      </c>
      <c r="F222" s="232" t="s">
        <v>389</v>
      </c>
      <c r="G222" s="229"/>
      <c r="H222" s="233">
        <v>1.5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217</v>
      </c>
      <c r="AU222" s="239" t="s">
        <v>83</v>
      </c>
      <c r="AV222" s="13" t="s">
        <v>83</v>
      </c>
      <c r="AW222" s="13" t="s">
        <v>35</v>
      </c>
      <c r="AX222" s="13" t="s">
        <v>74</v>
      </c>
      <c r="AY222" s="239" t="s">
        <v>209</v>
      </c>
    </row>
    <row r="223" s="14" customFormat="1">
      <c r="A223" s="14"/>
      <c r="B223" s="240"/>
      <c r="C223" s="241"/>
      <c r="D223" s="230" t="s">
        <v>217</v>
      </c>
      <c r="E223" s="242" t="s">
        <v>21</v>
      </c>
      <c r="F223" s="243" t="s">
        <v>223</v>
      </c>
      <c r="G223" s="241"/>
      <c r="H223" s="244">
        <v>128.07400000000001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217</v>
      </c>
      <c r="AU223" s="250" t="s">
        <v>83</v>
      </c>
      <c r="AV223" s="14" t="s">
        <v>224</v>
      </c>
      <c r="AW223" s="14" t="s">
        <v>35</v>
      </c>
      <c r="AX223" s="14" t="s">
        <v>74</v>
      </c>
      <c r="AY223" s="250" t="s">
        <v>209</v>
      </c>
    </row>
    <row r="224" s="15" customFormat="1">
      <c r="A224" s="15"/>
      <c r="B224" s="251"/>
      <c r="C224" s="252"/>
      <c r="D224" s="230" t="s">
        <v>217</v>
      </c>
      <c r="E224" s="253" t="s">
        <v>21</v>
      </c>
      <c r="F224" s="254" t="s">
        <v>390</v>
      </c>
      <c r="G224" s="252"/>
      <c r="H224" s="253" t="s">
        <v>21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0" t="s">
        <v>217</v>
      </c>
      <c r="AU224" s="260" t="s">
        <v>83</v>
      </c>
      <c r="AV224" s="15" t="s">
        <v>81</v>
      </c>
      <c r="AW224" s="15" t="s">
        <v>35</v>
      </c>
      <c r="AX224" s="15" t="s">
        <v>74</v>
      </c>
      <c r="AY224" s="260" t="s">
        <v>209</v>
      </c>
    </row>
    <row r="225" s="13" customFormat="1">
      <c r="A225" s="13"/>
      <c r="B225" s="228"/>
      <c r="C225" s="229"/>
      <c r="D225" s="230" t="s">
        <v>217</v>
      </c>
      <c r="E225" s="231" t="s">
        <v>21</v>
      </c>
      <c r="F225" s="232" t="s">
        <v>391</v>
      </c>
      <c r="G225" s="229"/>
      <c r="H225" s="233">
        <v>-1.7569999999999999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217</v>
      </c>
      <c r="AU225" s="239" t="s">
        <v>83</v>
      </c>
      <c r="AV225" s="13" t="s">
        <v>83</v>
      </c>
      <c r="AW225" s="13" t="s">
        <v>35</v>
      </c>
      <c r="AX225" s="13" t="s">
        <v>74</v>
      </c>
      <c r="AY225" s="239" t="s">
        <v>209</v>
      </c>
    </row>
    <row r="226" s="13" customFormat="1">
      <c r="A226" s="13"/>
      <c r="B226" s="228"/>
      <c r="C226" s="229"/>
      <c r="D226" s="230" t="s">
        <v>217</v>
      </c>
      <c r="E226" s="231" t="s">
        <v>21</v>
      </c>
      <c r="F226" s="232" t="s">
        <v>392</v>
      </c>
      <c r="G226" s="229"/>
      <c r="H226" s="233">
        <v>-0.41799999999999998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217</v>
      </c>
      <c r="AU226" s="239" t="s">
        <v>83</v>
      </c>
      <c r="AV226" s="13" t="s">
        <v>83</v>
      </c>
      <c r="AW226" s="13" t="s">
        <v>35</v>
      </c>
      <c r="AX226" s="13" t="s">
        <v>74</v>
      </c>
      <c r="AY226" s="239" t="s">
        <v>209</v>
      </c>
    </row>
    <row r="227" s="13" customFormat="1">
      <c r="A227" s="13"/>
      <c r="B227" s="228"/>
      <c r="C227" s="229"/>
      <c r="D227" s="230" t="s">
        <v>217</v>
      </c>
      <c r="E227" s="231" t="s">
        <v>21</v>
      </c>
      <c r="F227" s="232" t="s">
        <v>393</v>
      </c>
      <c r="G227" s="229"/>
      <c r="H227" s="233">
        <v>-0.54100000000000004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217</v>
      </c>
      <c r="AU227" s="239" t="s">
        <v>83</v>
      </c>
      <c r="AV227" s="13" t="s">
        <v>83</v>
      </c>
      <c r="AW227" s="13" t="s">
        <v>35</v>
      </c>
      <c r="AX227" s="13" t="s">
        <v>74</v>
      </c>
      <c r="AY227" s="239" t="s">
        <v>209</v>
      </c>
    </row>
    <row r="228" s="14" customFormat="1">
      <c r="A228" s="14"/>
      <c r="B228" s="240"/>
      <c r="C228" s="241"/>
      <c r="D228" s="230" t="s">
        <v>217</v>
      </c>
      <c r="E228" s="242" t="s">
        <v>21</v>
      </c>
      <c r="F228" s="243" t="s">
        <v>223</v>
      </c>
      <c r="G228" s="241"/>
      <c r="H228" s="244">
        <v>-2.7160000000000002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217</v>
      </c>
      <c r="AU228" s="250" t="s">
        <v>83</v>
      </c>
      <c r="AV228" s="14" t="s">
        <v>224</v>
      </c>
      <c r="AW228" s="14" t="s">
        <v>35</v>
      </c>
      <c r="AX228" s="14" t="s">
        <v>74</v>
      </c>
      <c r="AY228" s="250" t="s">
        <v>209</v>
      </c>
    </row>
    <row r="229" s="13" customFormat="1">
      <c r="A229" s="13"/>
      <c r="B229" s="228"/>
      <c r="C229" s="229"/>
      <c r="D229" s="230" t="s">
        <v>217</v>
      </c>
      <c r="E229" s="231" t="s">
        <v>21</v>
      </c>
      <c r="F229" s="232" t="s">
        <v>394</v>
      </c>
      <c r="G229" s="229"/>
      <c r="H229" s="233">
        <v>-6.9000000000000004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217</v>
      </c>
      <c r="AU229" s="239" t="s">
        <v>83</v>
      </c>
      <c r="AV229" s="13" t="s">
        <v>83</v>
      </c>
      <c r="AW229" s="13" t="s">
        <v>35</v>
      </c>
      <c r="AX229" s="13" t="s">
        <v>74</v>
      </c>
      <c r="AY229" s="239" t="s">
        <v>209</v>
      </c>
    </row>
    <row r="230" s="16" customFormat="1">
      <c r="A230" s="16"/>
      <c r="B230" s="261"/>
      <c r="C230" s="262"/>
      <c r="D230" s="230" t="s">
        <v>217</v>
      </c>
      <c r="E230" s="263" t="s">
        <v>21</v>
      </c>
      <c r="F230" s="264" t="s">
        <v>257</v>
      </c>
      <c r="G230" s="262"/>
      <c r="H230" s="265">
        <v>118.458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1" t="s">
        <v>217</v>
      </c>
      <c r="AU230" s="271" t="s">
        <v>83</v>
      </c>
      <c r="AV230" s="16" t="s">
        <v>215</v>
      </c>
      <c r="AW230" s="16" t="s">
        <v>35</v>
      </c>
      <c r="AX230" s="16" t="s">
        <v>81</v>
      </c>
      <c r="AY230" s="271" t="s">
        <v>209</v>
      </c>
    </row>
    <row r="231" s="2" customFormat="1" ht="24.15" customHeight="1">
      <c r="A231" s="40"/>
      <c r="B231" s="41"/>
      <c r="C231" s="215" t="s">
        <v>395</v>
      </c>
      <c r="D231" s="215" t="s">
        <v>211</v>
      </c>
      <c r="E231" s="216" t="s">
        <v>396</v>
      </c>
      <c r="F231" s="217" t="s">
        <v>397</v>
      </c>
      <c r="G231" s="218" t="s">
        <v>214</v>
      </c>
      <c r="H231" s="219">
        <v>46.18</v>
      </c>
      <c r="I231" s="220"/>
      <c r="J231" s="221">
        <f>ROUND(I231*H231,2)</f>
        <v>0</v>
      </c>
      <c r="K231" s="217" t="s">
        <v>234</v>
      </c>
      <c r="L231" s="46"/>
      <c r="M231" s="222" t="s">
        <v>21</v>
      </c>
      <c r="N231" s="223" t="s">
        <v>45</v>
      </c>
      <c r="O231" s="86"/>
      <c r="P231" s="224">
        <f>O231*H231</f>
        <v>0</v>
      </c>
      <c r="Q231" s="224">
        <v>2.45329</v>
      </c>
      <c r="R231" s="224">
        <f>Q231*H231</f>
        <v>113.2929322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215</v>
      </c>
      <c r="AT231" s="226" t="s">
        <v>211</v>
      </c>
      <c r="AU231" s="226" t="s">
        <v>83</v>
      </c>
      <c r="AY231" s="19" t="s">
        <v>209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215</v>
      </c>
      <c r="BM231" s="226" t="s">
        <v>398</v>
      </c>
    </row>
    <row r="232" s="15" customFormat="1">
      <c r="A232" s="15"/>
      <c r="B232" s="251"/>
      <c r="C232" s="252"/>
      <c r="D232" s="230" t="s">
        <v>217</v>
      </c>
      <c r="E232" s="253" t="s">
        <v>21</v>
      </c>
      <c r="F232" s="254" t="s">
        <v>247</v>
      </c>
      <c r="G232" s="252"/>
      <c r="H232" s="253" t="s">
        <v>21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0" t="s">
        <v>217</v>
      </c>
      <c r="AU232" s="260" t="s">
        <v>83</v>
      </c>
      <c r="AV232" s="15" t="s">
        <v>81</v>
      </c>
      <c r="AW232" s="15" t="s">
        <v>35</v>
      </c>
      <c r="AX232" s="15" t="s">
        <v>74</v>
      </c>
      <c r="AY232" s="260" t="s">
        <v>209</v>
      </c>
    </row>
    <row r="233" s="13" customFormat="1">
      <c r="A233" s="13"/>
      <c r="B233" s="228"/>
      <c r="C233" s="229"/>
      <c r="D233" s="230" t="s">
        <v>217</v>
      </c>
      <c r="E233" s="231" t="s">
        <v>21</v>
      </c>
      <c r="F233" s="232" t="s">
        <v>248</v>
      </c>
      <c r="G233" s="229"/>
      <c r="H233" s="233">
        <v>11.23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217</v>
      </c>
      <c r="AU233" s="239" t="s">
        <v>83</v>
      </c>
      <c r="AV233" s="13" t="s">
        <v>83</v>
      </c>
      <c r="AW233" s="13" t="s">
        <v>35</v>
      </c>
      <c r="AX233" s="13" t="s">
        <v>74</v>
      </c>
      <c r="AY233" s="239" t="s">
        <v>209</v>
      </c>
    </row>
    <row r="234" s="13" customFormat="1">
      <c r="A234" s="13"/>
      <c r="B234" s="228"/>
      <c r="C234" s="229"/>
      <c r="D234" s="230" t="s">
        <v>217</v>
      </c>
      <c r="E234" s="231" t="s">
        <v>21</v>
      </c>
      <c r="F234" s="232" t="s">
        <v>249</v>
      </c>
      <c r="G234" s="229"/>
      <c r="H234" s="233">
        <v>16.16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217</v>
      </c>
      <c r="AU234" s="239" t="s">
        <v>83</v>
      </c>
      <c r="AV234" s="13" t="s">
        <v>83</v>
      </c>
      <c r="AW234" s="13" t="s">
        <v>35</v>
      </c>
      <c r="AX234" s="13" t="s">
        <v>74</v>
      </c>
      <c r="AY234" s="239" t="s">
        <v>209</v>
      </c>
    </row>
    <row r="235" s="13" customFormat="1">
      <c r="A235" s="13"/>
      <c r="B235" s="228"/>
      <c r="C235" s="229"/>
      <c r="D235" s="230" t="s">
        <v>217</v>
      </c>
      <c r="E235" s="231" t="s">
        <v>21</v>
      </c>
      <c r="F235" s="232" t="s">
        <v>250</v>
      </c>
      <c r="G235" s="229"/>
      <c r="H235" s="233">
        <v>11.890000000000001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217</v>
      </c>
      <c r="AU235" s="239" t="s">
        <v>83</v>
      </c>
      <c r="AV235" s="13" t="s">
        <v>83</v>
      </c>
      <c r="AW235" s="13" t="s">
        <v>35</v>
      </c>
      <c r="AX235" s="13" t="s">
        <v>74</v>
      </c>
      <c r="AY235" s="239" t="s">
        <v>209</v>
      </c>
    </row>
    <row r="236" s="14" customFormat="1">
      <c r="A236" s="14"/>
      <c r="B236" s="240"/>
      <c r="C236" s="241"/>
      <c r="D236" s="230" t="s">
        <v>217</v>
      </c>
      <c r="E236" s="242" t="s">
        <v>21</v>
      </c>
      <c r="F236" s="243" t="s">
        <v>223</v>
      </c>
      <c r="G236" s="241"/>
      <c r="H236" s="244">
        <v>39.280000000000001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217</v>
      </c>
      <c r="AU236" s="250" t="s">
        <v>83</v>
      </c>
      <c r="AV236" s="14" t="s">
        <v>224</v>
      </c>
      <c r="AW236" s="14" t="s">
        <v>35</v>
      </c>
      <c r="AX236" s="14" t="s">
        <v>74</v>
      </c>
      <c r="AY236" s="250" t="s">
        <v>209</v>
      </c>
    </row>
    <row r="237" s="13" customFormat="1">
      <c r="A237" s="13"/>
      <c r="B237" s="228"/>
      <c r="C237" s="229"/>
      <c r="D237" s="230" t="s">
        <v>217</v>
      </c>
      <c r="E237" s="231" t="s">
        <v>21</v>
      </c>
      <c r="F237" s="232" t="s">
        <v>399</v>
      </c>
      <c r="G237" s="229"/>
      <c r="H237" s="233">
        <v>6.9000000000000004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217</v>
      </c>
      <c r="AU237" s="239" t="s">
        <v>83</v>
      </c>
      <c r="AV237" s="13" t="s">
        <v>83</v>
      </c>
      <c r="AW237" s="13" t="s">
        <v>35</v>
      </c>
      <c r="AX237" s="13" t="s">
        <v>74</v>
      </c>
      <c r="AY237" s="239" t="s">
        <v>209</v>
      </c>
    </row>
    <row r="238" s="16" customFormat="1">
      <c r="A238" s="16"/>
      <c r="B238" s="261"/>
      <c r="C238" s="262"/>
      <c r="D238" s="230" t="s">
        <v>217</v>
      </c>
      <c r="E238" s="263" t="s">
        <v>21</v>
      </c>
      <c r="F238" s="264" t="s">
        <v>257</v>
      </c>
      <c r="G238" s="262"/>
      <c r="H238" s="265">
        <v>46.18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1" t="s">
        <v>217</v>
      </c>
      <c r="AU238" s="271" t="s">
        <v>83</v>
      </c>
      <c r="AV238" s="16" t="s">
        <v>215</v>
      </c>
      <c r="AW238" s="16" t="s">
        <v>35</v>
      </c>
      <c r="AX238" s="16" t="s">
        <v>81</v>
      </c>
      <c r="AY238" s="271" t="s">
        <v>209</v>
      </c>
    </row>
    <row r="239" s="2" customFormat="1" ht="24.15" customHeight="1">
      <c r="A239" s="40"/>
      <c r="B239" s="41"/>
      <c r="C239" s="215" t="s">
        <v>120</v>
      </c>
      <c r="D239" s="215" t="s">
        <v>211</v>
      </c>
      <c r="E239" s="216" t="s">
        <v>400</v>
      </c>
      <c r="F239" s="217" t="s">
        <v>401</v>
      </c>
      <c r="G239" s="218" t="s">
        <v>331</v>
      </c>
      <c r="H239" s="219">
        <v>9.7040000000000006</v>
      </c>
      <c r="I239" s="220"/>
      <c r="J239" s="221">
        <f>ROUND(I239*H239,2)</f>
        <v>0</v>
      </c>
      <c r="K239" s="217" t="s">
        <v>234</v>
      </c>
      <c r="L239" s="46"/>
      <c r="M239" s="222" t="s">
        <v>21</v>
      </c>
      <c r="N239" s="223" t="s">
        <v>45</v>
      </c>
      <c r="O239" s="86"/>
      <c r="P239" s="224">
        <f>O239*H239</f>
        <v>0</v>
      </c>
      <c r="Q239" s="224">
        <v>0.0041900000000000001</v>
      </c>
      <c r="R239" s="224">
        <f>Q239*H239</f>
        <v>0.040659760000000003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215</v>
      </c>
      <c r="AT239" s="226" t="s">
        <v>211</v>
      </c>
      <c r="AU239" s="226" t="s">
        <v>83</v>
      </c>
      <c r="AY239" s="19" t="s">
        <v>209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215</v>
      </c>
      <c r="BM239" s="226" t="s">
        <v>402</v>
      </c>
    </row>
    <row r="240" s="13" customFormat="1">
      <c r="A240" s="13"/>
      <c r="B240" s="228"/>
      <c r="C240" s="229"/>
      <c r="D240" s="230" t="s">
        <v>217</v>
      </c>
      <c r="E240" s="231" t="s">
        <v>21</v>
      </c>
      <c r="F240" s="232" t="s">
        <v>403</v>
      </c>
      <c r="G240" s="229"/>
      <c r="H240" s="233">
        <v>9.7040000000000006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217</v>
      </c>
      <c r="AU240" s="239" t="s">
        <v>83</v>
      </c>
      <c r="AV240" s="13" t="s">
        <v>83</v>
      </c>
      <c r="AW240" s="13" t="s">
        <v>35</v>
      </c>
      <c r="AX240" s="13" t="s">
        <v>81</v>
      </c>
      <c r="AY240" s="239" t="s">
        <v>209</v>
      </c>
    </row>
    <row r="241" s="2" customFormat="1" ht="24.15" customHeight="1">
      <c r="A241" s="40"/>
      <c r="B241" s="41"/>
      <c r="C241" s="215" t="s">
        <v>404</v>
      </c>
      <c r="D241" s="215" t="s">
        <v>211</v>
      </c>
      <c r="E241" s="216" t="s">
        <v>405</v>
      </c>
      <c r="F241" s="217" t="s">
        <v>406</v>
      </c>
      <c r="G241" s="218" t="s">
        <v>331</v>
      </c>
      <c r="H241" s="219">
        <v>9.7040000000000006</v>
      </c>
      <c r="I241" s="220"/>
      <c r="J241" s="221">
        <f>ROUND(I241*H241,2)</f>
        <v>0</v>
      </c>
      <c r="K241" s="217" t="s">
        <v>234</v>
      </c>
      <c r="L241" s="46"/>
      <c r="M241" s="222" t="s">
        <v>21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215</v>
      </c>
      <c r="AT241" s="226" t="s">
        <v>211</v>
      </c>
      <c r="AU241" s="226" t="s">
        <v>83</v>
      </c>
      <c r="AY241" s="19" t="s">
        <v>209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215</v>
      </c>
      <c r="BM241" s="226" t="s">
        <v>407</v>
      </c>
    </row>
    <row r="242" s="2" customFormat="1" ht="37.8" customHeight="1">
      <c r="A242" s="40"/>
      <c r="B242" s="41"/>
      <c r="C242" s="215" t="s">
        <v>408</v>
      </c>
      <c r="D242" s="215" t="s">
        <v>211</v>
      </c>
      <c r="E242" s="216" t="s">
        <v>409</v>
      </c>
      <c r="F242" s="217" t="s">
        <v>410</v>
      </c>
      <c r="G242" s="218" t="s">
        <v>331</v>
      </c>
      <c r="H242" s="219">
        <v>48.979999999999997</v>
      </c>
      <c r="I242" s="220"/>
      <c r="J242" s="221">
        <f>ROUND(I242*H242,2)</f>
        <v>0</v>
      </c>
      <c r="K242" s="217" t="s">
        <v>234</v>
      </c>
      <c r="L242" s="46"/>
      <c r="M242" s="222" t="s">
        <v>21</v>
      </c>
      <c r="N242" s="223" t="s">
        <v>45</v>
      </c>
      <c r="O242" s="86"/>
      <c r="P242" s="224">
        <f>O242*H242</f>
        <v>0</v>
      </c>
      <c r="Q242" s="224">
        <v>0.0034199999999999999</v>
      </c>
      <c r="R242" s="224">
        <f>Q242*H242</f>
        <v>0.16751159999999998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215</v>
      </c>
      <c r="AT242" s="226" t="s">
        <v>211</v>
      </c>
      <c r="AU242" s="226" t="s">
        <v>83</v>
      </c>
      <c r="AY242" s="19" t="s">
        <v>209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215</v>
      </c>
      <c r="BM242" s="226" t="s">
        <v>411</v>
      </c>
    </row>
    <row r="243" s="15" customFormat="1">
      <c r="A243" s="15"/>
      <c r="B243" s="251"/>
      <c r="C243" s="252"/>
      <c r="D243" s="230" t="s">
        <v>217</v>
      </c>
      <c r="E243" s="253" t="s">
        <v>21</v>
      </c>
      <c r="F243" s="254" t="s">
        <v>412</v>
      </c>
      <c r="G243" s="252"/>
      <c r="H243" s="253" t="s">
        <v>21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0" t="s">
        <v>217</v>
      </c>
      <c r="AU243" s="260" t="s">
        <v>83</v>
      </c>
      <c r="AV243" s="15" t="s">
        <v>81</v>
      </c>
      <c r="AW243" s="15" t="s">
        <v>35</v>
      </c>
      <c r="AX243" s="15" t="s">
        <v>74</v>
      </c>
      <c r="AY243" s="260" t="s">
        <v>209</v>
      </c>
    </row>
    <row r="244" s="13" customFormat="1">
      <c r="A244" s="13"/>
      <c r="B244" s="228"/>
      <c r="C244" s="229"/>
      <c r="D244" s="230" t="s">
        <v>217</v>
      </c>
      <c r="E244" s="231" t="s">
        <v>21</v>
      </c>
      <c r="F244" s="232" t="s">
        <v>413</v>
      </c>
      <c r="G244" s="229"/>
      <c r="H244" s="233">
        <v>9.9000000000000004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217</v>
      </c>
      <c r="AU244" s="239" t="s">
        <v>83</v>
      </c>
      <c r="AV244" s="13" t="s">
        <v>83</v>
      </c>
      <c r="AW244" s="13" t="s">
        <v>35</v>
      </c>
      <c r="AX244" s="13" t="s">
        <v>74</v>
      </c>
      <c r="AY244" s="239" t="s">
        <v>209</v>
      </c>
    </row>
    <row r="245" s="13" customFormat="1">
      <c r="A245" s="13"/>
      <c r="B245" s="228"/>
      <c r="C245" s="229"/>
      <c r="D245" s="230" t="s">
        <v>217</v>
      </c>
      <c r="E245" s="231" t="s">
        <v>21</v>
      </c>
      <c r="F245" s="232" t="s">
        <v>414</v>
      </c>
      <c r="G245" s="229"/>
      <c r="H245" s="233">
        <v>13.718999999999999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217</v>
      </c>
      <c r="AU245" s="239" t="s">
        <v>83</v>
      </c>
      <c r="AV245" s="13" t="s">
        <v>83</v>
      </c>
      <c r="AW245" s="13" t="s">
        <v>35</v>
      </c>
      <c r="AX245" s="13" t="s">
        <v>74</v>
      </c>
      <c r="AY245" s="239" t="s">
        <v>209</v>
      </c>
    </row>
    <row r="246" s="14" customFormat="1">
      <c r="A246" s="14"/>
      <c r="B246" s="240"/>
      <c r="C246" s="241"/>
      <c r="D246" s="230" t="s">
        <v>217</v>
      </c>
      <c r="E246" s="242" t="s">
        <v>123</v>
      </c>
      <c r="F246" s="243" t="s">
        <v>223</v>
      </c>
      <c r="G246" s="241"/>
      <c r="H246" s="244">
        <v>23.619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217</v>
      </c>
      <c r="AU246" s="250" t="s">
        <v>83</v>
      </c>
      <c r="AV246" s="14" t="s">
        <v>224</v>
      </c>
      <c r="AW246" s="14" t="s">
        <v>35</v>
      </c>
      <c r="AX246" s="14" t="s">
        <v>74</v>
      </c>
      <c r="AY246" s="250" t="s">
        <v>209</v>
      </c>
    </row>
    <row r="247" s="15" customFormat="1">
      <c r="A247" s="15"/>
      <c r="B247" s="251"/>
      <c r="C247" s="252"/>
      <c r="D247" s="230" t="s">
        <v>217</v>
      </c>
      <c r="E247" s="253" t="s">
        <v>21</v>
      </c>
      <c r="F247" s="254" t="s">
        <v>415</v>
      </c>
      <c r="G247" s="252"/>
      <c r="H247" s="253" t="s">
        <v>21</v>
      </c>
      <c r="I247" s="255"/>
      <c r="J247" s="252"/>
      <c r="K247" s="252"/>
      <c r="L247" s="256"/>
      <c r="M247" s="257"/>
      <c r="N247" s="258"/>
      <c r="O247" s="258"/>
      <c r="P247" s="258"/>
      <c r="Q247" s="258"/>
      <c r="R247" s="258"/>
      <c r="S247" s="258"/>
      <c r="T247" s="25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0" t="s">
        <v>217</v>
      </c>
      <c r="AU247" s="260" t="s">
        <v>83</v>
      </c>
      <c r="AV247" s="15" t="s">
        <v>81</v>
      </c>
      <c r="AW247" s="15" t="s">
        <v>35</v>
      </c>
      <c r="AX247" s="15" t="s">
        <v>74</v>
      </c>
      <c r="AY247" s="260" t="s">
        <v>209</v>
      </c>
    </row>
    <row r="248" s="13" customFormat="1">
      <c r="A248" s="13"/>
      <c r="B248" s="228"/>
      <c r="C248" s="229"/>
      <c r="D248" s="230" t="s">
        <v>217</v>
      </c>
      <c r="E248" s="231" t="s">
        <v>21</v>
      </c>
      <c r="F248" s="232" t="s">
        <v>416</v>
      </c>
      <c r="G248" s="229"/>
      <c r="H248" s="233">
        <v>17.565999999999999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217</v>
      </c>
      <c r="AU248" s="239" t="s">
        <v>83</v>
      </c>
      <c r="AV248" s="13" t="s">
        <v>83</v>
      </c>
      <c r="AW248" s="13" t="s">
        <v>35</v>
      </c>
      <c r="AX248" s="13" t="s">
        <v>74</v>
      </c>
      <c r="AY248" s="239" t="s">
        <v>209</v>
      </c>
    </row>
    <row r="249" s="13" customFormat="1">
      <c r="A249" s="13"/>
      <c r="B249" s="228"/>
      <c r="C249" s="229"/>
      <c r="D249" s="230" t="s">
        <v>217</v>
      </c>
      <c r="E249" s="231" t="s">
        <v>21</v>
      </c>
      <c r="F249" s="232" t="s">
        <v>417</v>
      </c>
      <c r="G249" s="229"/>
      <c r="H249" s="233">
        <v>2.387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217</v>
      </c>
      <c r="AU249" s="239" t="s">
        <v>83</v>
      </c>
      <c r="AV249" s="13" t="s">
        <v>83</v>
      </c>
      <c r="AW249" s="13" t="s">
        <v>35</v>
      </c>
      <c r="AX249" s="13" t="s">
        <v>74</v>
      </c>
      <c r="AY249" s="239" t="s">
        <v>209</v>
      </c>
    </row>
    <row r="250" s="13" customFormat="1">
      <c r="A250" s="13"/>
      <c r="B250" s="228"/>
      <c r="C250" s="229"/>
      <c r="D250" s="230" t="s">
        <v>217</v>
      </c>
      <c r="E250" s="231" t="s">
        <v>21</v>
      </c>
      <c r="F250" s="232" t="s">
        <v>418</v>
      </c>
      <c r="G250" s="229"/>
      <c r="H250" s="233">
        <v>5.4080000000000004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217</v>
      </c>
      <c r="AU250" s="239" t="s">
        <v>83</v>
      </c>
      <c r="AV250" s="13" t="s">
        <v>83</v>
      </c>
      <c r="AW250" s="13" t="s">
        <v>35</v>
      </c>
      <c r="AX250" s="13" t="s">
        <v>74</v>
      </c>
      <c r="AY250" s="239" t="s">
        <v>209</v>
      </c>
    </row>
    <row r="251" s="14" customFormat="1">
      <c r="A251" s="14"/>
      <c r="B251" s="240"/>
      <c r="C251" s="241"/>
      <c r="D251" s="230" t="s">
        <v>217</v>
      </c>
      <c r="E251" s="242" t="s">
        <v>21</v>
      </c>
      <c r="F251" s="243" t="s">
        <v>223</v>
      </c>
      <c r="G251" s="241"/>
      <c r="H251" s="244">
        <v>25.361000000000001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217</v>
      </c>
      <c r="AU251" s="250" t="s">
        <v>83</v>
      </c>
      <c r="AV251" s="14" t="s">
        <v>224</v>
      </c>
      <c r="AW251" s="14" t="s">
        <v>35</v>
      </c>
      <c r="AX251" s="14" t="s">
        <v>74</v>
      </c>
      <c r="AY251" s="250" t="s">
        <v>209</v>
      </c>
    </row>
    <row r="252" s="16" customFormat="1">
      <c r="A252" s="16"/>
      <c r="B252" s="261"/>
      <c r="C252" s="262"/>
      <c r="D252" s="230" t="s">
        <v>217</v>
      </c>
      <c r="E252" s="263" t="s">
        <v>21</v>
      </c>
      <c r="F252" s="264" t="s">
        <v>257</v>
      </c>
      <c r="G252" s="262"/>
      <c r="H252" s="265">
        <v>48.979999999999997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1" t="s">
        <v>217</v>
      </c>
      <c r="AU252" s="271" t="s">
        <v>83</v>
      </c>
      <c r="AV252" s="16" t="s">
        <v>215</v>
      </c>
      <c r="AW252" s="16" t="s">
        <v>35</v>
      </c>
      <c r="AX252" s="16" t="s">
        <v>81</v>
      </c>
      <c r="AY252" s="271" t="s">
        <v>209</v>
      </c>
    </row>
    <row r="253" s="2" customFormat="1" ht="37.8" customHeight="1">
      <c r="A253" s="40"/>
      <c r="B253" s="41"/>
      <c r="C253" s="215" t="s">
        <v>419</v>
      </c>
      <c r="D253" s="215" t="s">
        <v>211</v>
      </c>
      <c r="E253" s="216" t="s">
        <v>420</v>
      </c>
      <c r="F253" s="217" t="s">
        <v>421</v>
      </c>
      <c r="G253" s="218" t="s">
        <v>331</v>
      </c>
      <c r="H253" s="219">
        <v>48.979999999999997</v>
      </c>
      <c r="I253" s="220"/>
      <c r="J253" s="221">
        <f>ROUND(I253*H253,2)</f>
        <v>0</v>
      </c>
      <c r="K253" s="217" t="s">
        <v>234</v>
      </c>
      <c r="L253" s="46"/>
      <c r="M253" s="222" t="s">
        <v>21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215</v>
      </c>
      <c r="AT253" s="226" t="s">
        <v>211</v>
      </c>
      <c r="AU253" s="226" t="s">
        <v>83</v>
      </c>
      <c r="AY253" s="19" t="s">
        <v>209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215</v>
      </c>
      <c r="BM253" s="226" t="s">
        <v>422</v>
      </c>
    </row>
    <row r="254" s="12" customFormat="1" ht="22.8" customHeight="1">
      <c r="A254" s="12"/>
      <c r="B254" s="199"/>
      <c r="C254" s="200"/>
      <c r="D254" s="201" t="s">
        <v>73</v>
      </c>
      <c r="E254" s="213" t="s">
        <v>224</v>
      </c>
      <c r="F254" s="213" t="s">
        <v>423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SUM(P255:P358)</f>
        <v>0</v>
      </c>
      <c r="Q254" s="207"/>
      <c r="R254" s="208">
        <f>SUM(R255:R358)</f>
        <v>239.45035361000004</v>
      </c>
      <c r="S254" s="207"/>
      <c r="T254" s="209">
        <f>SUM(T255:T358)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73</v>
      </c>
      <c r="AU254" s="211" t="s">
        <v>81</v>
      </c>
      <c r="AY254" s="210" t="s">
        <v>209</v>
      </c>
      <c r="BK254" s="212">
        <f>SUM(BK255:BK358)</f>
        <v>0</v>
      </c>
    </row>
    <row r="255" s="2" customFormat="1" ht="24.15" customHeight="1">
      <c r="A255" s="40"/>
      <c r="B255" s="41"/>
      <c r="C255" s="215" t="s">
        <v>424</v>
      </c>
      <c r="D255" s="215" t="s">
        <v>211</v>
      </c>
      <c r="E255" s="216" t="s">
        <v>425</v>
      </c>
      <c r="F255" s="217" t="s">
        <v>426</v>
      </c>
      <c r="G255" s="218" t="s">
        <v>214</v>
      </c>
      <c r="H255" s="219">
        <v>25.878</v>
      </c>
      <c r="I255" s="220"/>
      <c r="J255" s="221">
        <f>ROUND(I255*H255,2)</f>
        <v>0</v>
      </c>
      <c r="K255" s="217" t="s">
        <v>234</v>
      </c>
      <c r="L255" s="46"/>
      <c r="M255" s="222" t="s">
        <v>21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215</v>
      </c>
      <c r="AT255" s="226" t="s">
        <v>211</v>
      </c>
      <c r="AU255" s="226" t="s">
        <v>83</v>
      </c>
      <c r="AY255" s="19" t="s">
        <v>209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215</v>
      </c>
      <c r="BM255" s="226" t="s">
        <v>427</v>
      </c>
    </row>
    <row r="256" s="13" customFormat="1">
      <c r="A256" s="13"/>
      <c r="B256" s="228"/>
      <c r="C256" s="229"/>
      <c r="D256" s="230" t="s">
        <v>217</v>
      </c>
      <c r="E256" s="231" t="s">
        <v>21</v>
      </c>
      <c r="F256" s="232" t="s">
        <v>428</v>
      </c>
      <c r="G256" s="229"/>
      <c r="H256" s="233">
        <v>7.2149999999999999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217</v>
      </c>
      <c r="AU256" s="239" t="s">
        <v>83</v>
      </c>
      <c r="AV256" s="13" t="s">
        <v>83</v>
      </c>
      <c r="AW256" s="13" t="s">
        <v>35</v>
      </c>
      <c r="AX256" s="13" t="s">
        <v>74</v>
      </c>
      <c r="AY256" s="239" t="s">
        <v>209</v>
      </c>
    </row>
    <row r="257" s="13" customFormat="1">
      <c r="A257" s="13"/>
      <c r="B257" s="228"/>
      <c r="C257" s="229"/>
      <c r="D257" s="230" t="s">
        <v>217</v>
      </c>
      <c r="E257" s="231" t="s">
        <v>21</v>
      </c>
      <c r="F257" s="232" t="s">
        <v>429</v>
      </c>
      <c r="G257" s="229"/>
      <c r="H257" s="233">
        <v>18.663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217</v>
      </c>
      <c r="AU257" s="239" t="s">
        <v>83</v>
      </c>
      <c r="AV257" s="13" t="s">
        <v>83</v>
      </c>
      <c r="AW257" s="13" t="s">
        <v>35</v>
      </c>
      <c r="AX257" s="13" t="s">
        <v>74</v>
      </c>
      <c r="AY257" s="239" t="s">
        <v>209</v>
      </c>
    </row>
    <row r="258" s="14" customFormat="1">
      <c r="A258" s="14"/>
      <c r="B258" s="240"/>
      <c r="C258" s="241"/>
      <c r="D258" s="230" t="s">
        <v>217</v>
      </c>
      <c r="E258" s="242" t="s">
        <v>21</v>
      </c>
      <c r="F258" s="243" t="s">
        <v>223</v>
      </c>
      <c r="G258" s="241"/>
      <c r="H258" s="244">
        <v>25.878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217</v>
      </c>
      <c r="AU258" s="250" t="s">
        <v>83</v>
      </c>
      <c r="AV258" s="14" t="s">
        <v>224</v>
      </c>
      <c r="AW258" s="14" t="s">
        <v>35</v>
      </c>
      <c r="AX258" s="14" t="s">
        <v>81</v>
      </c>
      <c r="AY258" s="250" t="s">
        <v>209</v>
      </c>
    </row>
    <row r="259" s="2" customFormat="1" ht="101.25" customHeight="1">
      <c r="A259" s="40"/>
      <c r="B259" s="41"/>
      <c r="C259" s="215" t="s">
        <v>430</v>
      </c>
      <c r="D259" s="215" t="s">
        <v>211</v>
      </c>
      <c r="E259" s="216" t="s">
        <v>431</v>
      </c>
      <c r="F259" s="217" t="s">
        <v>432</v>
      </c>
      <c r="G259" s="218" t="s">
        <v>322</v>
      </c>
      <c r="H259" s="219">
        <v>8</v>
      </c>
      <c r="I259" s="220"/>
      <c r="J259" s="221">
        <f>ROUND(I259*H259,2)</f>
        <v>0</v>
      </c>
      <c r="K259" s="217" t="s">
        <v>234</v>
      </c>
      <c r="L259" s="46"/>
      <c r="M259" s="222" t="s">
        <v>21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215</v>
      </c>
      <c r="AT259" s="226" t="s">
        <v>211</v>
      </c>
      <c r="AU259" s="226" t="s">
        <v>83</v>
      </c>
      <c r="AY259" s="19" t="s">
        <v>209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81</v>
      </c>
      <c r="BK259" s="227">
        <f>ROUND(I259*H259,2)</f>
        <v>0</v>
      </c>
      <c r="BL259" s="19" t="s">
        <v>215</v>
      </c>
      <c r="BM259" s="226" t="s">
        <v>433</v>
      </c>
    </row>
    <row r="260" s="2" customFormat="1" ht="14.4" customHeight="1">
      <c r="A260" s="40"/>
      <c r="B260" s="41"/>
      <c r="C260" s="272" t="s">
        <v>434</v>
      </c>
      <c r="D260" s="272" t="s">
        <v>299</v>
      </c>
      <c r="E260" s="273" t="s">
        <v>435</v>
      </c>
      <c r="F260" s="274" t="s">
        <v>436</v>
      </c>
      <c r="G260" s="275" t="s">
        <v>322</v>
      </c>
      <c r="H260" s="276">
        <v>8</v>
      </c>
      <c r="I260" s="277"/>
      <c r="J260" s="278">
        <f>ROUND(I260*H260,2)</f>
        <v>0</v>
      </c>
      <c r="K260" s="274" t="s">
        <v>21</v>
      </c>
      <c r="L260" s="279"/>
      <c r="M260" s="280" t="s">
        <v>21</v>
      </c>
      <c r="N260" s="281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262</v>
      </c>
      <c r="AT260" s="226" t="s">
        <v>299</v>
      </c>
      <c r="AU260" s="226" t="s">
        <v>83</v>
      </c>
      <c r="AY260" s="19" t="s">
        <v>209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215</v>
      </c>
      <c r="BM260" s="226" t="s">
        <v>437</v>
      </c>
    </row>
    <row r="261" s="2" customFormat="1" ht="101.25" customHeight="1">
      <c r="A261" s="40"/>
      <c r="B261" s="41"/>
      <c r="C261" s="215" t="s">
        <v>438</v>
      </c>
      <c r="D261" s="215" t="s">
        <v>211</v>
      </c>
      <c r="E261" s="216" t="s">
        <v>439</v>
      </c>
      <c r="F261" s="217" t="s">
        <v>440</v>
      </c>
      <c r="G261" s="218" t="s">
        <v>322</v>
      </c>
      <c r="H261" s="219">
        <v>16</v>
      </c>
      <c r="I261" s="220"/>
      <c r="J261" s="221">
        <f>ROUND(I261*H261,2)</f>
        <v>0</v>
      </c>
      <c r="K261" s="217" t="s">
        <v>234</v>
      </c>
      <c r="L261" s="46"/>
      <c r="M261" s="222" t="s">
        <v>21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215</v>
      </c>
      <c r="AT261" s="226" t="s">
        <v>211</v>
      </c>
      <c r="AU261" s="226" t="s">
        <v>83</v>
      </c>
      <c r="AY261" s="19" t="s">
        <v>209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215</v>
      </c>
      <c r="BM261" s="226" t="s">
        <v>441</v>
      </c>
    </row>
    <row r="262" s="2" customFormat="1" ht="14.4" customHeight="1">
      <c r="A262" s="40"/>
      <c r="B262" s="41"/>
      <c r="C262" s="272" t="s">
        <v>442</v>
      </c>
      <c r="D262" s="272" t="s">
        <v>299</v>
      </c>
      <c r="E262" s="273" t="s">
        <v>443</v>
      </c>
      <c r="F262" s="274" t="s">
        <v>444</v>
      </c>
      <c r="G262" s="275" t="s">
        <v>322</v>
      </c>
      <c r="H262" s="276">
        <v>16</v>
      </c>
      <c r="I262" s="277"/>
      <c r="J262" s="278">
        <f>ROUND(I262*H262,2)</f>
        <v>0</v>
      </c>
      <c r="K262" s="274" t="s">
        <v>21</v>
      </c>
      <c r="L262" s="279"/>
      <c r="M262" s="280" t="s">
        <v>21</v>
      </c>
      <c r="N262" s="281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262</v>
      </c>
      <c r="AT262" s="226" t="s">
        <v>299</v>
      </c>
      <c r="AU262" s="226" t="s">
        <v>83</v>
      </c>
      <c r="AY262" s="19" t="s">
        <v>209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215</v>
      </c>
      <c r="BM262" s="226" t="s">
        <v>445</v>
      </c>
    </row>
    <row r="263" s="2" customFormat="1" ht="37.8" customHeight="1">
      <c r="A263" s="40"/>
      <c r="B263" s="41"/>
      <c r="C263" s="215" t="s">
        <v>446</v>
      </c>
      <c r="D263" s="215" t="s">
        <v>211</v>
      </c>
      <c r="E263" s="216" t="s">
        <v>447</v>
      </c>
      <c r="F263" s="217" t="s">
        <v>448</v>
      </c>
      <c r="G263" s="218" t="s">
        <v>331</v>
      </c>
      <c r="H263" s="219">
        <v>44.756</v>
      </c>
      <c r="I263" s="220"/>
      <c r="J263" s="221">
        <f>ROUND(I263*H263,2)</f>
        <v>0</v>
      </c>
      <c r="K263" s="217" t="s">
        <v>234</v>
      </c>
      <c r="L263" s="46"/>
      <c r="M263" s="222" t="s">
        <v>21</v>
      </c>
      <c r="N263" s="223" t="s">
        <v>45</v>
      </c>
      <c r="O263" s="86"/>
      <c r="P263" s="224">
        <f>O263*H263</f>
        <v>0</v>
      </c>
      <c r="Q263" s="224">
        <v>0.20608000000000001</v>
      </c>
      <c r="R263" s="224">
        <f>Q263*H263</f>
        <v>9.2233164800000012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215</v>
      </c>
      <c r="AT263" s="226" t="s">
        <v>211</v>
      </c>
      <c r="AU263" s="226" t="s">
        <v>83</v>
      </c>
      <c r="AY263" s="19" t="s">
        <v>209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215</v>
      </c>
      <c r="BM263" s="226" t="s">
        <v>449</v>
      </c>
    </row>
    <row r="264" s="13" customFormat="1">
      <c r="A264" s="13"/>
      <c r="B264" s="228"/>
      <c r="C264" s="229"/>
      <c r="D264" s="230" t="s">
        <v>217</v>
      </c>
      <c r="E264" s="231" t="s">
        <v>21</v>
      </c>
      <c r="F264" s="232" t="s">
        <v>450</v>
      </c>
      <c r="G264" s="229"/>
      <c r="H264" s="233">
        <v>4.7000000000000002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217</v>
      </c>
      <c r="AU264" s="239" t="s">
        <v>83</v>
      </c>
      <c r="AV264" s="13" t="s">
        <v>83</v>
      </c>
      <c r="AW264" s="13" t="s">
        <v>35</v>
      </c>
      <c r="AX264" s="13" t="s">
        <v>74</v>
      </c>
      <c r="AY264" s="239" t="s">
        <v>209</v>
      </c>
    </row>
    <row r="265" s="13" customFormat="1">
      <c r="A265" s="13"/>
      <c r="B265" s="228"/>
      <c r="C265" s="229"/>
      <c r="D265" s="230" t="s">
        <v>217</v>
      </c>
      <c r="E265" s="231" t="s">
        <v>21</v>
      </c>
      <c r="F265" s="232" t="s">
        <v>451</v>
      </c>
      <c r="G265" s="229"/>
      <c r="H265" s="233">
        <v>40.055999999999997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217</v>
      </c>
      <c r="AU265" s="239" t="s">
        <v>83</v>
      </c>
      <c r="AV265" s="13" t="s">
        <v>83</v>
      </c>
      <c r="AW265" s="13" t="s">
        <v>35</v>
      </c>
      <c r="AX265" s="13" t="s">
        <v>74</v>
      </c>
      <c r="AY265" s="239" t="s">
        <v>209</v>
      </c>
    </row>
    <row r="266" s="16" customFormat="1">
      <c r="A266" s="16"/>
      <c r="B266" s="261"/>
      <c r="C266" s="262"/>
      <c r="D266" s="230" t="s">
        <v>217</v>
      </c>
      <c r="E266" s="263" t="s">
        <v>21</v>
      </c>
      <c r="F266" s="264" t="s">
        <v>257</v>
      </c>
      <c r="G266" s="262"/>
      <c r="H266" s="265">
        <v>44.756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1" t="s">
        <v>217</v>
      </c>
      <c r="AU266" s="271" t="s">
        <v>83</v>
      </c>
      <c r="AV266" s="16" t="s">
        <v>215</v>
      </c>
      <c r="AW266" s="16" t="s">
        <v>35</v>
      </c>
      <c r="AX266" s="16" t="s">
        <v>81</v>
      </c>
      <c r="AY266" s="271" t="s">
        <v>209</v>
      </c>
    </row>
    <row r="267" s="2" customFormat="1" ht="37.8" customHeight="1">
      <c r="A267" s="40"/>
      <c r="B267" s="41"/>
      <c r="C267" s="215" t="s">
        <v>452</v>
      </c>
      <c r="D267" s="215" t="s">
        <v>211</v>
      </c>
      <c r="E267" s="216" t="s">
        <v>453</v>
      </c>
      <c r="F267" s="217" t="s">
        <v>454</v>
      </c>
      <c r="G267" s="218" t="s">
        <v>331</v>
      </c>
      <c r="H267" s="219">
        <v>31.776</v>
      </c>
      <c r="I267" s="220"/>
      <c r="J267" s="221">
        <f>ROUND(I267*H267,2)</f>
        <v>0</v>
      </c>
      <c r="K267" s="217" t="s">
        <v>234</v>
      </c>
      <c r="L267" s="46"/>
      <c r="M267" s="222" t="s">
        <v>21</v>
      </c>
      <c r="N267" s="223" t="s">
        <v>45</v>
      </c>
      <c r="O267" s="86"/>
      <c r="P267" s="224">
        <f>O267*H267</f>
        <v>0</v>
      </c>
      <c r="Q267" s="224">
        <v>0.2387</v>
      </c>
      <c r="R267" s="224">
        <f>Q267*H267</f>
        <v>7.5849311999999998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215</v>
      </c>
      <c r="AT267" s="226" t="s">
        <v>211</v>
      </c>
      <c r="AU267" s="226" t="s">
        <v>83</v>
      </c>
      <c r="AY267" s="19" t="s">
        <v>209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215</v>
      </c>
      <c r="BM267" s="226" t="s">
        <v>455</v>
      </c>
    </row>
    <row r="268" s="13" customFormat="1">
      <c r="A268" s="13"/>
      <c r="B268" s="228"/>
      <c r="C268" s="229"/>
      <c r="D268" s="230" t="s">
        <v>217</v>
      </c>
      <c r="E268" s="231" t="s">
        <v>21</v>
      </c>
      <c r="F268" s="232" t="s">
        <v>456</v>
      </c>
      <c r="G268" s="229"/>
      <c r="H268" s="233">
        <v>31.776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217</v>
      </c>
      <c r="AU268" s="239" t="s">
        <v>83</v>
      </c>
      <c r="AV268" s="13" t="s">
        <v>83</v>
      </c>
      <c r="AW268" s="13" t="s">
        <v>35</v>
      </c>
      <c r="AX268" s="13" t="s">
        <v>81</v>
      </c>
      <c r="AY268" s="239" t="s">
        <v>209</v>
      </c>
    </row>
    <row r="269" s="2" customFormat="1" ht="37.8" customHeight="1">
      <c r="A269" s="40"/>
      <c r="B269" s="41"/>
      <c r="C269" s="215" t="s">
        <v>457</v>
      </c>
      <c r="D269" s="215" t="s">
        <v>211</v>
      </c>
      <c r="E269" s="216" t="s">
        <v>458</v>
      </c>
      <c r="F269" s="217" t="s">
        <v>459</v>
      </c>
      <c r="G269" s="218" t="s">
        <v>331</v>
      </c>
      <c r="H269" s="219">
        <v>31.776</v>
      </c>
      <c r="I269" s="220"/>
      <c r="J269" s="221">
        <f>ROUND(I269*H269,2)</f>
        <v>0</v>
      </c>
      <c r="K269" s="217" t="s">
        <v>234</v>
      </c>
      <c r="L269" s="46"/>
      <c r="M269" s="222" t="s">
        <v>21</v>
      </c>
      <c r="N269" s="223" t="s">
        <v>45</v>
      </c>
      <c r="O269" s="86"/>
      <c r="P269" s="224">
        <f>O269*H269</f>
        <v>0</v>
      </c>
      <c r="Q269" s="224">
        <v>0.19111</v>
      </c>
      <c r="R269" s="224">
        <f>Q269*H269</f>
        <v>6.0727113600000004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215</v>
      </c>
      <c r="AT269" s="226" t="s">
        <v>211</v>
      </c>
      <c r="AU269" s="226" t="s">
        <v>83</v>
      </c>
      <c r="AY269" s="19" t="s">
        <v>209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81</v>
      </c>
      <c r="BK269" s="227">
        <f>ROUND(I269*H269,2)</f>
        <v>0</v>
      </c>
      <c r="BL269" s="19" t="s">
        <v>215</v>
      </c>
      <c r="BM269" s="226" t="s">
        <v>460</v>
      </c>
    </row>
    <row r="270" s="13" customFormat="1">
      <c r="A270" s="13"/>
      <c r="B270" s="228"/>
      <c r="C270" s="229"/>
      <c r="D270" s="230" t="s">
        <v>217</v>
      </c>
      <c r="E270" s="231" t="s">
        <v>21</v>
      </c>
      <c r="F270" s="232" t="s">
        <v>456</v>
      </c>
      <c r="G270" s="229"/>
      <c r="H270" s="233">
        <v>31.776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217</v>
      </c>
      <c r="AU270" s="239" t="s">
        <v>83</v>
      </c>
      <c r="AV270" s="13" t="s">
        <v>83</v>
      </c>
      <c r="AW270" s="13" t="s">
        <v>35</v>
      </c>
      <c r="AX270" s="13" t="s">
        <v>81</v>
      </c>
      <c r="AY270" s="239" t="s">
        <v>209</v>
      </c>
    </row>
    <row r="271" s="2" customFormat="1" ht="37.8" customHeight="1">
      <c r="A271" s="40"/>
      <c r="B271" s="41"/>
      <c r="C271" s="215" t="s">
        <v>461</v>
      </c>
      <c r="D271" s="215" t="s">
        <v>211</v>
      </c>
      <c r="E271" s="216" t="s">
        <v>462</v>
      </c>
      <c r="F271" s="217" t="s">
        <v>463</v>
      </c>
      <c r="G271" s="218" t="s">
        <v>331</v>
      </c>
      <c r="H271" s="219">
        <v>199.239</v>
      </c>
      <c r="I271" s="220"/>
      <c r="J271" s="221">
        <f>ROUND(I271*H271,2)</f>
        <v>0</v>
      </c>
      <c r="K271" s="217" t="s">
        <v>234</v>
      </c>
      <c r="L271" s="46"/>
      <c r="M271" s="222" t="s">
        <v>21</v>
      </c>
      <c r="N271" s="223" t="s">
        <v>45</v>
      </c>
      <c r="O271" s="86"/>
      <c r="P271" s="224">
        <f>O271*H271</f>
        <v>0</v>
      </c>
      <c r="Q271" s="224">
        <v>0.25098999999999999</v>
      </c>
      <c r="R271" s="224">
        <f>Q271*H271</f>
        <v>50.006996610000002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215</v>
      </c>
      <c r="AT271" s="226" t="s">
        <v>211</v>
      </c>
      <c r="AU271" s="226" t="s">
        <v>83</v>
      </c>
      <c r="AY271" s="19" t="s">
        <v>209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215</v>
      </c>
      <c r="BM271" s="226" t="s">
        <v>464</v>
      </c>
    </row>
    <row r="272" s="13" customFormat="1">
      <c r="A272" s="13"/>
      <c r="B272" s="228"/>
      <c r="C272" s="229"/>
      <c r="D272" s="230" t="s">
        <v>217</v>
      </c>
      <c r="E272" s="231" t="s">
        <v>21</v>
      </c>
      <c r="F272" s="232" t="s">
        <v>465</v>
      </c>
      <c r="G272" s="229"/>
      <c r="H272" s="233">
        <v>124.589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217</v>
      </c>
      <c r="AU272" s="239" t="s">
        <v>83</v>
      </c>
      <c r="AV272" s="13" t="s">
        <v>83</v>
      </c>
      <c r="AW272" s="13" t="s">
        <v>35</v>
      </c>
      <c r="AX272" s="13" t="s">
        <v>74</v>
      </c>
      <c r="AY272" s="239" t="s">
        <v>209</v>
      </c>
    </row>
    <row r="273" s="13" customFormat="1">
      <c r="A273" s="13"/>
      <c r="B273" s="228"/>
      <c r="C273" s="229"/>
      <c r="D273" s="230" t="s">
        <v>217</v>
      </c>
      <c r="E273" s="231" t="s">
        <v>21</v>
      </c>
      <c r="F273" s="232" t="s">
        <v>466</v>
      </c>
      <c r="G273" s="229"/>
      <c r="H273" s="233">
        <v>74.650000000000006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217</v>
      </c>
      <c r="AU273" s="239" t="s">
        <v>83</v>
      </c>
      <c r="AV273" s="13" t="s">
        <v>83</v>
      </c>
      <c r="AW273" s="13" t="s">
        <v>35</v>
      </c>
      <c r="AX273" s="13" t="s">
        <v>74</v>
      </c>
      <c r="AY273" s="239" t="s">
        <v>209</v>
      </c>
    </row>
    <row r="274" s="14" customFormat="1">
      <c r="A274" s="14"/>
      <c r="B274" s="240"/>
      <c r="C274" s="241"/>
      <c r="D274" s="230" t="s">
        <v>217</v>
      </c>
      <c r="E274" s="242" t="s">
        <v>21</v>
      </c>
      <c r="F274" s="243" t="s">
        <v>223</v>
      </c>
      <c r="G274" s="241"/>
      <c r="H274" s="244">
        <v>199.239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217</v>
      </c>
      <c r="AU274" s="250" t="s">
        <v>83</v>
      </c>
      <c r="AV274" s="14" t="s">
        <v>224</v>
      </c>
      <c r="AW274" s="14" t="s">
        <v>35</v>
      </c>
      <c r="AX274" s="14" t="s">
        <v>81</v>
      </c>
      <c r="AY274" s="250" t="s">
        <v>209</v>
      </c>
    </row>
    <row r="275" s="2" customFormat="1" ht="62.7" customHeight="1">
      <c r="A275" s="40"/>
      <c r="B275" s="41"/>
      <c r="C275" s="215" t="s">
        <v>467</v>
      </c>
      <c r="D275" s="215" t="s">
        <v>211</v>
      </c>
      <c r="E275" s="216" t="s">
        <v>468</v>
      </c>
      <c r="F275" s="217" t="s">
        <v>469</v>
      </c>
      <c r="G275" s="218" t="s">
        <v>331</v>
      </c>
      <c r="H275" s="219">
        <v>60.154000000000003</v>
      </c>
      <c r="I275" s="220"/>
      <c r="J275" s="221">
        <f>ROUND(I275*H275,2)</f>
        <v>0</v>
      </c>
      <c r="K275" s="217" t="s">
        <v>234</v>
      </c>
      <c r="L275" s="46"/>
      <c r="M275" s="222" t="s">
        <v>21</v>
      </c>
      <c r="N275" s="223" t="s">
        <v>45</v>
      </c>
      <c r="O275" s="86"/>
      <c r="P275" s="224">
        <f>O275*H275</f>
        <v>0</v>
      </c>
      <c r="Q275" s="224">
        <v>0.20222999999999999</v>
      </c>
      <c r="R275" s="224">
        <f>Q275*H275</f>
        <v>12.16494342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215</v>
      </c>
      <c r="AT275" s="226" t="s">
        <v>211</v>
      </c>
      <c r="AU275" s="226" t="s">
        <v>83</v>
      </c>
      <c r="AY275" s="19" t="s">
        <v>209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81</v>
      </c>
      <c r="BK275" s="227">
        <f>ROUND(I275*H275,2)</f>
        <v>0</v>
      </c>
      <c r="BL275" s="19" t="s">
        <v>215</v>
      </c>
      <c r="BM275" s="226" t="s">
        <v>470</v>
      </c>
    </row>
    <row r="276" s="13" customFormat="1">
      <c r="A276" s="13"/>
      <c r="B276" s="228"/>
      <c r="C276" s="229"/>
      <c r="D276" s="230" t="s">
        <v>217</v>
      </c>
      <c r="E276" s="231" t="s">
        <v>21</v>
      </c>
      <c r="F276" s="232" t="s">
        <v>471</v>
      </c>
      <c r="G276" s="229"/>
      <c r="H276" s="233">
        <v>33.325000000000003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217</v>
      </c>
      <c r="AU276" s="239" t="s">
        <v>83</v>
      </c>
      <c r="AV276" s="13" t="s">
        <v>83</v>
      </c>
      <c r="AW276" s="13" t="s">
        <v>35</v>
      </c>
      <c r="AX276" s="13" t="s">
        <v>74</v>
      </c>
      <c r="AY276" s="239" t="s">
        <v>209</v>
      </c>
    </row>
    <row r="277" s="13" customFormat="1">
      <c r="A277" s="13"/>
      <c r="B277" s="228"/>
      <c r="C277" s="229"/>
      <c r="D277" s="230" t="s">
        <v>217</v>
      </c>
      <c r="E277" s="231" t="s">
        <v>21</v>
      </c>
      <c r="F277" s="232" t="s">
        <v>472</v>
      </c>
      <c r="G277" s="229"/>
      <c r="H277" s="233">
        <v>26.829000000000001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217</v>
      </c>
      <c r="AU277" s="239" t="s">
        <v>83</v>
      </c>
      <c r="AV277" s="13" t="s">
        <v>83</v>
      </c>
      <c r="AW277" s="13" t="s">
        <v>35</v>
      </c>
      <c r="AX277" s="13" t="s">
        <v>74</v>
      </c>
      <c r="AY277" s="239" t="s">
        <v>209</v>
      </c>
    </row>
    <row r="278" s="16" customFormat="1">
      <c r="A278" s="16"/>
      <c r="B278" s="261"/>
      <c r="C278" s="262"/>
      <c r="D278" s="230" t="s">
        <v>217</v>
      </c>
      <c r="E278" s="263" t="s">
        <v>21</v>
      </c>
      <c r="F278" s="264" t="s">
        <v>257</v>
      </c>
      <c r="G278" s="262"/>
      <c r="H278" s="265">
        <v>60.154000000000003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1" t="s">
        <v>217</v>
      </c>
      <c r="AU278" s="271" t="s">
        <v>83</v>
      </c>
      <c r="AV278" s="16" t="s">
        <v>215</v>
      </c>
      <c r="AW278" s="16" t="s">
        <v>35</v>
      </c>
      <c r="AX278" s="16" t="s">
        <v>81</v>
      </c>
      <c r="AY278" s="271" t="s">
        <v>209</v>
      </c>
    </row>
    <row r="279" s="2" customFormat="1" ht="24.15" customHeight="1">
      <c r="A279" s="40"/>
      <c r="B279" s="41"/>
      <c r="C279" s="215" t="s">
        <v>473</v>
      </c>
      <c r="D279" s="215" t="s">
        <v>211</v>
      </c>
      <c r="E279" s="216" t="s">
        <v>474</v>
      </c>
      <c r="F279" s="217" t="s">
        <v>475</v>
      </c>
      <c r="G279" s="218" t="s">
        <v>214</v>
      </c>
      <c r="H279" s="219">
        <v>23.844999999999999</v>
      </c>
      <c r="I279" s="220"/>
      <c r="J279" s="221">
        <f>ROUND(I279*H279,2)</f>
        <v>0</v>
      </c>
      <c r="K279" s="217" t="s">
        <v>21</v>
      </c>
      <c r="L279" s="46"/>
      <c r="M279" s="222" t="s">
        <v>21</v>
      </c>
      <c r="N279" s="223" t="s">
        <v>45</v>
      </c>
      <c r="O279" s="86"/>
      <c r="P279" s="224">
        <f>O279*H279</f>
        <v>0</v>
      </c>
      <c r="Q279" s="224">
        <v>2.45329</v>
      </c>
      <c r="R279" s="224">
        <f>Q279*H279</f>
        <v>58.498700049999997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215</v>
      </c>
      <c r="AT279" s="226" t="s">
        <v>211</v>
      </c>
      <c r="AU279" s="226" t="s">
        <v>83</v>
      </c>
      <c r="AY279" s="19" t="s">
        <v>209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81</v>
      </c>
      <c r="BK279" s="227">
        <f>ROUND(I279*H279,2)</f>
        <v>0</v>
      </c>
      <c r="BL279" s="19" t="s">
        <v>215</v>
      </c>
      <c r="BM279" s="226" t="s">
        <v>476</v>
      </c>
    </row>
    <row r="280" s="13" customFormat="1">
      <c r="A280" s="13"/>
      <c r="B280" s="228"/>
      <c r="C280" s="229"/>
      <c r="D280" s="230" t="s">
        <v>217</v>
      </c>
      <c r="E280" s="231" t="s">
        <v>21</v>
      </c>
      <c r="F280" s="232" t="s">
        <v>477</v>
      </c>
      <c r="G280" s="229"/>
      <c r="H280" s="233">
        <v>7.5430000000000001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217</v>
      </c>
      <c r="AU280" s="239" t="s">
        <v>83</v>
      </c>
      <c r="AV280" s="13" t="s">
        <v>83</v>
      </c>
      <c r="AW280" s="13" t="s">
        <v>35</v>
      </c>
      <c r="AX280" s="13" t="s">
        <v>74</v>
      </c>
      <c r="AY280" s="239" t="s">
        <v>209</v>
      </c>
    </row>
    <row r="281" s="13" customFormat="1">
      <c r="A281" s="13"/>
      <c r="B281" s="228"/>
      <c r="C281" s="229"/>
      <c r="D281" s="230" t="s">
        <v>217</v>
      </c>
      <c r="E281" s="231" t="s">
        <v>21</v>
      </c>
      <c r="F281" s="232" t="s">
        <v>478</v>
      </c>
      <c r="G281" s="229"/>
      <c r="H281" s="233">
        <v>3.8039999999999998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217</v>
      </c>
      <c r="AU281" s="239" t="s">
        <v>83</v>
      </c>
      <c r="AV281" s="13" t="s">
        <v>83</v>
      </c>
      <c r="AW281" s="13" t="s">
        <v>35</v>
      </c>
      <c r="AX281" s="13" t="s">
        <v>74</v>
      </c>
      <c r="AY281" s="239" t="s">
        <v>209</v>
      </c>
    </row>
    <row r="282" s="13" customFormat="1">
      <c r="A282" s="13"/>
      <c r="B282" s="228"/>
      <c r="C282" s="229"/>
      <c r="D282" s="230" t="s">
        <v>217</v>
      </c>
      <c r="E282" s="231" t="s">
        <v>21</v>
      </c>
      <c r="F282" s="232" t="s">
        <v>479</v>
      </c>
      <c r="G282" s="229"/>
      <c r="H282" s="233">
        <v>12.497999999999999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217</v>
      </c>
      <c r="AU282" s="239" t="s">
        <v>83</v>
      </c>
      <c r="AV282" s="13" t="s">
        <v>83</v>
      </c>
      <c r="AW282" s="13" t="s">
        <v>35</v>
      </c>
      <c r="AX282" s="13" t="s">
        <v>74</v>
      </c>
      <c r="AY282" s="239" t="s">
        <v>209</v>
      </c>
    </row>
    <row r="283" s="16" customFormat="1">
      <c r="A283" s="16"/>
      <c r="B283" s="261"/>
      <c r="C283" s="262"/>
      <c r="D283" s="230" t="s">
        <v>217</v>
      </c>
      <c r="E283" s="263" t="s">
        <v>21</v>
      </c>
      <c r="F283" s="264" t="s">
        <v>257</v>
      </c>
      <c r="G283" s="262"/>
      <c r="H283" s="265">
        <v>23.844999999999999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1" t="s">
        <v>217</v>
      </c>
      <c r="AU283" s="271" t="s">
        <v>83</v>
      </c>
      <c r="AV283" s="16" t="s">
        <v>215</v>
      </c>
      <c r="AW283" s="16" t="s">
        <v>35</v>
      </c>
      <c r="AX283" s="16" t="s">
        <v>81</v>
      </c>
      <c r="AY283" s="271" t="s">
        <v>209</v>
      </c>
    </row>
    <row r="284" s="2" customFormat="1" ht="14.4" customHeight="1">
      <c r="A284" s="40"/>
      <c r="B284" s="41"/>
      <c r="C284" s="215" t="s">
        <v>480</v>
      </c>
      <c r="D284" s="215" t="s">
        <v>211</v>
      </c>
      <c r="E284" s="216" t="s">
        <v>481</v>
      </c>
      <c r="F284" s="217" t="s">
        <v>482</v>
      </c>
      <c r="G284" s="218" t="s">
        <v>331</v>
      </c>
      <c r="H284" s="219">
        <v>24.777999999999999</v>
      </c>
      <c r="I284" s="220"/>
      <c r="J284" s="221">
        <f>ROUND(I284*H284,2)</f>
        <v>0</v>
      </c>
      <c r="K284" s="217" t="s">
        <v>21</v>
      </c>
      <c r="L284" s="46"/>
      <c r="M284" s="222" t="s">
        <v>21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215</v>
      </c>
      <c r="AT284" s="226" t="s">
        <v>211</v>
      </c>
      <c r="AU284" s="226" t="s">
        <v>83</v>
      </c>
      <c r="AY284" s="19" t="s">
        <v>209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215</v>
      </c>
      <c r="BM284" s="226" t="s">
        <v>483</v>
      </c>
    </row>
    <row r="285" s="13" customFormat="1">
      <c r="A285" s="13"/>
      <c r="B285" s="228"/>
      <c r="C285" s="229"/>
      <c r="D285" s="230" t="s">
        <v>217</v>
      </c>
      <c r="E285" s="231" t="s">
        <v>21</v>
      </c>
      <c r="F285" s="232" t="s">
        <v>484</v>
      </c>
      <c r="G285" s="229"/>
      <c r="H285" s="233">
        <v>7.4000000000000004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217</v>
      </c>
      <c r="AU285" s="239" t="s">
        <v>83</v>
      </c>
      <c r="AV285" s="13" t="s">
        <v>83</v>
      </c>
      <c r="AW285" s="13" t="s">
        <v>35</v>
      </c>
      <c r="AX285" s="13" t="s">
        <v>74</v>
      </c>
      <c r="AY285" s="239" t="s">
        <v>209</v>
      </c>
    </row>
    <row r="286" s="13" customFormat="1">
      <c r="A286" s="13"/>
      <c r="B286" s="228"/>
      <c r="C286" s="229"/>
      <c r="D286" s="230" t="s">
        <v>217</v>
      </c>
      <c r="E286" s="231" t="s">
        <v>21</v>
      </c>
      <c r="F286" s="232" t="s">
        <v>485</v>
      </c>
      <c r="G286" s="229"/>
      <c r="H286" s="233">
        <v>4.1369999999999996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217</v>
      </c>
      <c r="AU286" s="239" t="s">
        <v>83</v>
      </c>
      <c r="AV286" s="13" t="s">
        <v>83</v>
      </c>
      <c r="AW286" s="13" t="s">
        <v>35</v>
      </c>
      <c r="AX286" s="13" t="s">
        <v>74</v>
      </c>
      <c r="AY286" s="239" t="s">
        <v>209</v>
      </c>
    </row>
    <row r="287" s="13" customFormat="1">
      <c r="A287" s="13"/>
      <c r="B287" s="228"/>
      <c r="C287" s="229"/>
      <c r="D287" s="230" t="s">
        <v>217</v>
      </c>
      <c r="E287" s="231" t="s">
        <v>21</v>
      </c>
      <c r="F287" s="232" t="s">
        <v>486</v>
      </c>
      <c r="G287" s="229"/>
      <c r="H287" s="233">
        <v>3.2000000000000002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217</v>
      </c>
      <c r="AU287" s="239" t="s">
        <v>83</v>
      </c>
      <c r="AV287" s="13" t="s">
        <v>83</v>
      </c>
      <c r="AW287" s="13" t="s">
        <v>35</v>
      </c>
      <c r="AX287" s="13" t="s">
        <v>74</v>
      </c>
      <c r="AY287" s="239" t="s">
        <v>209</v>
      </c>
    </row>
    <row r="288" s="13" customFormat="1">
      <c r="A288" s="13"/>
      <c r="B288" s="228"/>
      <c r="C288" s="229"/>
      <c r="D288" s="230" t="s">
        <v>217</v>
      </c>
      <c r="E288" s="231" t="s">
        <v>21</v>
      </c>
      <c r="F288" s="232" t="s">
        <v>487</v>
      </c>
      <c r="G288" s="229"/>
      <c r="H288" s="233">
        <v>4.2649999999999997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217</v>
      </c>
      <c r="AU288" s="239" t="s">
        <v>83</v>
      </c>
      <c r="AV288" s="13" t="s">
        <v>83</v>
      </c>
      <c r="AW288" s="13" t="s">
        <v>35</v>
      </c>
      <c r="AX288" s="13" t="s">
        <v>74</v>
      </c>
      <c r="AY288" s="239" t="s">
        <v>209</v>
      </c>
    </row>
    <row r="289" s="13" customFormat="1">
      <c r="A289" s="13"/>
      <c r="B289" s="228"/>
      <c r="C289" s="229"/>
      <c r="D289" s="230" t="s">
        <v>217</v>
      </c>
      <c r="E289" s="231" t="s">
        <v>21</v>
      </c>
      <c r="F289" s="232" t="s">
        <v>488</v>
      </c>
      <c r="G289" s="229"/>
      <c r="H289" s="233">
        <v>3.3530000000000002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217</v>
      </c>
      <c r="AU289" s="239" t="s">
        <v>83</v>
      </c>
      <c r="AV289" s="13" t="s">
        <v>83</v>
      </c>
      <c r="AW289" s="13" t="s">
        <v>35</v>
      </c>
      <c r="AX289" s="13" t="s">
        <v>74</v>
      </c>
      <c r="AY289" s="239" t="s">
        <v>209</v>
      </c>
    </row>
    <row r="290" s="13" customFormat="1">
      <c r="A290" s="13"/>
      <c r="B290" s="228"/>
      <c r="C290" s="229"/>
      <c r="D290" s="230" t="s">
        <v>217</v>
      </c>
      <c r="E290" s="231" t="s">
        <v>21</v>
      </c>
      <c r="F290" s="232" t="s">
        <v>489</v>
      </c>
      <c r="G290" s="229"/>
      <c r="H290" s="233">
        <v>2.423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217</v>
      </c>
      <c r="AU290" s="239" t="s">
        <v>83</v>
      </c>
      <c r="AV290" s="13" t="s">
        <v>83</v>
      </c>
      <c r="AW290" s="13" t="s">
        <v>35</v>
      </c>
      <c r="AX290" s="13" t="s">
        <v>74</v>
      </c>
      <c r="AY290" s="239" t="s">
        <v>209</v>
      </c>
    </row>
    <row r="291" s="14" customFormat="1">
      <c r="A291" s="14"/>
      <c r="B291" s="240"/>
      <c r="C291" s="241"/>
      <c r="D291" s="230" t="s">
        <v>217</v>
      </c>
      <c r="E291" s="242" t="s">
        <v>21</v>
      </c>
      <c r="F291" s="243" t="s">
        <v>223</v>
      </c>
      <c r="G291" s="241"/>
      <c r="H291" s="244">
        <v>24.777999999999999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217</v>
      </c>
      <c r="AU291" s="250" t="s">
        <v>83</v>
      </c>
      <c r="AV291" s="14" t="s">
        <v>224</v>
      </c>
      <c r="AW291" s="14" t="s">
        <v>35</v>
      </c>
      <c r="AX291" s="14" t="s">
        <v>81</v>
      </c>
      <c r="AY291" s="250" t="s">
        <v>209</v>
      </c>
    </row>
    <row r="292" s="2" customFormat="1" ht="24.15" customHeight="1">
      <c r="A292" s="40"/>
      <c r="B292" s="41"/>
      <c r="C292" s="215" t="s">
        <v>490</v>
      </c>
      <c r="D292" s="215" t="s">
        <v>211</v>
      </c>
      <c r="E292" s="216" t="s">
        <v>491</v>
      </c>
      <c r="F292" s="217" t="s">
        <v>492</v>
      </c>
      <c r="G292" s="218" t="s">
        <v>331</v>
      </c>
      <c r="H292" s="219">
        <v>138.405</v>
      </c>
      <c r="I292" s="220"/>
      <c r="J292" s="221">
        <f>ROUND(I292*H292,2)</f>
        <v>0</v>
      </c>
      <c r="K292" s="217" t="s">
        <v>234</v>
      </c>
      <c r="L292" s="46"/>
      <c r="M292" s="222" t="s">
        <v>21</v>
      </c>
      <c r="N292" s="223" t="s">
        <v>45</v>
      </c>
      <c r="O292" s="86"/>
      <c r="P292" s="224">
        <f>O292*H292</f>
        <v>0</v>
      </c>
      <c r="Q292" s="224">
        <v>0.0027499999999999998</v>
      </c>
      <c r="R292" s="224">
        <f>Q292*H292</f>
        <v>0.38061374999999997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215</v>
      </c>
      <c r="AT292" s="226" t="s">
        <v>211</v>
      </c>
      <c r="AU292" s="226" t="s">
        <v>83</v>
      </c>
      <c r="AY292" s="19" t="s">
        <v>209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215</v>
      </c>
      <c r="BM292" s="226" t="s">
        <v>493</v>
      </c>
    </row>
    <row r="293" s="13" customFormat="1">
      <c r="A293" s="13"/>
      <c r="B293" s="228"/>
      <c r="C293" s="229"/>
      <c r="D293" s="230" t="s">
        <v>217</v>
      </c>
      <c r="E293" s="231" t="s">
        <v>21</v>
      </c>
      <c r="F293" s="232" t="s">
        <v>494</v>
      </c>
      <c r="G293" s="229"/>
      <c r="H293" s="233">
        <v>31.82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217</v>
      </c>
      <c r="AU293" s="239" t="s">
        <v>83</v>
      </c>
      <c r="AV293" s="13" t="s">
        <v>83</v>
      </c>
      <c r="AW293" s="13" t="s">
        <v>35</v>
      </c>
      <c r="AX293" s="13" t="s">
        <v>74</v>
      </c>
      <c r="AY293" s="239" t="s">
        <v>209</v>
      </c>
    </row>
    <row r="294" s="13" customFormat="1">
      <c r="A294" s="13"/>
      <c r="B294" s="228"/>
      <c r="C294" s="229"/>
      <c r="D294" s="230" t="s">
        <v>217</v>
      </c>
      <c r="E294" s="231" t="s">
        <v>21</v>
      </c>
      <c r="F294" s="232" t="s">
        <v>495</v>
      </c>
      <c r="G294" s="229"/>
      <c r="H294" s="233">
        <v>106.58499999999999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217</v>
      </c>
      <c r="AU294" s="239" t="s">
        <v>83</v>
      </c>
      <c r="AV294" s="13" t="s">
        <v>83</v>
      </c>
      <c r="AW294" s="13" t="s">
        <v>35</v>
      </c>
      <c r="AX294" s="13" t="s">
        <v>74</v>
      </c>
      <c r="AY294" s="239" t="s">
        <v>209</v>
      </c>
    </row>
    <row r="295" s="14" customFormat="1">
      <c r="A295" s="14"/>
      <c r="B295" s="240"/>
      <c r="C295" s="241"/>
      <c r="D295" s="230" t="s">
        <v>217</v>
      </c>
      <c r="E295" s="242" t="s">
        <v>21</v>
      </c>
      <c r="F295" s="243" t="s">
        <v>223</v>
      </c>
      <c r="G295" s="241"/>
      <c r="H295" s="244">
        <v>138.405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217</v>
      </c>
      <c r="AU295" s="250" t="s">
        <v>83</v>
      </c>
      <c r="AV295" s="14" t="s">
        <v>224</v>
      </c>
      <c r="AW295" s="14" t="s">
        <v>35</v>
      </c>
      <c r="AX295" s="14" t="s">
        <v>81</v>
      </c>
      <c r="AY295" s="250" t="s">
        <v>209</v>
      </c>
    </row>
    <row r="296" s="2" customFormat="1" ht="24.15" customHeight="1">
      <c r="A296" s="40"/>
      <c r="B296" s="41"/>
      <c r="C296" s="215" t="s">
        <v>496</v>
      </c>
      <c r="D296" s="215" t="s">
        <v>211</v>
      </c>
      <c r="E296" s="216" t="s">
        <v>497</v>
      </c>
      <c r="F296" s="217" t="s">
        <v>498</v>
      </c>
      <c r="G296" s="218" t="s">
        <v>331</v>
      </c>
      <c r="H296" s="219">
        <v>138.405</v>
      </c>
      <c r="I296" s="220"/>
      <c r="J296" s="221">
        <f>ROUND(I296*H296,2)</f>
        <v>0</v>
      </c>
      <c r="K296" s="217" t="s">
        <v>234</v>
      </c>
      <c r="L296" s="46"/>
      <c r="M296" s="222" t="s">
        <v>21</v>
      </c>
      <c r="N296" s="223" t="s">
        <v>45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215</v>
      </c>
      <c r="AT296" s="226" t="s">
        <v>211</v>
      </c>
      <c r="AU296" s="226" t="s">
        <v>83</v>
      </c>
      <c r="AY296" s="19" t="s">
        <v>209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81</v>
      </c>
      <c r="BK296" s="227">
        <f>ROUND(I296*H296,2)</f>
        <v>0</v>
      </c>
      <c r="BL296" s="19" t="s">
        <v>215</v>
      </c>
      <c r="BM296" s="226" t="s">
        <v>499</v>
      </c>
    </row>
    <row r="297" s="2" customFormat="1" ht="37.8" customHeight="1">
      <c r="A297" s="40"/>
      <c r="B297" s="41"/>
      <c r="C297" s="215" t="s">
        <v>500</v>
      </c>
      <c r="D297" s="215" t="s">
        <v>211</v>
      </c>
      <c r="E297" s="216" t="s">
        <v>501</v>
      </c>
      <c r="F297" s="217" t="s">
        <v>502</v>
      </c>
      <c r="G297" s="218" t="s">
        <v>331</v>
      </c>
      <c r="H297" s="219">
        <v>24.475000000000001</v>
      </c>
      <c r="I297" s="220"/>
      <c r="J297" s="221">
        <f>ROUND(I297*H297,2)</f>
        <v>0</v>
      </c>
      <c r="K297" s="217" t="s">
        <v>234</v>
      </c>
      <c r="L297" s="46"/>
      <c r="M297" s="222" t="s">
        <v>21</v>
      </c>
      <c r="N297" s="223" t="s">
        <v>45</v>
      </c>
      <c r="O297" s="86"/>
      <c r="P297" s="224">
        <f>O297*H297</f>
        <v>0</v>
      </c>
      <c r="Q297" s="224">
        <v>0.0034199999999999999</v>
      </c>
      <c r="R297" s="224">
        <f>Q297*H297</f>
        <v>0.083704500000000001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215</v>
      </c>
      <c r="AT297" s="226" t="s">
        <v>211</v>
      </c>
      <c r="AU297" s="226" t="s">
        <v>83</v>
      </c>
      <c r="AY297" s="19" t="s">
        <v>209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81</v>
      </c>
      <c r="BK297" s="227">
        <f>ROUND(I297*H297,2)</f>
        <v>0</v>
      </c>
      <c r="BL297" s="19" t="s">
        <v>215</v>
      </c>
      <c r="BM297" s="226" t="s">
        <v>503</v>
      </c>
    </row>
    <row r="298" s="13" customFormat="1">
      <c r="A298" s="13"/>
      <c r="B298" s="228"/>
      <c r="C298" s="229"/>
      <c r="D298" s="230" t="s">
        <v>217</v>
      </c>
      <c r="E298" s="231" t="s">
        <v>21</v>
      </c>
      <c r="F298" s="232" t="s">
        <v>504</v>
      </c>
      <c r="G298" s="229"/>
      <c r="H298" s="233">
        <v>24.475000000000001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217</v>
      </c>
      <c r="AU298" s="239" t="s">
        <v>83</v>
      </c>
      <c r="AV298" s="13" t="s">
        <v>83</v>
      </c>
      <c r="AW298" s="13" t="s">
        <v>35</v>
      </c>
      <c r="AX298" s="13" t="s">
        <v>81</v>
      </c>
      <c r="AY298" s="239" t="s">
        <v>209</v>
      </c>
    </row>
    <row r="299" s="2" customFormat="1" ht="37.8" customHeight="1">
      <c r="A299" s="40"/>
      <c r="B299" s="41"/>
      <c r="C299" s="215" t="s">
        <v>505</v>
      </c>
      <c r="D299" s="215" t="s">
        <v>211</v>
      </c>
      <c r="E299" s="216" t="s">
        <v>506</v>
      </c>
      <c r="F299" s="217" t="s">
        <v>507</v>
      </c>
      <c r="G299" s="218" t="s">
        <v>331</v>
      </c>
      <c r="H299" s="219">
        <v>24.475000000000001</v>
      </c>
      <c r="I299" s="220"/>
      <c r="J299" s="221">
        <f>ROUND(I299*H299,2)</f>
        <v>0</v>
      </c>
      <c r="K299" s="217" t="s">
        <v>234</v>
      </c>
      <c r="L299" s="46"/>
      <c r="M299" s="222" t="s">
        <v>21</v>
      </c>
      <c r="N299" s="223" t="s">
        <v>45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215</v>
      </c>
      <c r="AT299" s="226" t="s">
        <v>211</v>
      </c>
      <c r="AU299" s="226" t="s">
        <v>83</v>
      </c>
      <c r="AY299" s="19" t="s">
        <v>209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81</v>
      </c>
      <c r="BK299" s="227">
        <f>ROUND(I299*H299,2)</f>
        <v>0</v>
      </c>
      <c r="BL299" s="19" t="s">
        <v>215</v>
      </c>
      <c r="BM299" s="226" t="s">
        <v>508</v>
      </c>
    </row>
    <row r="300" s="2" customFormat="1" ht="24.15" customHeight="1">
      <c r="A300" s="40"/>
      <c r="B300" s="41"/>
      <c r="C300" s="215" t="s">
        <v>509</v>
      </c>
      <c r="D300" s="215" t="s">
        <v>211</v>
      </c>
      <c r="E300" s="216" t="s">
        <v>510</v>
      </c>
      <c r="F300" s="217" t="s">
        <v>511</v>
      </c>
      <c r="G300" s="218" t="s">
        <v>331</v>
      </c>
      <c r="H300" s="219">
        <v>24.475000000000001</v>
      </c>
      <c r="I300" s="220"/>
      <c r="J300" s="221">
        <f>ROUND(I300*H300,2)</f>
        <v>0</v>
      </c>
      <c r="K300" s="217" t="s">
        <v>234</v>
      </c>
      <c r="L300" s="46"/>
      <c r="M300" s="222" t="s">
        <v>21</v>
      </c>
      <c r="N300" s="223" t="s">
        <v>45</v>
      </c>
      <c r="O300" s="86"/>
      <c r="P300" s="224">
        <f>O300*H300</f>
        <v>0</v>
      </c>
      <c r="Q300" s="224">
        <v>0.0025000000000000001</v>
      </c>
      <c r="R300" s="224">
        <f>Q300*H300</f>
        <v>0.061187500000000006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215</v>
      </c>
      <c r="AT300" s="226" t="s">
        <v>211</v>
      </c>
      <c r="AU300" s="226" t="s">
        <v>83</v>
      </c>
      <c r="AY300" s="19" t="s">
        <v>209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81</v>
      </c>
      <c r="BK300" s="227">
        <f>ROUND(I300*H300,2)</f>
        <v>0</v>
      </c>
      <c r="BL300" s="19" t="s">
        <v>215</v>
      </c>
      <c r="BM300" s="226" t="s">
        <v>512</v>
      </c>
    </row>
    <row r="301" s="2" customFormat="1" ht="37.8" customHeight="1">
      <c r="A301" s="40"/>
      <c r="B301" s="41"/>
      <c r="C301" s="215" t="s">
        <v>513</v>
      </c>
      <c r="D301" s="215" t="s">
        <v>211</v>
      </c>
      <c r="E301" s="216" t="s">
        <v>514</v>
      </c>
      <c r="F301" s="217" t="s">
        <v>515</v>
      </c>
      <c r="G301" s="218" t="s">
        <v>302</v>
      </c>
      <c r="H301" s="219">
        <v>4.1500000000000004</v>
      </c>
      <c r="I301" s="220"/>
      <c r="J301" s="221">
        <f>ROUND(I301*H301,2)</f>
        <v>0</v>
      </c>
      <c r="K301" s="217" t="s">
        <v>234</v>
      </c>
      <c r="L301" s="46"/>
      <c r="M301" s="222" t="s">
        <v>21</v>
      </c>
      <c r="N301" s="223" t="s">
        <v>45</v>
      </c>
      <c r="O301" s="86"/>
      <c r="P301" s="224">
        <f>O301*H301</f>
        <v>0</v>
      </c>
      <c r="Q301" s="224">
        <v>1.04922</v>
      </c>
      <c r="R301" s="224">
        <f>Q301*H301</f>
        <v>4.3542630000000004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215</v>
      </c>
      <c r="AT301" s="226" t="s">
        <v>211</v>
      </c>
      <c r="AU301" s="226" t="s">
        <v>83</v>
      </c>
      <c r="AY301" s="19" t="s">
        <v>209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81</v>
      </c>
      <c r="BK301" s="227">
        <f>ROUND(I301*H301,2)</f>
        <v>0</v>
      </c>
      <c r="BL301" s="19" t="s">
        <v>215</v>
      </c>
      <c r="BM301" s="226" t="s">
        <v>516</v>
      </c>
    </row>
    <row r="302" s="13" customFormat="1">
      <c r="A302" s="13"/>
      <c r="B302" s="228"/>
      <c r="C302" s="229"/>
      <c r="D302" s="230" t="s">
        <v>217</v>
      </c>
      <c r="E302" s="231" t="s">
        <v>21</v>
      </c>
      <c r="F302" s="232" t="s">
        <v>517</v>
      </c>
      <c r="G302" s="229"/>
      <c r="H302" s="233">
        <v>1.97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217</v>
      </c>
      <c r="AU302" s="239" t="s">
        <v>83</v>
      </c>
      <c r="AV302" s="13" t="s">
        <v>83</v>
      </c>
      <c r="AW302" s="13" t="s">
        <v>35</v>
      </c>
      <c r="AX302" s="13" t="s">
        <v>74</v>
      </c>
      <c r="AY302" s="239" t="s">
        <v>209</v>
      </c>
    </row>
    <row r="303" s="13" customFormat="1">
      <c r="A303" s="13"/>
      <c r="B303" s="228"/>
      <c r="C303" s="229"/>
      <c r="D303" s="230" t="s">
        <v>217</v>
      </c>
      <c r="E303" s="231" t="s">
        <v>21</v>
      </c>
      <c r="F303" s="232" t="s">
        <v>518</v>
      </c>
      <c r="G303" s="229"/>
      <c r="H303" s="233">
        <v>1.3899999999999999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217</v>
      </c>
      <c r="AU303" s="239" t="s">
        <v>83</v>
      </c>
      <c r="AV303" s="13" t="s">
        <v>83</v>
      </c>
      <c r="AW303" s="13" t="s">
        <v>35</v>
      </c>
      <c r="AX303" s="13" t="s">
        <v>74</v>
      </c>
      <c r="AY303" s="239" t="s">
        <v>209</v>
      </c>
    </row>
    <row r="304" s="13" customFormat="1">
      <c r="A304" s="13"/>
      <c r="B304" s="228"/>
      <c r="C304" s="229"/>
      <c r="D304" s="230" t="s">
        <v>217</v>
      </c>
      <c r="E304" s="231" t="s">
        <v>21</v>
      </c>
      <c r="F304" s="232" t="s">
        <v>519</v>
      </c>
      <c r="G304" s="229"/>
      <c r="H304" s="233">
        <v>0.79000000000000004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217</v>
      </c>
      <c r="AU304" s="239" t="s">
        <v>83</v>
      </c>
      <c r="AV304" s="13" t="s">
        <v>83</v>
      </c>
      <c r="AW304" s="13" t="s">
        <v>35</v>
      </c>
      <c r="AX304" s="13" t="s">
        <v>74</v>
      </c>
      <c r="AY304" s="239" t="s">
        <v>209</v>
      </c>
    </row>
    <row r="305" s="14" customFormat="1">
      <c r="A305" s="14"/>
      <c r="B305" s="240"/>
      <c r="C305" s="241"/>
      <c r="D305" s="230" t="s">
        <v>217</v>
      </c>
      <c r="E305" s="242" t="s">
        <v>21</v>
      </c>
      <c r="F305" s="243" t="s">
        <v>223</v>
      </c>
      <c r="G305" s="241"/>
      <c r="H305" s="244">
        <v>4.1500000000000004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217</v>
      </c>
      <c r="AU305" s="250" t="s">
        <v>83</v>
      </c>
      <c r="AV305" s="14" t="s">
        <v>224</v>
      </c>
      <c r="AW305" s="14" t="s">
        <v>35</v>
      </c>
      <c r="AX305" s="14" t="s">
        <v>81</v>
      </c>
      <c r="AY305" s="250" t="s">
        <v>209</v>
      </c>
    </row>
    <row r="306" s="2" customFormat="1" ht="62.7" customHeight="1">
      <c r="A306" s="40"/>
      <c r="B306" s="41"/>
      <c r="C306" s="215" t="s">
        <v>520</v>
      </c>
      <c r="D306" s="215" t="s">
        <v>211</v>
      </c>
      <c r="E306" s="216" t="s">
        <v>521</v>
      </c>
      <c r="F306" s="217" t="s">
        <v>522</v>
      </c>
      <c r="G306" s="218" t="s">
        <v>331</v>
      </c>
      <c r="H306" s="219">
        <v>9.6999999999999993</v>
      </c>
      <c r="I306" s="220"/>
      <c r="J306" s="221">
        <f>ROUND(I306*H306,2)</f>
        <v>0</v>
      </c>
      <c r="K306" s="217" t="s">
        <v>234</v>
      </c>
      <c r="L306" s="46"/>
      <c r="M306" s="222" t="s">
        <v>21</v>
      </c>
      <c r="N306" s="223" t="s">
        <v>45</v>
      </c>
      <c r="O306" s="86"/>
      <c r="P306" s="224">
        <f>O306*H306</f>
        <v>0</v>
      </c>
      <c r="Q306" s="224">
        <v>0.030640000000000001</v>
      </c>
      <c r="R306" s="224">
        <f>Q306*H306</f>
        <v>0.29720799999999997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215</v>
      </c>
      <c r="AT306" s="226" t="s">
        <v>211</v>
      </c>
      <c r="AU306" s="226" t="s">
        <v>83</v>
      </c>
      <c r="AY306" s="19" t="s">
        <v>209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215</v>
      </c>
      <c r="BM306" s="226" t="s">
        <v>523</v>
      </c>
    </row>
    <row r="307" s="13" customFormat="1">
      <c r="A307" s="13"/>
      <c r="B307" s="228"/>
      <c r="C307" s="229"/>
      <c r="D307" s="230" t="s">
        <v>217</v>
      </c>
      <c r="E307" s="231" t="s">
        <v>21</v>
      </c>
      <c r="F307" s="232" t="s">
        <v>524</v>
      </c>
      <c r="G307" s="229"/>
      <c r="H307" s="233">
        <v>9.6999999999999993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217</v>
      </c>
      <c r="AU307" s="239" t="s">
        <v>83</v>
      </c>
      <c r="AV307" s="13" t="s">
        <v>83</v>
      </c>
      <c r="AW307" s="13" t="s">
        <v>35</v>
      </c>
      <c r="AX307" s="13" t="s">
        <v>81</v>
      </c>
      <c r="AY307" s="239" t="s">
        <v>209</v>
      </c>
    </row>
    <row r="308" s="2" customFormat="1" ht="37.8" customHeight="1">
      <c r="A308" s="40"/>
      <c r="B308" s="41"/>
      <c r="C308" s="215" t="s">
        <v>525</v>
      </c>
      <c r="D308" s="215" t="s">
        <v>211</v>
      </c>
      <c r="E308" s="216" t="s">
        <v>526</v>
      </c>
      <c r="F308" s="217" t="s">
        <v>527</v>
      </c>
      <c r="G308" s="218" t="s">
        <v>354</v>
      </c>
      <c r="H308" s="219">
        <v>24</v>
      </c>
      <c r="I308" s="220"/>
      <c r="J308" s="221">
        <f>ROUND(I308*H308,2)</f>
        <v>0</v>
      </c>
      <c r="K308" s="217" t="s">
        <v>234</v>
      </c>
      <c r="L308" s="46"/>
      <c r="M308" s="222" t="s">
        <v>21</v>
      </c>
      <c r="N308" s="223" t="s">
        <v>45</v>
      </c>
      <c r="O308" s="86"/>
      <c r="P308" s="224">
        <f>O308*H308</f>
        <v>0</v>
      </c>
      <c r="Q308" s="224">
        <v>0.054550000000000001</v>
      </c>
      <c r="R308" s="224">
        <f>Q308*H308</f>
        <v>1.3092000000000001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215</v>
      </c>
      <c r="AT308" s="226" t="s">
        <v>211</v>
      </c>
      <c r="AU308" s="226" t="s">
        <v>83</v>
      </c>
      <c r="AY308" s="19" t="s">
        <v>209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81</v>
      </c>
      <c r="BK308" s="227">
        <f>ROUND(I308*H308,2)</f>
        <v>0</v>
      </c>
      <c r="BL308" s="19" t="s">
        <v>215</v>
      </c>
      <c r="BM308" s="226" t="s">
        <v>528</v>
      </c>
    </row>
    <row r="309" s="13" customFormat="1">
      <c r="A309" s="13"/>
      <c r="B309" s="228"/>
      <c r="C309" s="229"/>
      <c r="D309" s="230" t="s">
        <v>217</v>
      </c>
      <c r="E309" s="231" t="s">
        <v>21</v>
      </c>
      <c r="F309" s="232" t="s">
        <v>529</v>
      </c>
      <c r="G309" s="229"/>
      <c r="H309" s="233">
        <v>24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217</v>
      </c>
      <c r="AU309" s="239" t="s">
        <v>83</v>
      </c>
      <c r="AV309" s="13" t="s">
        <v>83</v>
      </c>
      <c r="AW309" s="13" t="s">
        <v>35</v>
      </c>
      <c r="AX309" s="13" t="s">
        <v>81</v>
      </c>
      <c r="AY309" s="239" t="s">
        <v>209</v>
      </c>
    </row>
    <row r="310" s="2" customFormat="1" ht="37.8" customHeight="1">
      <c r="A310" s="40"/>
      <c r="B310" s="41"/>
      <c r="C310" s="215" t="s">
        <v>530</v>
      </c>
      <c r="D310" s="215" t="s">
        <v>211</v>
      </c>
      <c r="E310" s="216" t="s">
        <v>531</v>
      </c>
      <c r="F310" s="217" t="s">
        <v>532</v>
      </c>
      <c r="G310" s="218" t="s">
        <v>302</v>
      </c>
      <c r="H310" s="219">
        <v>0.245</v>
      </c>
      <c r="I310" s="220"/>
      <c r="J310" s="221">
        <f>ROUND(I310*H310,2)</f>
        <v>0</v>
      </c>
      <c r="K310" s="217" t="s">
        <v>234</v>
      </c>
      <c r="L310" s="46"/>
      <c r="M310" s="222" t="s">
        <v>21</v>
      </c>
      <c r="N310" s="223" t="s">
        <v>45</v>
      </c>
      <c r="O310" s="86"/>
      <c r="P310" s="224">
        <f>O310*H310</f>
        <v>0</v>
      </c>
      <c r="Q310" s="224">
        <v>0.019539999999999998</v>
      </c>
      <c r="R310" s="224">
        <f>Q310*H310</f>
        <v>0.0047872999999999995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215</v>
      </c>
      <c r="AT310" s="226" t="s">
        <v>211</v>
      </c>
      <c r="AU310" s="226" t="s">
        <v>83</v>
      </c>
      <c r="AY310" s="19" t="s">
        <v>209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215</v>
      </c>
      <c r="BM310" s="226" t="s">
        <v>533</v>
      </c>
    </row>
    <row r="311" s="13" customFormat="1">
      <c r="A311" s="13"/>
      <c r="B311" s="228"/>
      <c r="C311" s="229"/>
      <c r="D311" s="230" t="s">
        <v>217</v>
      </c>
      <c r="E311" s="231" t="s">
        <v>21</v>
      </c>
      <c r="F311" s="232" t="s">
        <v>534</v>
      </c>
      <c r="G311" s="229"/>
      <c r="H311" s="233">
        <v>0.245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217</v>
      </c>
      <c r="AU311" s="239" t="s">
        <v>83</v>
      </c>
      <c r="AV311" s="13" t="s">
        <v>83</v>
      </c>
      <c r="AW311" s="13" t="s">
        <v>35</v>
      </c>
      <c r="AX311" s="13" t="s">
        <v>81</v>
      </c>
      <c r="AY311" s="239" t="s">
        <v>209</v>
      </c>
    </row>
    <row r="312" s="2" customFormat="1" ht="14.4" customHeight="1">
      <c r="A312" s="40"/>
      <c r="B312" s="41"/>
      <c r="C312" s="272" t="s">
        <v>535</v>
      </c>
      <c r="D312" s="272" t="s">
        <v>299</v>
      </c>
      <c r="E312" s="273" t="s">
        <v>536</v>
      </c>
      <c r="F312" s="274" t="s">
        <v>537</v>
      </c>
      <c r="G312" s="275" t="s">
        <v>302</v>
      </c>
      <c r="H312" s="276">
        <v>0.26500000000000001</v>
      </c>
      <c r="I312" s="277"/>
      <c r="J312" s="278">
        <f>ROUND(I312*H312,2)</f>
        <v>0</v>
      </c>
      <c r="K312" s="274" t="s">
        <v>234</v>
      </c>
      <c r="L312" s="279"/>
      <c r="M312" s="280" t="s">
        <v>21</v>
      </c>
      <c r="N312" s="281" t="s">
        <v>45</v>
      </c>
      <c r="O312" s="86"/>
      <c r="P312" s="224">
        <f>O312*H312</f>
        <v>0</v>
      </c>
      <c r="Q312" s="224">
        <v>1</v>
      </c>
      <c r="R312" s="224">
        <f>Q312*H312</f>
        <v>0.26500000000000001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262</v>
      </c>
      <c r="AT312" s="226" t="s">
        <v>299</v>
      </c>
      <c r="AU312" s="226" t="s">
        <v>83</v>
      </c>
      <c r="AY312" s="19" t="s">
        <v>209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81</v>
      </c>
      <c r="BK312" s="227">
        <f>ROUND(I312*H312,2)</f>
        <v>0</v>
      </c>
      <c r="BL312" s="19" t="s">
        <v>215</v>
      </c>
      <c r="BM312" s="226" t="s">
        <v>538</v>
      </c>
    </row>
    <row r="313" s="13" customFormat="1">
      <c r="A313" s="13"/>
      <c r="B313" s="228"/>
      <c r="C313" s="229"/>
      <c r="D313" s="230" t="s">
        <v>217</v>
      </c>
      <c r="E313" s="229"/>
      <c r="F313" s="232" t="s">
        <v>539</v>
      </c>
      <c r="G313" s="229"/>
      <c r="H313" s="233">
        <v>0.26500000000000001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217</v>
      </c>
      <c r="AU313" s="239" t="s">
        <v>83</v>
      </c>
      <c r="AV313" s="13" t="s">
        <v>83</v>
      </c>
      <c r="AW313" s="13" t="s">
        <v>4</v>
      </c>
      <c r="AX313" s="13" t="s">
        <v>81</v>
      </c>
      <c r="AY313" s="239" t="s">
        <v>209</v>
      </c>
    </row>
    <row r="314" s="2" customFormat="1" ht="37.8" customHeight="1">
      <c r="A314" s="40"/>
      <c r="B314" s="41"/>
      <c r="C314" s="215" t="s">
        <v>540</v>
      </c>
      <c r="D314" s="215" t="s">
        <v>211</v>
      </c>
      <c r="E314" s="216" t="s">
        <v>541</v>
      </c>
      <c r="F314" s="217" t="s">
        <v>542</v>
      </c>
      <c r="G314" s="218" t="s">
        <v>214</v>
      </c>
      <c r="H314" s="219">
        <v>14.324999999999999</v>
      </c>
      <c r="I314" s="220"/>
      <c r="J314" s="221">
        <f>ROUND(I314*H314,2)</f>
        <v>0</v>
      </c>
      <c r="K314" s="217" t="s">
        <v>234</v>
      </c>
      <c r="L314" s="46"/>
      <c r="M314" s="222" t="s">
        <v>21</v>
      </c>
      <c r="N314" s="223" t="s">
        <v>45</v>
      </c>
      <c r="O314" s="86"/>
      <c r="P314" s="224">
        <f>O314*H314</f>
        <v>0</v>
      </c>
      <c r="Q314" s="224">
        <v>2.45329</v>
      </c>
      <c r="R314" s="224">
        <f>Q314*H314</f>
        <v>35.143379249999995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215</v>
      </c>
      <c r="AT314" s="226" t="s">
        <v>211</v>
      </c>
      <c r="AU314" s="226" t="s">
        <v>83</v>
      </c>
      <c r="AY314" s="19" t="s">
        <v>209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215</v>
      </c>
      <c r="BM314" s="226" t="s">
        <v>543</v>
      </c>
    </row>
    <row r="315" s="13" customFormat="1">
      <c r="A315" s="13"/>
      <c r="B315" s="228"/>
      <c r="C315" s="229"/>
      <c r="D315" s="230" t="s">
        <v>217</v>
      </c>
      <c r="E315" s="231" t="s">
        <v>21</v>
      </c>
      <c r="F315" s="232" t="s">
        <v>544</v>
      </c>
      <c r="G315" s="229"/>
      <c r="H315" s="233">
        <v>9.5250000000000004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217</v>
      </c>
      <c r="AU315" s="239" t="s">
        <v>83</v>
      </c>
      <c r="AV315" s="13" t="s">
        <v>83</v>
      </c>
      <c r="AW315" s="13" t="s">
        <v>35</v>
      </c>
      <c r="AX315" s="13" t="s">
        <v>74</v>
      </c>
      <c r="AY315" s="239" t="s">
        <v>209</v>
      </c>
    </row>
    <row r="316" s="13" customFormat="1">
      <c r="A316" s="13"/>
      <c r="B316" s="228"/>
      <c r="C316" s="229"/>
      <c r="D316" s="230" t="s">
        <v>217</v>
      </c>
      <c r="E316" s="231" t="s">
        <v>21</v>
      </c>
      <c r="F316" s="232" t="s">
        <v>545</v>
      </c>
      <c r="G316" s="229"/>
      <c r="H316" s="233">
        <v>4.7999999999999998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217</v>
      </c>
      <c r="AU316" s="239" t="s">
        <v>83</v>
      </c>
      <c r="AV316" s="13" t="s">
        <v>83</v>
      </c>
      <c r="AW316" s="13" t="s">
        <v>35</v>
      </c>
      <c r="AX316" s="13" t="s">
        <v>74</v>
      </c>
      <c r="AY316" s="239" t="s">
        <v>209</v>
      </c>
    </row>
    <row r="317" s="14" customFormat="1">
      <c r="A317" s="14"/>
      <c r="B317" s="240"/>
      <c r="C317" s="241"/>
      <c r="D317" s="230" t="s">
        <v>217</v>
      </c>
      <c r="E317" s="242" t="s">
        <v>21</v>
      </c>
      <c r="F317" s="243" t="s">
        <v>223</v>
      </c>
      <c r="G317" s="241"/>
      <c r="H317" s="244">
        <v>14.324999999999999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217</v>
      </c>
      <c r="AU317" s="250" t="s">
        <v>83</v>
      </c>
      <c r="AV317" s="14" t="s">
        <v>224</v>
      </c>
      <c r="AW317" s="14" t="s">
        <v>35</v>
      </c>
      <c r="AX317" s="14" t="s">
        <v>81</v>
      </c>
      <c r="AY317" s="250" t="s">
        <v>209</v>
      </c>
    </row>
    <row r="318" s="2" customFormat="1" ht="24.15" customHeight="1">
      <c r="A318" s="40"/>
      <c r="B318" s="41"/>
      <c r="C318" s="215" t="s">
        <v>546</v>
      </c>
      <c r="D318" s="215" t="s">
        <v>211</v>
      </c>
      <c r="E318" s="216" t="s">
        <v>547</v>
      </c>
      <c r="F318" s="217" t="s">
        <v>548</v>
      </c>
      <c r="G318" s="218" t="s">
        <v>214</v>
      </c>
      <c r="H318" s="219">
        <v>0.5</v>
      </c>
      <c r="I318" s="220"/>
      <c r="J318" s="221">
        <f>ROUND(I318*H318,2)</f>
        <v>0</v>
      </c>
      <c r="K318" s="217" t="s">
        <v>21</v>
      </c>
      <c r="L318" s="46"/>
      <c r="M318" s="222" t="s">
        <v>21</v>
      </c>
      <c r="N318" s="223" t="s">
        <v>45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215</v>
      </c>
      <c r="AT318" s="226" t="s">
        <v>211</v>
      </c>
      <c r="AU318" s="226" t="s">
        <v>83</v>
      </c>
      <c r="AY318" s="19" t="s">
        <v>209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81</v>
      </c>
      <c r="BK318" s="227">
        <f>ROUND(I318*H318,2)</f>
        <v>0</v>
      </c>
      <c r="BL318" s="19" t="s">
        <v>215</v>
      </c>
      <c r="BM318" s="226" t="s">
        <v>549</v>
      </c>
    </row>
    <row r="319" s="2" customFormat="1" ht="37.8" customHeight="1">
      <c r="A319" s="40"/>
      <c r="B319" s="41"/>
      <c r="C319" s="215" t="s">
        <v>550</v>
      </c>
      <c r="D319" s="215" t="s">
        <v>211</v>
      </c>
      <c r="E319" s="216" t="s">
        <v>551</v>
      </c>
      <c r="F319" s="217" t="s">
        <v>552</v>
      </c>
      <c r="G319" s="218" t="s">
        <v>331</v>
      </c>
      <c r="H319" s="219">
        <v>8.7360000000000007</v>
      </c>
      <c r="I319" s="220"/>
      <c r="J319" s="221">
        <f>ROUND(I319*H319,2)</f>
        <v>0</v>
      </c>
      <c r="K319" s="217" t="s">
        <v>234</v>
      </c>
      <c r="L319" s="46"/>
      <c r="M319" s="222" t="s">
        <v>21</v>
      </c>
      <c r="N319" s="223" t="s">
        <v>45</v>
      </c>
      <c r="O319" s="86"/>
      <c r="P319" s="224">
        <f>O319*H319</f>
        <v>0</v>
      </c>
      <c r="Q319" s="224">
        <v>0.0035999999999999999</v>
      </c>
      <c r="R319" s="224">
        <f>Q319*H319</f>
        <v>0.031449600000000001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215</v>
      </c>
      <c r="AT319" s="226" t="s">
        <v>211</v>
      </c>
      <c r="AU319" s="226" t="s">
        <v>83</v>
      </c>
      <c r="AY319" s="19" t="s">
        <v>209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81</v>
      </c>
      <c r="BK319" s="227">
        <f>ROUND(I319*H319,2)</f>
        <v>0</v>
      </c>
      <c r="BL319" s="19" t="s">
        <v>215</v>
      </c>
      <c r="BM319" s="226" t="s">
        <v>553</v>
      </c>
    </row>
    <row r="320" s="13" customFormat="1">
      <c r="A320" s="13"/>
      <c r="B320" s="228"/>
      <c r="C320" s="229"/>
      <c r="D320" s="230" t="s">
        <v>217</v>
      </c>
      <c r="E320" s="231" t="s">
        <v>21</v>
      </c>
      <c r="F320" s="232" t="s">
        <v>554</v>
      </c>
      <c r="G320" s="229"/>
      <c r="H320" s="233">
        <v>8.7360000000000007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217</v>
      </c>
      <c r="AU320" s="239" t="s">
        <v>83</v>
      </c>
      <c r="AV320" s="13" t="s">
        <v>83</v>
      </c>
      <c r="AW320" s="13" t="s">
        <v>35</v>
      </c>
      <c r="AX320" s="13" t="s">
        <v>81</v>
      </c>
      <c r="AY320" s="239" t="s">
        <v>209</v>
      </c>
    </row>
    <row r="321" s="2" customFormat="1" ht="37.8" customHeight="1">
      <c r="A321" s="40"/>
      <c r="B321" s="41"/>
      <c r="C321" s="215" t="s">
        <v>555</v>
      </c>
      <c r="D321" s="215" t="s">
        <v>211</v>
      </c>
      <c r="E321" s="216" t="s">
        <v>556</v>
      </c>
      <c r="F321" s="217" t="s">
        <v>557</v>
      </c>
      <c r="G321" s="218" t="s">
        <v>331</v>
      </c>
      <c r="H321" s="219">
        <v>8.7360000000000007</v>
      </c>
      <c r="I321" s="220"/>
      <c r="J321" s="221">
        <f>ROUND(I321*H321,2)</f>
        <v>0</v>
      </c>
      <c r="K321" s="217" t="s">
        <v>234</v>
      </c>
      <c r="L321" s="46"/>
      <c r="M321" s="222" t="s">
        <v>21</v>
      </c>
      <c r="N321" s="223" t="s">
        <v>45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215</v>
      </c>
      <c r="AT321" s="226" t="s">
        <v>211</v>
      </c>
      <c r="AU321" s="226" t="s">
        <v>83</v>
      </c>
      <c r="AY321" s="19" t="s">
        <v>209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215</v>
      </c>
      <c r="BM321" s="226" t="s">
        <v>558</v>
      </c>
    </row>
    <row r="322" s="2" customFormat="1" ht="37.8" customHeight="1">
      <c r="A322" s="40"/>
      <c r="B322" s="41"/>
      <c r="C322" s="215" t="s">
        <v>559</v>
      </c>
      <c r="D322" s="215" t="s">
        <v>211</v>
      </c>
      <c r="E322" s="216" t="s">
        <v>560</v>
      </c>
      <c r="F322" s="217" t="s">
        <v>561</v>
      </c>
      <c r="G322" s="218" t="s">
        <v>302</v>
      </c>
      <c r="H322" s="219">
        <v>1.21</v>
      </c>
      <c r="I322" s="220"/>
      <c r="J322" s="221">
        <f>ROUND(I322*H322,2)</f>
        <v>0</v>
      </c>
      <c r="K322" s="217" t="s">
        <v>234</v>
      </c>
      <c r="L322" s="46"/>
      <c r="M322" s="222" t="s">
        <v>21</v>
      </c>
      <c r="N322" s="223" t="s">
        <v>45</v>
      </c>
      <c r="O322" s="86"/>
      <c r="P322" s="224">
        <f>O322*H322</f>
        <v>0</v>
      </c>
      <c r="Q322" s="224">
        <v>1.05237</v>
      </c>
      <c r="R322" s="224">
        <f>Q322*H322</f>
        <v>1.2733677000000001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215</v>
      </c>
      <c r="AT322" s="226" t="s">
        <v>211</v>
      </c>
      <c r="AU322" s="226" t="s">
        <v>83</v>
      </c>
      <c r="AY322" s="19" t="s">
        <v>209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81</v>
      </c>
      <c r="BK322" s="227">
        <f>ROUND(I322*H322,2)</f>
        <v>0</v>
      </c>
      <c r="BL322" s="19" t="s">
        <v>215</v>
      </c>
      <c r="BM322" s="226" t="s">
        <v>562</v>
      </c>
    </row>
    <row r="323" s="13" customFormat="1">
      <c r="A323" s="13"/>
      <c r="B323" s="228"/>
      <c r="C323" s="229"/>
      <c r="D323" s="230" t="s">
        <v>217</v>
      </c>
      <c r="E323" s="231" t="s">
        <v>21</v>
      </c>
      <c r="F323" s="232" t="s">
        <v>563</v>
      </c>
      <c r="G323" s="229"/>
      <c r="H323" s="233">
        <v>1.21</v>
      </c>
      <c r="I323" s="234"/>
      <c r="J323" s="229"/>
      <c r="K323" s="229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217</v>
      </c>
      <c r="AU323" s="239" t="s">
        <v>83</v>
      </c>
      <c r="AV323" s="13" t="s">
        <v>83</v>
      </c>
      <c r="AW323" s="13" t="s">
        <v>35</v>
      </c>
      <c r="AX323" s="13" t="s">
        <v>81</v>
      </c>
      <c r="AY323" s="239" t="s">
        <v>209</v>
      </c>
    </row>
    <row r="324" s="2" customFormat="1" ht="37.8" customHeight="1">
      <c r="A324" s="40"/>
      <c r="B324" s="41"/>
      <c r="C324" s="215" t="s">
        <v>564</v>
      </c>
      <c r="D324" s="215" t="s">
        <v>211</v>
      </c>
      <c r="E324" s="216" t="s">
        <v>565</v>
      </c>
      <c r="F324" s="217" t="s">
        <v>566</v>
      </c>
      <c r="G324" s="218" t="s">
        <v>322</v>
      </c>
      <c r="H324" s="219">
        <v>30.199999999999999</v>
      </c>
      <c r="I324" s="220"/>
      <c r="J324" s="221">
        <f>ROUND(I324*H324,2)</f>
        <v>0</v>
      </c>
      <c r="K324" s="217" t="s">
        <v>234</v>
      </c>
      <c r="L324" s="46"/>
      <c r="M324" s="222" t="s">
        <v>21</v>
      </c>
      <c r="N324" s="223" t="s">
        <v>45</v>
      </c>
      <c r="O324" s="86"/>
      <c r="P324" s="224">
        <f>O324*H324</f>
        <v>0</v>
      </c>
      <c r="Q324" s="224">
        <v>0.073179999999999995</v>
      </c>
      <c r="R324" s="224">
        <f>Q324*H324</f>
        <v>2.2100359999999997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215</v>
      </c>
      <c r="AT324" s="226" t="s">
        <v>211</v>
      </c>
      <c r="AU324" s="226" t="s">
        <v>83</v>
      </c>
      <c r="AY324" s="19" t="s">
        <v>209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215</v>
      </c>
      <c r="BM324" s="226" t="s">
        <v>567</v>
      </c>
    </row>
    <row r="325" s="13" customFormat="1">
      <c r="A325" s="13"/>
      <c r="B325" s="228"/>
      <c r="C325" s="229"/>
      <c r="D325" s="230" t="s">
        <v>217</v>
      </c>
      <c r="E325" s="231" t="s">
        <v>21</v>
      </c>
      <c r="F325" s="232" t="s">
        <v>568</v>
      </c>
      <c r="G325" s="229"/>
      <c r="H325" s="233">
        <v>18.199999999999999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217</v>
      </c>
      <c r="AU325" s="239" t="s">
        <v>83</v>
      </c>
      <c r="AV325" s="13" t="s">
        <v>83</v>
      </c>
      <c r="AW325" s="13" t="s">
        <v>35</v>
      </c>
      <c r="AX325" s="13" t="s">
        <v>74</v>
      </c>
      <c r="AY325" s="239" t="s">
        <v>209</v>
      </c>
    </row>
    <row r="326" s="13" customFormat="1">
      <c r="A326" s="13"/>
      <c r="B326" s="228"/>
      <c r="C326" s="229"/>
      <c r="D326" s="230" t="s">
        <v>217</v>
      </c>
      <c r="E326" s="231" t="s">
        <v>21</v>
      </c>
      <c r="F326" s="232" t="s">
        <v>569</v>
      </c>
      <c r="G326" s="229"/>
      <c r="H326" s="233">
        <v>12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217</v>
      </c>
      <c r="AU326" s="239" t="s">
        <v>83</v>
      </c>
      <c r="AV326" s="13" t="s">
        <v>83</v>
      </c>
      <c r="AW326" s="13" t="s">
        <v>35</v>
      </c>
      <c r="AX326" s="13" t="s">
        <v>74</v>
      </c>
      <c r="AY326" s="239" t="s">
        <v>209</v>
      </c>
    </row>
    <row r="327" s="14" customFormat="1">
      <c r="A327" s="14"/>
      <c r="B327" s="240"/>
      <c r="C327" s="241"/>
      <c r="D327" s="230" t="s">
        <v>217</v>
      </c>
      <c r="E327" s="242" t="s">
        <v>21</v>
      </c>
      <c r="F327" s="243" t="s">
        <v>223</v>
      </c>
      <c r="G327" s="241"/>
      <c r="H327" s="244">
        <v>30.199999999999999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217</v>
      </c>
      <c r="AU327" s="250" t="s">
        <v>83</v>
      </c>
      <c r="AV327" s="14" t="s">
        <v>224</v>
      </c>
      <c r="AW327" s="14" t="s">
        <v>35</v>
      </c>
      <c r="AX327" s="14" t="s">
        <v>81</v>
      </c>
      <c r="AY327" s="250" t="s">
        <v>209</v>
      </c>
    </row>
    <row r="328" s="2" customFormat="1" ht="37.8" customHeight="1">
      <c r="A328" s="40"/>
      <c r="B328" s="41"/>
      <c r="C328" s="215" t="s">
        <v>570</v>
      </c>
      <c r="D328" s="215" t="s">
        <v>211</v>
      </c>
      <c r="E328" s="216" t="s">
        <v>571</v>
      </c>
      <c r="F328" s="217" t="s">
        <v>572</v>
      </c>
      <c r="G328" s="218" t="s">
        <v>322</v>
      </c>
      <c r="H328" s="219">
        <v>30.199999999999999</v>
      </c>
      <c r="I328" s="220"/>
      <c r="J328" s="221">
        <f>ROUND(I328*H328,2)</f>
        <v>0</v>
      </c>
      <c r="K328" s="217" t="s">
        <v>234</v>
      </c>
      <c r="L328" s="46"/>
      <c r="M328" s="222" t="s">
        <v>21</v>
      </c>
      <c r="N328" s="223" t="s">
        <v>45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215</v>
      </c>
      <c r="AT328" s="226" t="s">
        <v>211</v>
      </c>
      <c r="AU328" s="226" t="s">
        <v>83</v>
      </c>
      <c r="AY328" s="19" t="s">
        <v>209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81</v>
      </c>
      <c r="BK328" s="227">
        <f>ROUND(I328*H328,2)</f>
        <v>0</v>
      </c>
      <c r="BL328" s="19" t="s">
        <v>215</v>
      </c>
      <c r="BM328" s="226" t="s">
        <v>573</v>
      </c>
    </row>
    <row r="329" s="2" customFormat="1" ht="37.8" customHeight="1">
      <c r="A329" s="40"/>
      <c r="B329" s="41"/>
      <c r="C329" s="215" t="s">
        <v>574</v>
      </c>
      <c r="D329" s="215" t="s">
        <v>211</v>
      </c>
      <c r="E329" s="216" t="s">
        <v>575</v>
      </c>
      <c r="F329" s="217" t="s">
        <v>576</v>
      </c>
      <c r="G329" s="218" t="s">
        <v>331</v>
      </c>
      <c r="H329" s="219">
        <v>32.424999999999997</v>
      </c>
      <c r="I329" s="220"/>
      <c r="J329" s="221">
        <f>ROUND(I329*H329,2)</f>
        <v>0</v>
      </c>
      <c r="K329" s="217" t="s">
        <v>234</v>
      </c>
      <c r="L329" s="46"/>
      <c r="M329" s="222" t="s">
        <v>21</v>
      </c>
      <c r="N329" s="223" t="s">
        <v>45</v>
      </c>
      <c r="O329" s="86"/>
      <c r="P329" s="224">
        <f>O329*H329</f>
        <v>0</v>
      </c>
      <c r="Q329" s="224">
        <v>0.10445</v>
      </c>
      <c r="R329" s="224">
        <f>Q329*H329</f>
        <v>3.3867912499999999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215</v>
      </c>
      <c r="AT329" s="226" t="s">
        <v>211</v>
      </c>
      <c r="AU329" s="226" t="s">
        <v>83</v>
      </c>
      <c r="AY329" s="19" t="s">
        <v>209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81</v>
      </c>
      <c r="BK329" s="227">
        <f>ROUND(I329*H329,2)</f>
        <v>0</v>
      </c>
      <c r="BL329" s="19" t="s">
        <v>215</v>
      </c>
      <c r="BM329" s="226" t="s">
        <v>577</v>
      </c>
    </row>
    <row r="330" s="13" customFormat="1">
      <c r="A330" s="13"/>
      <c r="B330" s="228"/>
      <c r="C330" s="229"/>
      <c r="D330" s="230" t="s">
        <v>217</v>
      </c>
      <c r="E330" s="231" t="s">
        <v>21</v>
      </c>
      <c r="F330" s="232" t="s">
        <v>578</v>
      </c>
      <c r="G330" s="229"/>
      <c r="H330" s="233">
        <v>15.050000000000001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217</v>
      </c>
      <c r="AU330" s="239" t="s">
        <v>83</v>
      </c>
      <c r="AV330" s="13" t="s">
        <v>83</v>
      </c>
      <c r="AW330" s="13" t="s">
        <v>35</v>
      </c>
      <c r="AX330" s="13" t="s">
        <v>74</v>
      </c>
      <c r="AY330" s="239" t="s">
        <v>209</v>
      </c>
    </row>
    <row r="331" s="13" customFormat="1">
      <c r="A331" s="13"/>
      <c r="B331" s="228"/>
      <c r="C331" s="229"/>
      <c r="D331" s="230" t="s">
        <v>217</v>
      </c>
      <c r="E331" s="231" t="s">
        <v>21</v>
      </c>
      <c r="F331" s="232" t="s">
        <v>579</v>
      </c>
      <c r="G331" s="229"/>
      <c r="H331" s="233">
        <v>6.7000000000000002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217</v>
      </c>
      <c r="AU331" s="239" t="s">
        <v>83</v>
      </c>
      <c r="AV331" s="13" t="s">
        <v>83</v>
      </c>
      <c r="AW331" s="13" t="s">
        <v>35</v>
      </c>
      <c r="AX331" s="13" t="s">
        <v>74</v>
      </c>
      <c r="AY331" s="239" t="s">
        <v>209</v>
      </c>
    </row>
    <row r="332" s="13" customFormat="1">
      <c r="A332" s="13"/>
      <c r="B332" s="228"/>
      <c r="C332" s="229"/>
      <c r="D332" s="230" t="s">
        <v>217</v>
      </c>
      <c r="E332" s="231" t="s">
        <v>21</v>
      </c>
      <c r="F332" s="232" t="s">
        <v>580</v>
      </c>
      <c r="G332" s="229"/>
      <c r="H332" s="233">
        <v>10.675000000000001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217</v>
      </c>
      <c r="AU332" s="239" t="s">
        <v>83</v>
      </c>
      <c r="AV332" s="13" t="s">
        <v>83</v>
      </c>
      <c r="AW332" s="13" t="s">
        <v>35</v>
      </c>
      <c r="AX332" s="13" t="s">
        <v>74</v>
      </c>
      <c r="AY332" s="239" t="s">
        <v>209</v>
      </c>
    </row>
    <row r="333" s="16" customFormat="1">
      <c r="A333" s="16"/>
      <c r="B333" s="261"/>
      <c r="C333" s="262"/>
      <c r="D333" s="230" t="s">
        <v>217</v>
      </c>
      <c r="E333" s="263" t="s">
        <v>21</v>
      </c>
      <c r="F333" s="264" t="s">
        <v>257</v>
      </c>
      <c r="G333" s="262"/>
      <c r="H333" s="265">
        <v>32.424999999999997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1" t="s">
        <v>217</v>
      </c>
      <c r="AU333" s="271" t="s">
        <v>83</v>
      </c>
      <c r="AV333" s="16" t="s">
        <v>215</v>
      </c>
      <c r="AW333" s="16" t="s">
        <v>35</v>
      </c>
      <c r="AX333" s="16" t="s">
        <v>81</v>
      </c>
      <c r="AY333" s="271" t="s">
        <v>209</v>
      </c>
    </row>
    <row r="334" s="2" customFormat="1" ht="24.15" customHeight="1">
      <c r="A334" s="40"/>
      <c r="B334" s="41"/>
      <c r="C334" s="215" t="s">
        <v>581</v>
      </c>
      <c r="D334" s="215" t="s">
        <v>211</v>
      </c>
      <c r="E334" s="216" t="s">
        <v>582</v>
      </c>
      <c r="F334" s="217" t="s">
        <v>583</v>
      </c>
      <c r="G334" s="218" t="s">
        <v>322</v>
      </c>
      <c r="H334" s="219">
        <v>4.2999999999999998</v>
      </c>
      <c r="I334" s="220"/>
      <c r="J334" s="221">
        <f>ROUND(I334*H334,2)</f>
        <v>0</v>
      </c>
      <c r="K334" s="217" t="s">
        <v>234</v>
      </c>
      <c r="L334" s="46"/>
      <c r="M334" s="222" t="s">
        <v>21</v>
      </c>
      <c r="N334" s="223" t="s">
        <v>45</v>
      </c>
      <c r="O334" s="86"/>
      <c r="P334" s="224">
        <f>O334*H334</f>
        <v>0</v>
      </c>
      <c r="Q334" s="224">
        <v>0.00012</v>
      </c>
      <c r="R334" s="224">
        <f>Q334*H334</f>
        <v>0.00051599999999999997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215</v>
      </c>
      <c r="AT334" s="226" t="s">
        <v>211</v>
      </c>
      <c r="AU334" s="226" t="s">
        <v>83</v>
      </c>
      <c r="AY334" s="19" t="s">
        <v>209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215</v>
      </c>
      <c r="BM334" s="226" t="s">
        <v>584</v>
      </c>
    </row>
    <row r="335" s="13" customFormat="1">
      <c r="A335" s="13"/>
      <c r="B335" s="228"/>
      <c r="C335" s="229"/>
      <c r="D335" s="230" t="s">
        <v>217</v>
      </c>
      <c r="E335" s="231" t="s">
        <v>21</v>
      </c>
      <c r="F335" s="232" t="s">
        <v>585</v>
      </c>
      <c r="G335" s="229"/>
      <c r="H335" s="233">
        <v>4.2999999999999998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217</v>
      </c>
      <c r="AU335" s="239" t="s">
        <v>83</v>
      </c>
      <c r="AV335" s="13" t="s">
        <v>83</v>
      </c>
      <c r="AW335" s="13" t="s">
        <v>35</v>
      </c>
      <c r="AX335" s="13" t="s">
        <v>81</v>
      </c>
      <c r="AY335" s="239" t="s">
        <v>209</v>
      </c>
    </row>
    <row r="336" s="2" customFormat="1" ht="24.15" customHeight="1">
      <c r="A336" s="40"/>
      <c r="B336" s="41"/>
      <c r="C336" s="215" t="s">
        <v>586</v>
      </c>
      <c r="D336" s="215" t="s">
        <v>211</v>
      </c>
      <c r="E336" s="216" t="s">
        <v>587</v>
      </c>
      <c r="F336" s="217" t="s">
        <v>588</v>
      </c>
      <c r="G336" s="218" t="s">
        <v>322</v>
      </c>
      <c r="H336" s="219">
        <v>19.199999999999999</v>
      </c>
      <c r="I336" s="220"/>
      <c r="J336" s="221">
        <f>ROUND(I336*H336,2)</f>
        <v>0</v>
      </c>
      <c r="K336" s="217" t="s">
        <v>234</v>
      </c>
      <c r="L336" s="46"/>
      <c r="M336" s="222" t="s">
        <v>21</v>
      </c>
      <c r="N336" s="223" t="s">
        <v>45</v>
      </c>
      <c r="O336" s="86"/>
      <c r="P336" s="224">
        <f>O336*H336</f>
        <v>0</v>
      </c>
      <c r="Q336" s="224">
        <v>0.00012999999999999999</v>
      </c>
      <c r="R336" s="224">
        <f>Q336*H336</f>
        <v>0.0024959999999999995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215</v>
      </c>
      <c r="AT336" s="226" t="s">
        <v>211</v>
      </c>
      <c r="AU336" s="226" t="s">
        <v>83</v>
      </c>
      <c r="AY336" s="19" t="s">
        <v>209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215</v>
      </c>
      <c r="BM336" s="226" t="s">
        <v>589</v>
      </c>
    </row>
    <row r="337" s="13" customFormat="1">
      <c r="A337" s="13"/>
      <c r="B337" s="228"/>
      <c r="C337" s="229"/>
      <c r="D337" s="230" t="s">
        <v>217</v>
      </c>
      <c r="E337" s="231" t="s">
        <v>21</v>
      </c>
      <c r="F337" s="232" t="s">
        <v>590</v>
      </c>
      <c r="G337" s="229"/>
      <c r="H337" s="233">
        <v>19.199999999999999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217</v>
      </c>
      <c r="AU337" s="239" t="s">
        <v>83</v>
      </c>
      <c r="AV337" s="13" t="s">
        <v>83</v>
      </c>
      <c r="AW337" s="13" t="s">
        <v>35</v>
      </c>
      <c r="AX337" s="13" t="s">
        <v>81</v>
      </c>
      <c r="AY337" s="239" t="s">
        <v>209</v>
      </c>
    </row>
    <row r="338" s="2" customFormat="1" ht="24.15" customHeight="1">
      <c r="A338" s="40"/>
      <c r="B338" s="41"/>
      <c r="C338" s="215" t="s">
        <v>591</v>
      </c>
      <c r="D338" s="215" t="s">
        <v>211</v>
      </c>
      <c r="E338" s="216" t="s">
        <v>592</v>
      </c>
      <c r="F338" s="217" t="s">
        <v>593</v>
      </c>
      <c r="G338" s="218" t="s">
        <v>331</v>
      </c>
      <c r="H338" s="219">
        <v>1.5</v>
      </c>
      <c r="I338" s="220"/>
      <c r="J338" s="221">
        <f>ROUND(I338*H338,2)</f>
        <v>0</v>
      </c>
      <c r="K338" s="217" t="s">
        <v>234</v>
      </c>
      <c r="L338" s="46"/>
      <c r="M338" s="222" t="s">
        <v>21</v>
      </c>
      <c r="N338" s="223" t="s">
        <v>45</v>
      </c>
      <c r="O338" s="86"/>
      <c r="P338" s="224">
        <f>O338*H338</f>
        <v>0</v>
      </c>
      <c r="Q338" s="224">
        <v>0.25871</v>
      </c>
      <c r="R338" s="224">
        <f>Q338*H338</f>
        <v>0.38806499999999999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215</v>
      </c>
      <c r="AT338" s="226" t="s">
        <v>211</v>
      </c>
      <c r="AU338" s="226" t="s">
        <v>83</v>
      </c>
      <c r="AY338" s="19" t="s">
        <v>209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81</v>
      </c>
      <c r="BK338" s="227">
        <f>ROUND(I338*H338,2)</f>
        <v>0</v>
      </c>
      <c r="BL338" s="19" t="s">
        <v>215</v>
      </c>
      <c r="BM338" s="226" t="s">
        <v>594</v>
      </c>
    </row>
    <row r="339" s="13" customFormat="1">
      <c r="A339" s="13"/>
      <c r="B339" s="228"/>
      <c r="C339" s="229"/>
      <c r="D339" s="230" t="s">
        <v>217</v>
      </c>
      <c r="E339" s="231" t="s">
        <v>21</v>
      </c>
      <c r="F339" s="232" t="s">
        <v>595</v>
      </c>
      <c r="G339" s="229"/>
      <c r="H339" s="233">
        <v>1.5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217</v>
      </c>
      <c r="AU339" s="239" t="s">
        <v>83</v>
      </c>
      <c r="AV339" s="13" t="s">
        <v>83</v>
      </c>
      <c r="AW339" s="13" t="s">
        <v>35</v>
      </c>
      <c r="AX339" s="13" t="s">
        <v>81</v>
      </c>
      <c r="AY339" s="239" t="s">
        <v>209</v>
      </c>
    </row>
    <row r="340" s="2" customFormat="1" ht="49.05" customHeight="1">
      <c r="A340" s="40"/>
      <c r="B340" s="41"/>
      <c r="C340" s="215" t="s">
        <v>596</v>
      </c>
      <c r="D340" s="215" t="s">
        <v>211</v>
      </c>
      <c r="E340" s="216" t="s">
        <v>597</v>
      </c>
      <c r="F340" s="217" t="s">
        <v>598</v>
      </c>
      <c r="G340" s="218" t="s">
        <v>214</v>
      </c>
      <c r="H340" s="219">
        <v>15.300000000000001</v>
      </c>
      <c r="I340" s="220"/>
      <c r="J340" s="221">
        <f>ROUND(I340*H340,2)</f>
        <v>0</v>
      </c>
      <c r="K340" s="217" t="s">
        <v>234</v>
      </c>
      <c r="L340" s="46"/>
      <c r="M340" s="222" t="s">
        <v>21</v>
      </c>
      <c r="N340" s="223" t="s">
        <v>45</v>
      </c>
      <c r="O340" s="86"/>
      <c r="P340" s="224">
        <f>O340*H340</f>
        <v>0</v>
      </c>
      <c r="Q340" s="224">
        <v>2.5297900000000002</v>
      </c>
      <c r="R340" s="224">
        <f>Q340*H340</f>
        <v>38.705787000000008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215</v>
      </c>
      <c r="AT340" s="226" t="s">
        <v>211</v>
      </c>
      <c r="AU340" s="226" t="s">
        <v>83</v>
      </c>
      <c r="AY340" s="19" t="s">
        <v>209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81</v>
      </c>
      <c r="BK340" s="227">
        <f>ROUND(I340*H340,2)</f>
        <v>0</v>
      </c>
      <c r="BL340" s="19" t="s">
        <v>215</v>
      </c>
      <c r="BM340" s="226" t="s">
        <v>599</v>
      </c>
    </row>
    <row r="341" s="13" customFormat="1">
      <c r="A341" s="13"/>
      <c r="B341" s="228"/>
      <c r="C341" s="229"/>
      <c r="D341" s="230" t="s">
        <v>217</v>
      </c>
      <c r="E341" s="231" t="s">
        <v>21</v>
      </c>
      <c r="F341" s="232" t="s">
        <v>600</v>
      </c>
      <c r="G341" s="229"/>
      <c r="H341" s="233">
        <v>8.6999999999999993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217</v>
      </c>
      <c r="AU341" s="239" t="s">
        <v>83</v>
      </c>
      <c r="AV341" s="13" t="s">
        <v>83</v>
      </c>
      <c r="AW341" s="13" t="s">
        <v>35</v>
      </c>
      <c r="AX341" s="13" t="s">
        <v>74</v>
      </c>
      <c r="AY341" s="239" t="s">
        <v>209</v>
      </c>
    </row>
    <row r="342" s="13" customFormat="1">
      <c r="A342" s="13"/>
      <c r="B342" s="228"/>
      <c r="C342" s="229"/>
      <c r="D342" s="230" t="s">
        <v>217</v>
      </c>
      <c r="E342" s="231" t="s">
        <v>21</v>
      </c>
      <c r="F342" s="232" t="s">
        <v>601</v>
      </c>
      <c r="G342" s="229"/>
      <c r="H342" s="233">
        <v>2.1000000000000001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217</v>
      </c>
      <c r="AU342" s="239" t="s">
        <v>83</v>
      </c>
      <c r="AV342" s="13" t="s">
        <v>83</v>
      </c>
      <c r="AW342" s="13" t="s">
        <v>35</v>
      </c>
      <c r="AX342" s="13" t="s">
        <v>74</v>
      </c>
      <c r="AY342" s="239" t="s">
        <v>209</v>
      </c>
    </row>
    <row r="343" s="13" customFormat="1">
      <c r="A343" s="13"/>
      <c r="B343" s="228"/>
      <c r="C343" s="229"/>
      <c r="D343" s="230" t="s">
        <v>217</v>
      </c>
      <c r="E343" s="231" t="s">
        <v>21</v>
      </c>
      <c r="F343" s="232" t="s">
        <v>602</v>
      </c>
      <c r="G343" s="229"/>
      <c r="H343" s="233">
        <v>4.5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217</v>
      </c>
      <c r="AU343" s="239" t="s">
        <v>83</v>
      </c>
      <c r="AV343" s="13" t="s">
        <v>83</v>
      </c>
      <c r="AW343" s="13" t="s">
        <v>35</v>
      </c>
      <c r="AX343" s="13" t="s">
        <v>74</v>
      </c>
      <c r="AY343" s="239" t="s">
        <v>209</v>
      </c>
    </row>
    <row r="344" s="14" customFormat="1">
      <c r="A344" s="14"/>
      <c r="B344" s="240"/>
      <c r="C344" s="241"/>
      <c r="D344" s="230" t="s">
        <v>217</v>
      </c>
      <c r="E344" s="242" t="s">
        <v>21</v>
      </c>
      <c r="F344" s="243" t="s">
        <v>223</v>
      </c>
      <c r="G344" s="241"/>
      <c r="H344" s="244">
        <v>15.300000000000001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217</v>
      </c>
      <c r="AU344" s="250" t="s">
        <v>83</v>
      </c>
      <c r="AV344" s="14" t="s">
        <v>224</v>
      </c>
      <c r="AW344" s="14" t="s">
        <v>35</v>
      </c>
      <c r="AX344" s="14" t="s">
        <v>81</v>
      </c>
      <c r="AY344" s="250" t="s">
        <v>209</v>
      </c>
    </row>
    <row r="345" s="2" customFormat="1" ht="49.05" customHeight="1">
      <c r="A345" s="40"/>
      <c r="B345" s="41"/>
      <c r="C345" s="215" t="s">
        <v>603</v>
      </c>
      <c r="D345" s="215" t="s">
        <v>211</v>
      </c>
      <c r="E345" s="216" t="s">
        <v>604</v>
      </c>
      <c r="F345" s="217" t="s">
        <v>605</v>
      </c>
      <c r="G345" s="218" t="s">
        <v>331</v>
      </c>
      <c r="H345" s="219">
        <v>25.827000000000002</v>
      </c>
      <c r="I345" s="220"/>
      <c r="J345" s="221">
        <f>ROUND(I345*H345,2)</f>
        <v>0</v>
      </c>
      <c r="K345" s="217" t="s">
        <v>234</v>
      </c>
      <c r="L345" s="46"/>
      <c r="M345" s="222" t="s">
        <v>21</v>
      </c>
      <c r="N345" s="223" t="s">
        <v>45</v>
      </c>
      <c r="O345" s="86"/>
      <c r="P345" s="224">
        <f>O345*H345</f>
        <v>0</v>
      </c>
      <c r="Q345" s="224">
        <v>0.0043200000000000001</v>
      </c>
      <c r="R345" s="224">
        <f>Q345*H345</f>
        <v>0.11157264000000002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215</v>
      </c>
      <c r="AT345" s="226" t="s">
        <v>211</v>
      </c>
      <c r="AU345" s="226" t="s">
        <v>83</v>
      </c>
      <c r="AY345" s="19" t="s">
        <v>209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81</v>
      </c>
      <c r="BK345" s="227">
        <f>ROUND(I345*H345,2)</f>
        <v>0</v>
      </c>
      <c r="BL345" s="19" t="s">
        <v>215</v>
      </c>
      <c r="BM345" s="226" t="s">
        <v>606</v>
      </c>
    </row>
    <row r="346" s="13" customFormat="1">
      <c r="A346" s="13"/>
      <c r="B346" s="228"/>
      <c r="C346" s="229"/>
      <c r="D346" s="230" t="s">
        <v>217</v>
      </c>
      <c r="E346" s="231" t="s">
        <v>21</v>
      </c>
      <c r="F346" s="232" t="s">
        <v>607</v>
      </c>
      <c r="G346" s="229"/>
      <c r="H346" s="233">
        <v>25.827000000000002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217</v>
      </c>
      <c r="AU346" s="239" t="s">
        <v>83</v>
      </c>
      <c r="AV346" s="13" t="s">
        <v>83</v>
      </c>
      <c r="AW346" s="13" t="s">
        <v>35</v>
      </c>
      <c r="AX346" s="13" t="s">
        <v>81</v>
      </c>
      <c r="AY346" s="239" t="s">
        <v>209</v>
      </c>
    </row>
    <row r="347" s="2" customFormat="1" ht="49.05" customHeight="1">
      <c r="A347" s="40"/>
      <c r="B347" s="41"/>
      <c r="C347" s="215" t="s">
        <v>608</v>
      </c>
      <c r="D347" s="215" t="s">
        <v>211</v>
      </c>
      <c r="E347" s="216" t="s">
        <v>609</v>
      </c>
      <c r="F347" s="217" t="s">
        <v>610</v>
      </c>
      <c r="G347" s="218" t="s">
        <v>331</v>
      </c>
      <c r="H347" s="219">
        <v>25.827000000000002</v>
      </c>
      <c r="I347" s="220"/>
      <c r="J347" s="221">
        <f>ROUND(I347*H347,2)</f>
        <v>0</v>
      </c>
      <c r="K347" s="217" t="s">
        <v>234</v>
      </c>
      <c r="L347" s="46"/>
      <c r="M347" s="222" t="s">
        <v>21</v>
      </c>
      <c r="N347" s="223" t="s">
        <v>45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215</v>
      </c>
      <c r="AT347" s="226" t="s">
        <v>211</v>
      </c>
      <c r="AU347" s="226" t="s">
        <v>83</v>
      </c>
      <c r="AY347" s="19" t="s">
        <v>209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81</v>
      </c>
      <c r="BK347" s="227">
        <f>ROUND(I347*H347,2)</f>
        <v>0</v>
      </c>
      <c r="BL347" s="19" t="s">
        <v>215</v>
      </c>
      <c r="BM347" s="226" t="s">
        <v>611</v>
      </c>
    </row>
    <row r="348" s="2" customFormat="1" ht="49.05" customHeight="1">
      <c r="A348" s="40"/>
      <c r="B348" s="41"/>
      <c r="C348" s="215" t="s">
        <v>612</v>
      </c>
      <c r="D348" s="215" t="s">
        <v>211</v>
      </c>
      <c r="E348" s="216" t="s">
        <v>613</v>
      </c>
      <c r="F348" s="217" t="s">
        <v>614</v>
      </c>
      <c r="G348" s="218" t="s">
        <v>331</v>
      </c>
      <c r="H348" s="219">
        <v>123</v>
      </c>
      <c r="I348" s="220"/>
      <c r="J348" s="221">
        <f>ROUND(I348*H348,2)</f>
        <v>0</v>
      </c>
      <c r="K348" s="217" t="s">
        <v>234</v>
      </c>
      <c r="L348" s="46"/>
      <c r="M348" s="222" t="s">
        <v>21</v>
      </c>
      <c r="N348" s="223" t="s">
        <v>45</v>
      </c>
      <c r="O348" s="86"/>
      <c r="P348" s="224">
        <f>O348*H348</f>
        <v>0</v>
      </c>
      <c r="Q348" s="224">
        <v>0.00332</v>
      </c>
      <c r="R348" s="224">
        <f>Q348*H348</f>
        <v>0.40836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215</v>
      </c>
      <c r="AT348" s="226" t="s">
        <v>211</v>
      </c>
      <c r="AU348" s="226" t="s">
        <v>83</v>
      </c>
      <c r="AY348" s="19" t="s">
        <v>209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81</v>
      </c>
      <c r="BK348" s="227">
        <f>ROUND(I348*H348,2)</f>
        <v>0</v>
      </c>
      <c r="BL348" s="19" t="s">
        <v>215</v>
      </c>
      <c r="BM348" s="226" t="s">
        <v>615</v>
      </c>
    </row>
    <row r="349" s="13" customFormat="1">
      <c r="A349" s="13"/>
      <c r="B349" s="228"/>
      <c r="C349" s="229"/>
      <c r="D349" s="230" t="s">
        <v>217</v>
      </c>
      <c r="E349" s="231" t="s">
        <v>21</v>
      </c>
      <c r="F349" s="232" t="s">
        <v>616</v>
      </c>
      <c r="G349" s="229"/>
      <c r="H349" s="233">
        <v>109.5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217</v>
      </c>
      <c r="AU349" s="239" t="s">
        <v>83</v>
      </c>
      <c r="AV349" s="13" t="s">
        <v>83</v>
      </c>
      <c r="AW349" s="13" t="s">
        <v>35</v>
      </c>
      <c r="AX349" s="13" t="s">
        <v>74</v>
      </c>
      <c r="AY349" s="239" t="s">
        <v>209</v>
      </c>
    </row>
    <row r="350" s="13" customFormat="1">
      <c r="A350" s="13"/>
      <c r="B350" s="228"/>
      <c r="C350" s="229"/>
      <c r="D350" s="230" t="s">
        <v>217</v>
      </c>
      <c r="E350" s="231" t="s">
        <v>21</v>
      </c>
      <c r="F350" s="232" t="s">
        <v>617</v>
      </c>
      <c r="G350" s="229"/>
      <c r="H350" s="233">
        <v>13.5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217</v>
      </c>
      <c r="AU350" s="239" t="s">
        <v>83</v>
      </c>
      <c r="AV350" s="13" t="s">
        <v>83</v>
      </c>
      <c r="AW350" s="13" t="s">
        <v>35</v>
      </c>
      <c r="AX350" s="13" t="s">
        <v>74</v>
      </c>
      <c r="AY350" s="239" t="s">
        <v>209</v>
      </c>
    </row>
    <row r="351" s="14" customFormat="1">
      <c r="A351" s="14"/>
      <c r="B351" s="240"/>
      <c r="C351" s="241"/>
      <c r="D351" s="230" t="s">
        <v>217</v>
      </c>
      <c r="E351" s="242" t="s">
        <v>21</v>
      </c>
      <c r="F351" s="243" t="s">
        <v>223</v>
      </c>
      <c r="G351" s="241"/>
      <c r="H351" s="244">
        <v>123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217</v>
      </c>
      <c r="AU351" s="250" t="s">
        <v>83</v>
      </c>
      <c r="AV351" s="14" t="s">
        <v>224</v>
      </c>
      <c r="AW351" s="14" t="s">
        <v>35</v>
      </c>
      <c r="AX351" s="14" t="s">
        <v>81</v>
      </c>
      <c r="AY351" s="250" t="s">
        <v>209</v>
      </c>
    </row>
    <row r="352" s="2" customFormat="1" ht="49.05" customHeight="1">
      <c r="A352" s="40"/>
      <c r="B352" s="41"/>
      <c r="C352" s="215" t="s">
        <v>618</v>
      </c>
      <c r="D352" s="215" t="s">
        <v>211</v>
      </c>
      <c r="E352" s="216" t="s">
        <v>619</v>
      </c>
      <c r="F352" s="217" t="s">
        <v>620</v>
      </c>
      <c r="G352" s="218" t="s">
        <v>331</v>
      </c>
      <c r="H352" s="219">
        <v>123</v>
      </c>
      <c r="I352" s="220"/>
      <c r="J352" s="221">
        <f>ROUND(I352*H352,2)</f>
        <v>0</v>
      </c>
      <c r="K352" s="217" t="s">
        <v>234</v>
      </c>
      <c r="L352" s="46"/>
      <c r="M352" s="222" t="s">
        <v>21</v>
      </c>
      <c r="N352" s="223" t="s">
        <v>45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215</v>
      </c>
      <c r="AT352" s="226" t="s">
        <v>211</v>
      </c>
      <c r="AU352" s="226" t="s">
        <v>83</v>
      </c>
      <c r="AY352" s="19" t="s">
        <v>209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81</v>
      </c>
      <c r="BK352" s="227">
        <f>ROUND(I352*H352,2)</f>
        <v>0</v>
      </c>
      <c r="BL352" s="19" t="s">
        <v>215</v>
      </c>
      <c r="BM352" s="226" t="s">
        <v>621</v>
      </c>
    </row>
    <row r="353" s="2" customFormat="1" ht="37.8" customHeight="1">
      <c r="A353" s="40"/>
      <c r="B353" s="41"/>
      <c r="C353" s="215" t="s">
        <v>622</v>
      </c>
      <c r="D353" s="215" t="s">
        <v>211</v>
      </c>
      <c r="E353" s="216" t="s">
        <v>623</v>
      </c>
      <c r="F353" s="217" t="s">
        <v>624</v>
      </c>
      <c r="G353" s="218" t="s">
        <v>302</v>
      </c>
      <c r="H353" s="219">
        <v>3</v>
      </c>
      <c r="I353" s="220"/>
      <c r="J353" s="221">
        <f>ROUND(I353*H353,2)</f>
        <v>0</v>
      </c>
      <c r="K353" s="217" t="s">
        <v>234</v>
      </c>
      <c r="L353" s="46"/>
      <c r="M353" s="222" t="s">
        <v>21</v>
      </c>
      <c r="N353" s="223" t="s">
        <v>45</v>
      </c>
      <c r="O353" s="86"/>
      <c r="P353" s="224">
        <f>O353*H353</f>
        <v>0</v>
      </c>
      <c r="Q353" s="224">
        <v>1.10907</v>
      </c>
      <c r="R353" s="224">
        <f>Q353*H353</f>
        <v>3.32721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215</v>
      </c>
      <c r="AT353" s="226" t="s">
        <v>211</v>
      </c>
      <c r="AU353" s="226" t="s">
        <v>83</v>
      </c>
      <c r="AY353" s="19" t="s">
        <v>209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81</v>
      </c>
      <c r="BK353" s="227">
        <f>ROUND(I353*H353,2)</f>
        <v>0</v>
      </c>
      <c r="BL353" s="19" t="s">
        <v>215</v>
      </c>
      <c r="BM353" s="226" t="s">
        <v>625</v>
      </c>
    </row>
    <row r="354" s="13" customFormat="1">
      <c r="A354" s="13"/>
      <c r="B354" s="228"/>
      <c r="C354" s="229"/>
      <c r="D354" s="230" t="s">
        <v>217</v>
      </c>
      <c r="E354" s="231" t="s">
        <v>21</v>
      </c>
      <c r="F354" s="232" t="s">
        <v>626</v>
      </c>
      <c r="G354" s="229"/>
      <c r="H354" s="233">
        <v>3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217</v>
      </c>
      <c r="AU354" s="239" t="s">
        <v>83</v>
      </c>
      <c r="AV354" s="13" t="s">
        <v>83</v>
      </c>
      <c r="AW354" s="13" t="s">
        <v>35</v>
      </c>
      <c r="AX354" s="13" t="s">
        <v>81</v>
      </c>
      <c r="AY354" s="239" t="s">
        <v>209</v>
      </c>
    </row>
    <row r="355" s="2" customFormat="1" ht="37.8" customHeight="1">
      <c r="A355" s="40"/>
      <c r="B355" s="41"/>
      <c r="C355" s="215" t="s">
        <v>627</v>
      </c>
      <c r="D355" s="215" t="s">
        <v>211</v>
      </c>
      <c r="E355" s="216" t="s">
        <v>628</v>
      </c>
      <c r="F355" s="217" t="s">
        <v>629</v>
      </c>
      <c r="G355" s="218" t="s">
        <v>214</v>
      </c>
      <c r="H355" s="219">
        <v>1.6000000000000001</v>
      </c>
      <c r="I355" s="220"/>
      <c r="J355" s="221">
        <f>ROUND(I355*H355,2)</f>
        <v>0</v>
      </c>
      <c r="K355" s="217" t="s">
        <v>234</v>
      </c>
      <c r="L355" s="46"/>
      <c r="M355" s="222" t="s">
        <v>21</v>
      </c>
      <c r="N355" s="223" t="s">
        <v>45</v>
      </c>
      <c r="O355" s="86"/>
      <c r="P355" s="224">
        <f>O355*H355</f>
        <v>0</v>
      </c>
      <c r="Q355" s="224">
        <v>2.5960999999999999</v>
      </c>
      <c r="R355" s="224">
        <f>Q355*H355</f>
        <v>4.1537600000000001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215</v>
      </c>
      <c r="AT355" s="226" t="s">
        <v>211</v>
      </c>
      <c r="AU355" s="226" t="s">
        <v>83</v>
      </c>
      <c r="AY355" s="19" t="s">
        <v>209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81</v>
      </c>
      <c r="BK355" s="227">
        <f>ROUND(I355*H355,2)</f>
        <v>0</v>
      </c>
      <c r="BL355" s="19" t="s">
        <v>215</v>
      </c>
      <c r="BM355" s="226" t="s">
        <v>630</v>
      </c>
    </row>
    <row r="356" s="13" customFormat="1">
      <c r="A356" s="13"/>
      <c r="B356" s="228"/>
      <c r="C356" s="229"/>
      <c r="D356" s="230" t="s">
        <v>217</v>
      </c>
      <c r="E356" s="231" t="s">
        <v>21</v>
      </c>
      <c r="F356" s="232" t="s">
        <v>631</v>
      </c>
      <c r="G356" s="229"/>
      <c r="H356" s="233">
        <v>1.3999999999999999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217</v>
      </c>
      <c r="AU356" s="239" t="s">
        <v>83</v>
      </c>
      <c r="AV356" s="13" t="s">
        <v>83</v>
      </c>
      <c r="AW356" s="13" t="s">
        <v>35</v>
      </c>
      <c r="AX356" s="13" t="s">
        <v>74</v>
      </c>
      <c r="AY356" s="239" t="s">
        <v>209</v>
      </c>
    </row>
    <row r="357" s="13" customFormat="1">
      <c r="A357" s="13"/>
      <c r="B357" s="228"/>
      <c r="C357" s="229"/>
      <c r="D357" s="230" t="s">
        <v>217</v>
      </c>
      <c r="E357" s="231" t="s">
        <v>21</v>
      </c>
      <c r="F357" s="232" t="s">
        <v>632</v>
      </c>
      <c r="G357" s="229"/>
      <c r="H357" s="233">
        <v>0.20000000000000001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217</v>
      </c>
      <c r="AU357" s="239" t="s">
        <v>83</v>
      </c>
      <c r="AV357" s="13" t="s">
        <v>83</v>
      </c>
      <c r="AW357" s="13" t="s">
        <v>35</v>
      </c>
      <c r="AX357" s="13" t="s">
        <v>74</v>
      </c>
      <c r="AY357" s="239" t="s">
        <v>209</v>
      </c>
    </row>
    <row r="358" s="14" customFormat="1">
      <c r="A358" s="14"/>
      <c r="B358" s="240"/>
      <c r="C358" s="241"/>
      <c r="D358" s="230" t="s">
        <v>217</v>
      </c>
      <c r="E358" s="242" t="s">
        <v>21</v>
      </c>
      <c r="F358" s="243" t="s">
        <v>223</v>
      </c>
      <c r="G358" s="241"/>
      <c r="H358" s="244">
        <v>1.6000000000000001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217</v>
      </c>
      <c r="AU358" s="250" t="s">
        <v>83</v>
      </c>
      <c r="AV358" s="14" t="s">
        <v>224</v>
      </c>
      <c r="AW358" s="14" t="s">
        <v>35</v>
      </c>
      <c r="AX358" s="14" t="s">
        <v>81</v>
      </c>
      <c r="AY358" s="250" t="s">
        <v>209</v>
      </c>
    </row>
    <row r="359" s="12" customFormat="1" ht="22.8" customHeight="1">
      <c r="A359" s="12"/>
      <c r="B359" s="199"/>
      <c r="C359" s="200"/>
      <c r="D359" s="201" t="s">
        <v>73</v>
      </c>
      <c r="E359" s="213" t="s">
        <v>215</v>
      </c>
      <c r="F359" s="213" t="s">
        <v>633</v>
      </c>
      <c r="G359" s="200"/>
      <c r="H359" s="200"/>
      <c r="I359" s="203"/>
      <c r="J359" s="214">
        <f>BK359</f>
        <v>0</v>
      </c>
      <c r="K359" s="200"/>
      <c r="L359" s="205"/>
      <c r="M359" s="206"/>
      <c r="N359" s="207"/>
      <c r="O359" s="207"/>
      <c r="P359" s="208">
        <f>SUM(P360:P440)</f>
        <v>0</v>
      </c>
      <c r="Q359" s="207"/>
      <c r="R359" s="208">
        <f>SUM(R360:R440)</f>
        <v>279.26223333000002</v>
      </c>
      <c r="S359" s="207"/>
      <c r="T359" s="209">
        <f>SUM(T360:T440)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81</v>
      </c>
      <c r="AT359" s="211" t="s">
        <v>73</v>
      </c>
      <c r="AU359" s="211" t="s">
        <v>81</v>
      </c>
      <c r="AY359" s="210" t="s">
        <v>209</v>
      </c>
      <c r="BK359" s="212">
        <f>SUM(BK360:BK440)</f>
        <v>0</v>
      </c>
    </row>
    <row r="360" s="2" customFormat="1" ht="49.05" customHeight="1">
      <c r="A360" s="40"/>
      <c r="B360" s="41"/>
      <c r="C360" s="215" t="s">
        <v>634</v>
      </c>
      <c r="D360" s="215" t="s">
        <v>211</v>
      </c>
      <c r="E360" s="216" t="s">
        <v>635</v>
      </c>
      <c r="F360" s="217" t="s">
        <v>636</v>
      </c>
      <c r="G360" s="218" t="s">
        <v>214</v>
      </c>
      <c r="H360" s="219">
        <v>78.667000000000002</v>
      </c>
      <c r="I360" s="220"/>
      <c r="J360" s="221">
        <f>ROUND(I360*H360,2)</f>
        <v>0</v>
      </c>
      <c r="K360" s="217" t="s">
        <v>234</v>
      </c>
      <c r="L360" s="46"/>
      <c r="M360" s="222" t="s">
        <v>21</v>
      </c>
      <c r="N360" s="223" t="s">
        <v>45</v>
      </c>
      <c r="O360" s="86"/>
      <c r="P360" s="224">
        <f>O360*H360</f>
        <v>0</v>
      </c>
      <c r="Q360" s="224">
        <v>2.45343</v>
      </c>
      <c r="R360" s="224">
        <f>Q360*H360</f>
        <v>193.00397781000001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215</v>
      </c>
      <c r="AT360" s="226" t="s">
        <v>211</v>
      </c>
      <c r="AU360" s="226" t="s">
        <v>83</v>
      </c>
      <c r="AY360" s="19" t="s">
        <v>209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81</v>
      </c>
      <c r="BK360" s="227">
        <f>ROUND(I360*H360,2)</f>
        <v>0</v>
      </c>
      <c r="BL360" s="19" t="s">
        <v>215</v>
      </c>
      <c r="BM360" s="226" t="s">
        <v>637</v>
      </c>
    </row>
    <row r="361" s="13" customFormat="1">
      <c r="A361" s="13"/>
      <c r="B361" s="228"/>
      <c r="C361" s="229"/>
      <c r="D361" s="230" t="s">
        <v>217</v>
      </c>
      <c r="E361" s="231" t="s">
        <v>21</v>
      </c>
      <c r="F361" s="232" t="s">
        <v>638</v>
      </c>
      <c r="G361" s="229"/>
      <c r="H361" s="233">
        <v>73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217</v>
      </c>
      <c r="AU361" s="239" t="s">
        <v>83</v>
      </c>
      <c r="AV361" s="13" t="s">
        <v>83</v>
      </c>
      <c r="AW361" s="13" t="s">
        <v>35</v>
      </c>
      <c r="AX361" s="13" t="s">
        <v>74</v>
      </c>
      <c r="AY361" s="239" t="s">
        <v>209</v>
      </c>
    </row>
    <row r="362" s="13" customFormat="1">
      <c r="A362" s="13"/>
      <c r="B362" s="228"/>
      <c r="C362" s="229"/>
      <c r="D362" s="230" t="s">
        <v>217</v>
      </c>
      <c r="E362" s="231" t="s">
        <v>21</v>
      </c>
      <c r="F362" s="232" t="s">
        <v>639</v>
      </c>
      <c r="G362" s="229"/>
      <c r="H362" s="233">
        <v>4.3799999999999999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217</v>
      </c>
      <c r="AU362" s="239" t="s">
        <v>83</v>
      </c>
      <c r="AV362" s="13" t="s">
        <v>83</v>
      </c>
      <c r="AW362" s="13" t="s">
        <v>35</v>
      </c>
      <c r="AX362" s="13" t="s">
        <v>74</v>
      </c>
      <c r="AY362" s="239" t="s">
        <v>209</v>
      </c>
    </row>
    <row r="363" s="13" customFormat="1">
      <c r="A363" s="13"/>
      <c r="B363" s="228"/>
      <c r="C363" s="229"/>
      <c r="D363" s="230" t="s">
        <v>217</v>
      </c>
      <c r="E363" s="231" t="s">
        <v>21</v>
      </c>
      <c r="F363" s="232" t="s">
        <v>640</v>
      </c>
      <c r="G363" s="229"/>
      <c r="H363" s="233">
        <v>1.2869999999999999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217</v>
      </c>
      <c r="AU363" s="239" t="s">
        <v>83</v>
      </c>
      <c r="AV363" s="13" t="s">
        <v>83</v>
      </c>
      <c r="AW363" s="13" t="s">
        <v>35</v>
      </c>
      <c r="AX363" s="13" t="s">
        <v>74</v>
      </c>
      <c r="AY363" s="239" t="s">
        <v>209</v>
      </c>
    </row>
    <row r="364" s="16" customFormat="1">
      <c r="A364" s="16"/>
      <c r="B364" s="261"/>
      <c r="C364" s="262"/>
      <c r="D364" s="230" t="s">
        <v>217</v>
      </c>
      <c r="E364" s="263" t="s">
        <v>21</v>
      </c>
      <c r="F364" s="264" t="s">
        <v>257</v>
      </c>
      <c r="G364" s="262"/>
      <c r="H364" s="265">
        <v>78.667000000000002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1" t="s">
        <v>217</v>
      </c>
      <c r="AU364" s="271" t="s">
        <v>83</v>
      </c>
      <c r="AV364" s="16" t="s">
        <v>215</v>
      </c>
      <c r="AW364" s="16" t="s">
        <v>35</v>
      </c>
      <c r="AX364" s="16" t="s">
        <v>81</v>
      </c>
      <c r="AY364" s="271" t="s">
        <v>209</v>
      </c>
    </row>
    <row r="365" s="2" customFormat="1" ht="49.05" customHeight="1">
      <c r="A365" s="40"/>
      <c r="B365" s="41"/>
      <c r="C365" s="215" t="s">
        <v>641</v>
      </c>
      <c r="D365" s="215" t="s">
        <v>211</v>
      </c>
      <c r="E365" s="216" t="s">
        <v>642</v>
      </c>
      <c r="F365" s="217" t="s">
        <v>643</v>
      </c>
      <c r="G365" s="218" t="s">
        <v>214</v>
      </c>
      <c r="H365" s="219">
        <v>10.545</v>
      </c>
      <c r="I365" s="220"/>
      <c r="J365" s="221">
        <f>ROUND(I365*H365,2)</f>
        <v>0</v>
      </c>
      <c r="K365" s="217" t="s">
        <v>21</v>
      </c>
      <c r="L365" s="46"/>
      <c r="M365" s="222" t="s">
        <v>21</v>
      </c>
      <c r="N365" s="223" t="s">
        <v>45</v>
      </c>
      <c r="O365" s="86"/>
      <c r="P365" s="224">
        <f>O365*H365</f>
        <v>0</v>
      </c>
      <c r="Q365" s="224">
        <v>2.45343</v>
      </c>
      <c r="R365" s="224">
        <f>Q365*H365</f>
        <v>25.87141935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215</v>
      </c>
      <c r="AT365" s="226" t="s">
        <v>211</v>
      </c>
      <c r="AU365" s="226" t="s">
        <v>83</v>
      </c>
      <c r="AY365" s="19" t="s">
        <v>209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81</v>
      </c>
      <c r="BK365" s="227">
        <f>ROUND(I365*H365,2)</f>
        <v>0</v>
      </c>
      <c r="BL365" s="19" t="s">
        <v>215</v>
      </c>
      <c r="BM365" s="226" t="s">
        <v>644</v>
      </c>
    </row>
    <row r="366" s="13" customFormat="1">
      <c r="A366" s="13"/>
      <c r="B366" s="228"/>
      <c r="C366" s="229"/>
      <c r="D366" s="230" t="s">
        <v>217</v>
      </c>
      <c r="E366" s="231" t="s">
        <v>21</v>
      </c>
      <c r="F366" s="232" t="s">
        <v>645</v>
      </c>
      <c r="G366" s="229"/>
      <c r="H366" s="233">
        <v>9.7750000000000004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217</v>
      </c>
      <c r="AU366" s="239" t="s">
        <v>83</v>
      </c>
      <c r="AV366" s="13" t="s">
        <v>83</v>
      </c>
      <c r="AW366" s="13" t="s">
        <v>35</v>
      </c>
      <c r="AX366" s="13" t="s">
        <v>74</v>
      </c>
      <c r="AY366" s="239" t="s">
        <v>209</v>
      </c>
    </row>
    <row r="367" s="13" customFormat="1">
      <c r="A367" s="13"/>
      <c r="B367" s="228"/>
      <c r="C367" s="229"/>
      <c r="D367" s="230" t="s">
        <v>217</v>
      </c>
      <c r="E367" s="231" t="s">
        <v>21</v>
      </c>
      <c r="F367" s="232" t="s">
        <v>646</v>
      </c>
      <c r="G367" s="229"/>
      <c r="H367" s="233">
        <v>0.77000000000000002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217</v>
      </c>
      <c r="AU367" s="239" t="s">
        <v>83</v>
      </c>
      <c r="AV367" s="13" t="s">
        <v>83</v>
      </c>
      <c r="AW367" s="13" t="s">
        <v>35</v>
      </c>
      <c r="AX367" s="13" t="s">
        <v>74</v>
      </c>
      <c r="AY367" s="239" t="s">
        <v>209</v>
      </c>
    </row>
    <row r="368" s="14" customFormat="1">
      <c r="A368" s="14"/>
      <c r="B368" s="240"/>
      <c r="C368" s="241"/>
      <c r="D368" s="230" t="s">
        <v>217</v>
      </c>
      <c r="E368" s="242" t="s">
        <v>21</v>
      </c>
      <c r="F368" s="243" t="s">
        <v>223</v>
      </c>
      <c r="G368" s="241"/>
      <c r="H368" s="244">
        <v>10.545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217</v>
      </c>
      <c r="AU368" s="250" t="s">
        <v>83</v>
      </c>
      <c r="AV368" s="14" t="s">
        <v>224</v>
      </c>
      <c r="AW368" s="14" t="s">
        <v>35</v>
      </c>
      <c r="AX368" s="14" t="s">
        <v>81</v>
      </c>
      <c r="AY368" s="250" t="s">
        <v>209</v>
      </c>
    </row>
    <row r="369" s="2" customFormat="1" ht="37.8" customHeight="1">
      <c r="A369" s="40"/>
      <c r="B369" s="41"/>
      <c r="C369" s="215" t="s">
        <v>647</v>
      </c>
      <c r="D369" s="215" t="s">
        <v>211</v>
      </c>
      <c r="E369" s="216" t="s">
        <v>648</v>
      </c>
      <c r="F369" s="217" t="s">
        <v>649</v>
      </c>
      <c r="G369" s="218" t="s">
        <v>331</v>
      </c>
      <c r="H369" s="219">
        <v>368.83999999999998</v>
      </c>
      <c r="I369" s="220"/>
      <c r="J369" s="221">
        <f>ROUND(I369*H369,2)</f>
        <v>0</v>
      </c>
      <c r="K369" s="217" t="s">
        <v>234</v>
      </c>
      <c r="L369" s="46"/>
      <c r="M369" s="222" t="s">
        <v>21</v>
      </c>
      <c r="N369" s="223" t="s">
        <v>45</v>
      </c>
      <c r="O369" s="86"/>
      <c r="P369" s="224">
        <f>O369*H369</f>
        <v>0</v>
      </c>
      <c r="Q369" s="224">
        <v>0.0053299999999999997</v>
      </c>
      <c r="R369" s="224">
        <f>Q369*H369</f>
        <v>1.9659171999999998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215</v>
      </c>
      <c r="AT369" s="226" t="s">
        <v>211</v>
      </c>
      <c r="AU369" s="226" t="s">
        <v>83</v>
      </c>
      <c r="AY369" s="19" t="s">
        <v>209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81</v>
      </c>
      <c r="BK369" s="227">
        <f>ROUND(I369*H369,2)</f>
        <v>0</v>
      </c>
      <c r="BL369" s="19" t="s">
        <v>215</v>
      </c>
      <c r="BM369" s="226" t="s">
        <v>650</v>
      </c>
    </row>
    <row r="370" s="13" customFormat="1">
      <c r="A370" s="13"/>
      <c r="B370" s="228"/>
      <c r="C370" s="229"/>
      <c r="D370" s="230" t="s">
        <v>217</v>
      </c>
      <c r="E370" s="231" t="s">
        <v>21</v>
      </c>
      <c r="F370" s="232" t="s">
        <v>651</v>
      </c>
      <c r="G370" s="229"/>
      <c r="H370" s="233">
        <v>298.89999999999998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217</v>
      </c>
      <c r="AU370" s="239" t="s">
        <v>83</v>
      </c>
      <c r="AV370" s="13" t="s">
        <v>83</v>
      </c>
      <c r="AW370" s="13" t="s">
        <v>35</v>
      </c>
      <c r="AX370" s="13" t="s">
        <v>74</v>
      </c>
      <c r="AY370" s="239" t="s">
        <v>209</v>
      </c>
    </row>
    <row r="371" s="13" customFormat="1">
      <c r="A371" s="13"/>
      <c r="B371" s="228"/>
      <c r="C371" s="229"/>
      <c r="D371" s="230" t="s">
        <v>217</v>
      </c>
      <c r="E371" s="231" t="s">
        <v>21</v>
      </c>
      <c r="F371" s="232" t="s">
        <v>652</v>
      </c>
      <c r="G371" s="229"/>
      <c r="H371" s="233">
        <v>57.375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217</v>
      </c>
      <c r="AU371" s="239" t="s">
        <v>83</v>
      </c>
      <c r="AV371" s="13" t="s">
        <v>83</v>
      </c>
      <c r="AW371" s="13" t="s">
        <v>35</v>
      </c>
      <c r="AX371" s="13" t="s">
        <v>74</v>
      </c>
      <c r="AY371" s="239" t="s">
        <v>209</v>
      </c>
    </row>
    <row r="372" s="13" customFormat="1">
      <c r="A372" s="13"/>
      <c r="B372" s="228"/>
      <c r="C372" s="229"/>
      <c r="D372" s="230" t="s">
        <v>217</v>
      </c>
      <c r="E372" s="231" t="s">
        <v>21</v>
      </c>
      <c r="F372" s="232" t="s">
        <v>653</v>
      </c>
      <c r="G372" s="229"/>
      <c r="H372" s="233">
        <v>6.7149999999999999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217</v>
      </c>
      <c r="AU372" s="239" t="s">
        <v>83</v>
      </c>
      <c r="AV372" s="13" t="s">
        <v>83</v>
      </c>
      <c r="AW372" s="13" t="s">
        <v>35</v>
      </c>
      <c r="AX372" s="13" t="s">
        <v>74</v>
      </c>
      <c r="AY372" s="239" t="s">
        <v>209</v>
      </c>
    </row>
    <row r="373" s="14" customFormat="1">
      <c r="A373" s="14"/>
      <c r="B373" s="240"/>
      <c r="C373" s="241"/>
      <c r="D373" s="230" t="s">
        <v>217</v>
      </c>
      <c r="E373" s="242" t="s">
        <v>21</v>
      </c>
      <c r="F373" s="243" t="s">
        <v>223</v>
      </c>
      <c r="G373" s="241"/>
      <c r="H373" s="244">
        <v>362.99000000000001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217</v>
      </c>
      <c r="AU373" s="250" t="s">
        <v>83</v>
      </c>
      <c r="AV373" s="14" t="s">
        <v>224</v>
      </c>
      <c r="AW373" s="14" t="s">
        <v>35</v>
      </c>
      <c r="AX373" s="14" t="s">
        <v>74</v>
      </c>
      <c r="AY373" s="250" t="s">
        <v>209</v>
      </c>
    </row>
    <row r="374" s="13" customFormat="1">
      <c r="A374" s="13"/>
      <c r="B374" s="228"/>
      <c r="C374" s="229"/>
      <c r="D374" s="230" t="s">
        <v>217</v>
      </c>
      <c r="E374" s="231" t="s">
        <v>21</v>
      </c>
      <c r="F374" s="232" t="s">
        <v>654</v>
      </c>
      <c r="G374" s="229"/>
      <c r="H374" s="233">
        <v>5.8499999999999996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217</v>
      </c>
      <c r="AU374" s="239" t="s">
        <v>83</v>
      </c>
      <c r="AV374" s="13" t="s">
        <v>83</v>
      </c>
      <c r="AW374" s="13" t="s">
        <v>35</v>
      </c>
      <c r="AX374" s="13" t="s">
        <v>74</v>
      </c>
      <c r="AY374" s="239" t="s">
        <v>209</v>
      </c>
    </row>
    <row r="375" s="16" customFormat="1">
      <c r="A375" s="16"/>
      <c r="B375" s="261"/>
      <c r="C375" s="262"/>
      <c r="D375" s="230" t="s">
        <v>217</v>
      </c>
      <c r="E375" s="263" t="s">
        <v>21</v>
      </c>
      <c r="F375" s="264" t="s">
        <v>257</v>
      </c>
      <c r="G375" s="262"/>
      <c r="H375" s="265">
        <v>368.83999999999998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1" t="s">
        <v>217</v>
      </c>
      <c r="AU375" s="271" t="s">
        <v>83</v>
      </c>
      <c r="AV375" s="16" t="s">
        <v>215</v>
      </c>
      <c r="AW375" s="16" t="s">
        <v>35</v>
      </c>
      <c r="AX375" s="16" t="s">
        <v>81</v>
      </c>
      <c r="AY375" s="271" t="s">
        <v>209</v>
      </c>
    </row>
    <row r="376" s="2" customFormat="1" ht="37.8" customHeight="1">
      <c r="A376" s="40"/>
      <c r="B376" s="41"/>
      <c r="C376" s="215" t="s">
        <v>655</v>
      </c>
      <c r="D376" s="215" t="s">
        <v>211</v>
      </c>
      <c r="E376" s="216" t="s">
        <v>656</v>
      </c>
      <c r="F376" s="217" t="s">
        <v>657</v>
      </c>
      <c r="G376" s="218" t="s">
        <v>331</v>
      </c>
      <c r="H376" s="219">
        <v>368.83999999999998</v>
      </c>
      <c r="I376" s="220"/>
      <c r="J376" s="221">
        <f>ROUND(I376*H376,2)</f>
        <v>0</v>
      </c>
      <c r="K376" s="217" t="s">
        <v>234</v>
      </c>
      <c r="L376" s="46"/>
      <c r="M376" s="222" t="s">
        <v>21</v>
      </c>
      <c r="N376" s="223" t="s">
        <v>45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215</v>
      </c>
      <c r="AT376" s="226" t="s">
        <v>211</v>
      </c>
      <c r="AU376" s="226" t="s">
        <v>83</v>
      </c>
      <c r="AY376" s="19" t="s">
        <v>209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81</v>
      </c>
      <c r="BK376" s="227">
        <f>ROUND(I376*H376,2)</f>
        <v>0</v>
      </c>
      <c r="BL376" s="19" t="s">
        <v>215</v>
      </c>
      <c r="BM376" s="226" t="s">
        <v>658</v>
      </c>
    </row>
    <row r="377" s="2" customFormat="1" ht="37.8" customHeight="1">
      <c r="A377" s="40"/>
      <c r="B377" s="41"/>
      <c r="C377" s="215" t="s">
        <v>659</v>
      </c>
      <c r="D377" s="215" t="s">
        <v>211</v>
      </c>
      <c r="E377" s="216" t="s">
        <v>660</v>
      </c>
      <c r="F377" s="217" t="s">
        <v>661</v>
      </c>
      <c r="G377" s="218" t="s">
        <v>331</v>
      </c>
      <c r="H377" s="219">
        <v>368.83999999999998</v>
      </c>
      <c r="I377" s="220"/>
      <c r="J377" s="221">
        <f>ROUND(I377*H377,2)</f>
        <v>0</v>
      </c>
      <c r="K377" s="217" t="s">
        <v>234</v>
      </c>
      <c r="L377" s="46"/>
      <c r="M377" s="222" t="s">
        <v>21</v>
      </c>
      <c r="N377" s="223" t="s">
        <v>45</v>
      </c>
      <c r="O377" s="86"/>
      <c r="P377" s="224">
        <f>O377*H377</f>
        <v>0</v>
      </c>
      <c r="Q377" s="224">
        <v>0.001</v>
      </c>
      <c r="R377" s="224">
        <f>Q377*H377</f>
        <v>0.36884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215</v>
      </c>
      <c r="AT377" s="226" t="s">
        <v>211</v>
      </c>
      <c r="AU377" s="226" t="s">
        <v>83</v>
      </c>
      <c r="AY377" s="19" t="s">
        <v>209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81</v>
      </c>
      <c r="BK377" s="227">
        <f>ROUND(I377*H377,2)</f>
        <v>0</v>
      </c>
      <c r="BL377" s="19" t="s">
        <v>215</v>
      </c>
      <c r="BM377" s="226" t="s">
        <v>662</v>
      </c>
    </row>
    <row r="378" s="2" customFormat="1" ht="37.8" customHeight="1">
      <c r="A378" s="40"/>
      <c r="B378" s="41"/>
      <c r="C378" s="215" t="s">
        <v>663</v>
      </c>
      <c r="D378" s="215" t="s">
        <v>211</v>
      </c>
      <c r="E378" s="216" t="s">
        <v>664</v>
      </c>
      <c r="F378" s="217" t="s">
        <v>665</v>
      </c>
      <c r="G378" s="218" t="s">
        <v>331</v>
      </c>
      <c r="H378" s="219">
        <v>368.83999999999998</v>
      </c>
      <c r="I378" s="220"/>
      <c r="J378" s="221">
        <f>ROUND(I378*H378,2)</f>
        <v>0</v>
      </c>
      <c r="K378" s="217" t="s">
        <v>234</v>
      </c>
      <c r="L378" s="46"/>
      <c r="M378" s="222" t="s">
        <v>21</v>
      </c>
      <c r="N378" s="223" t="s">
        <v>45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215</v>
      </c>
      <c r="AT378" s="226" t="s">
        <v>211</v>
      </c>
      <c r="AU378" s="226" t="s">
        <v>83</v>
      </c>
      <c r="AY378" s="19" t="s">
        <v>209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81</v>
      </c>
      <c r="BK378" s="227">
        <f>ROUND(I378*H378,2)</f>
        <v>0</v>
      </c>
      <c r="BL378" s="19" t="s">
        <v>215</v>
      </c>
      <c r="BM378" s="226" t="s">
        <v>666</v>
      </c>
    </row>
    <row r="379" s="2" customFormat="1" ht="76.35" customHeight="1">
      <c r="A379" s="40"/>
      <c r="B379" s="41"/>
      <c r="C379" s="215" t="s">
        <v>667</v>
      </c>
      <c r="D379" s="215" t="s">
        <v>211</v>
      </c>
      <c r="E379" s="216" t="s">
        <v>668</v>
      </c>
      <c r="F379" s="217" t="s">
        <v>669</v>
      </c>
      <c r="G379" s="218" t="s">
        <v>302</v>
      </c>
      <c r="H379" s="219">
        <v>6.8899999999999997</v>
      </c>
      <c r="I379" s="220"/>
      <c r="J379" s="221">
        <f>ROUND(I379*H379,2)</f>
        <v>0</v>
      </c>
      <c r="K379" s="217" t="s">
        <v>234</v>
      </c>
      <c r="L379" s="46"/>
      <c r="M379" s="222" t="s">
        <v>21</v>
      </c>
      <c r="N379" s="223" t="s">
        <v>45</v>
      </c>
      <c r="O379" s="86"/>
      <c r="P379" s="224">
        <f>O379*H379</f>
        <v>0</v>
      </c>
      <c r="Q379" s="224">
        <v>1.05555</v>
      </c>
      <c r="R379" s="224">
        <f>Q379*H379</f>
        <v>7.2727394999999992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215</v>
      </c>
      <c r="AT379" s="226" t="s">
        <v>211</v>
      </c>
      <c r="AU379" s="226" t="s">
        <v>83</v>
      </c>
      <c r="AY379" s="19" t="s">
        <v>209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81</v>
      </c>
      <c r="BK379" s="227">
        <f>ROUND(I379*H379,2)</f>
        <v>0</v>
      </c>
      <c r="BL379" s="19" t="s">
        <v>215</v>
      </c>
      <c r="BM379" s="226" t="s">
        <v>670</v>
      </c>
    </row>
    <row r="380" s="13" customFormat="1">
      <c r="A380" s="13"/>
      <c r="B380" s="228"/>
      <c r="C380" s="229"/>
      <c r="D380" s="230" t="s">
        <v>217</v>
      </c>
      <c r="E380" s="231" t="s">
        <v>21</v>
      </c>
      <c r="F380" s="232" t="s">
        <v>671</v>
      </c>
      <c r="G380" s="229"/>
      <c r="H380" s="233">
        <v>1.0449999999999999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217</v>
      </c>
      <c r="AU380" s="239" t="s">
        <v>83</v>
      </c>
      <c r="AV380" s="13" t="s">
        <v>83</v>
      </c>
      <c r="AW380" s="13" t="s">
        <v>35</v>
      </c>
      <c r="AX380" s="13" t="s">
        <v>74</v>
      </c>
      <c r="AY380" s="239" t="s">
        <v>209</v>
      </c>
    </row>
    <row r="381" s="13" customFormat="1">
      <c r="A381" s="13"/>
      <c r="B381" s="228"/>
      <c r="C381" s="229"/>
      <c r="D381" s="230" t="s">
        <v>217</v>
      </c>
      <c r="E381" s="231" t="s">
        <v>21</v>
      </c>
      <c r="F381" s="232" t="s">
        <v>672</v>
      </c>
      <c r="G381" s="229"/>
      <c r="H381" s="233">
        <v>1.815</v>
      </c>
      <c r="I381" s="234"/>
      <c r="J381" s="229"/>
      <c r="K381" s="229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217</v>
      </c>
      <c r="AU381" s="239" t="s">
        <v>83</v>
      </c>
      <c r="AV381" s="13" t="s">
        <v>83</v>
      </c>
      <c r="AW381" s="13" t="s">
        <v>35</v>
      </c>
      <c r="AX381" s="13" t="s">
        <v>74</v>
      </c>
      <c r="AY381" s="239" t="s">
        <v>209</v>
      </c>
    </row>
    <row r="382" s="13" customFormat="1">
      <c r="A382" s="13"/>
      <c r="B382" s="228"/>
      <c r="C382" s="229"/>
      <c r="D382" s="230" t="s">
        <v>217</v>
      </c>
      <c r="E382" s="231" t="s">
        <v>21</v>
      </c>
      <c r="F382" s="232" t="s">
        <v>673</v>
      </c>
      <c r="G382" s="229"/>
      <c r="H382" s="233">
        <v>2.3700000000000001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217</v>
      </c>
      <c r="AU382" s="239" t="s">
        <v>83</v>
      </c>
      <c r="AV382" s="13" t="s">
        <v>83</v>
      </c>
      <c r="AW382" s="13" t="s">
        <v>35</v>
      </c>
      <c r="AX382" s="13" t="s">
        <v>74</v>
      </c>
      <c r="AY382" s="239" t="s">
        <v>209</v>
      </c>
    </row>
    <row r="383" s="13" customFormat="1">
      <c r="A383" s="13"/>
      <c r="B383" s="228"/>
      <c r="C383" s="229"/>
      <c r="D383" s="230" t="s">
        <v>217</v>
      </c>
      <c r="E383" s="231" t="s">
        <v>21</v>
      </c>
      <c r="F383" s="232" t="s">
        <v>674</v>
      </c>
      <c r="G383" s="229"/>
      <c r="H383" s="233">
        <v>0.435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217</v>
      </c>
      <c r="AU383" s="239" t="s">
        <v>83</v>
      </c>
      <c r="AV383" s="13" t="s">
        <v>83</v>
      </c>
      <c r="AW383" s="13" t="s">
        <v>35</v>
      </c>
      <c r="AX383" s="13" t="s">
        <v>74</v>
      </c>
      <c r="AY383" s="239" t="s">
        <v>209</v>
      </c>
    </row>
    <row r="384" s="13" customFormat="1">
      <c r="A384" s="13"/>
      <c r="B384" s="228"/>
      <c r="C384" s="229"/>
      <c r="D384" s="230" t="s">
        <v>217</v>
      </c>
      <c r="E384" s="231" t="s">
        <v>21</v>
      </c>
      <c r="F384" s="232" t="s">
        <v>675</v>
      </c>
      <c r="G384" s="229"/>
      <c r="H384" s="233">
        <v>0.34499999999999997</v>
      </c>
      <c r="I384" s="234"/>
      <c r="J384" s="229"/>
      <c r="K384" s="229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217</v>
      </c>
      <c r="AU384" s="239" t="s">
        <v>83</v>
      </c>
      <c r="AV384" s="13" t="s">
        <v>83</v>
      </c>
      <c r="AW384" s="13" t="s">
        <v>35</v>
      </c>
      <c r="AX384" s="13" t="s">
        <v>74</v>
      </c>
      <c r="AY384" s="239" t="s">
        <v>209</v>
      </c>
    </row>
    <row r="385" s="13" customFormat="1">
      <c r="A385" s="13"/>
      <c r="B385" s="228"/>
      <c r="C385" s="229"/>
      <c r="D385" s="230" t="s">
        <v>217</v>
      </c>
      <c r="E385" s="231" t="s">
        <v>21</v>
      </c>
      <c r="F385" s="232" t="s">
        <v>676</v>
      </c>
      <c r="G385" s="229"/>
      <c r="H385" s="233">
        <v>0.88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217</v>
      </c>
      <c r="AU385" s="239" t="s">
        <v>83</v>
      </c>
      <c r="AV385" s="13" t="s">
        <v>83</v>
      </c>
      <c r="AW385" s="13" t="s">
        <v>35</v>
      </c>
      <c r="AX385" s="13" t="s">
        <v>74</v>
      </c>
      <c r="AY385" s="239" t="s">
        <v>209</v>
      </c>
    </row>
    <row r="386" s="14" customFormat="1">
      <c r="A386" s="14"/>
      <c r="B386" s="240"/>
      <c r="C386" s="241"/>
      <c r="D386" s="230" t="s">
        <v>217</v>
      </c>
      <c r="E386" s="242" t="s">
        <v>21</v>
      </c>
      <c r="F386" s="243" t="s">
        <v>223</v>
      </c>
      <c r="G386" s="241"/>
      <c r="H386" s="244">
        <v>6.8899999999999997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217</v>
      </c>
      <c r="AU386" s="250" t="s">
        <v>83</v>
      </c>
      <c r="AV386" s="14" t="s">
        <v>224</v>
      </c>
      <c r="AW386" s="14" t="s">
        <v>35</v>
      </c>
      <c r="AX386" s="14" t="s">
        <v>81</v>
      </c>
      <c r="AY386" s="250" t="s">
        <v>209</v>
      </c>
    </row>
    <row r="387" s="2" customFormat="1" ht="76.35" customHeight="1">
      <c r="A387" s="40"/>
      <c r="B387" s="41"/>
      <c r="C387" s="215" t="s">
        <v>677</v>
      </c>
      <c r="D387" s="215" t="s">
        <v>211</v>
      </c>
      <c r="E387" s="216" t="s">
        <v>678</v>
      </c>
      <c r="F387" s="217" t="s">
        <v>679</v>
      </c>
      <c r="G387" s="218" t="s">
        <v>302</v>
      </c>
      <c r="H387" s="219">
        <v>8.5579999999999998</v>
      </c>
      <c r="I387" s="220"/>
      <c r="J387" s="221">
        <f>ROUND(I387*H387,2)</f>
        <v>0</v>
      </c>
      <c r="K387" s="217" t="s">
        <v>234</v>
      </c>
      <c r="L387" s="46"/>
      <c r="M387" s="222" t="s">
        <v>21</v>
      </c>
      <c r="N387" s="223" t="s">
        <v>45</v>
      </c>
      <c r="O387" s="86"/>
      <c r="P387" s="224">
        <f>O387*H387</f>
        <v>0</v>
      </c>
      <c r="Q387" s="224">
        <v>1.06277</v>
      </c>
      <c r="R387" s="224">
        <f>Q387*H387</f>
        <v>9.0951856600000003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215</v>
      </c>
      <c r="AT387" s="226" t="s">
        <v>211</v>
      </c>
      <c r="AU387" s="226" t="s">
        <v>83</v>
      </c>
      <c r="AY387" s="19" t="s">
        <v>209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81</v>
      </c>
      <c r="BK387" s="227">
        <f>ROUND(I387*H387,2)</f>
        <v>0</v>
      </c>
      <c r="BL387" s="19" t="s">
        <v>215</v>
      </c>
      <c r="BM387" s="226" t="s">
        <v>680</v>
      </c>
    </row>
    <row r="388" s="13" customFormat="1">
      <c r="A388" s="13"/>
      <c r="B388" s="228"/>
      <c r="C388" s="229"/>
      <c r="D388" s="230" t="s">
        <v>217</v>
      </c>
      <c r="E388" s="231" t="s">
        <v>21</v>
      </c>
      <c r="F388" s="232" t="s">
        <v>681</v>
      </c>
      <c r="G388" s="229"/>
      <c r="H388" s="233">
        <v>4.29</v>
      </c>
      <c r="I388" s="234"/>
      <c r="J388" s="229"/>
      <c r="K388" s="229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217</v>
      </c>
      <c r="AU388" s="239" t="s">
        <v>83</v>
      </c>
      <c r="AV388" s="13" t="s">
        <v>83</v>
      </c>
      <c r="AW388" s="13" t="s">
        <v>35</v>
      </c>
      <c r="AX388" s="13" t="s">
        <v>74</v>
      </c>
      <c r="AY388" s="239" t="s">
        <v>209</v>
      </c>
    </row>
    <row r="389" s="13" customFormat="1">
      <c r="A389" s="13"/>
      <c r="B389" s="228"/>
      <c r="C389" s="229"/>
      <c r="D389" s="230" t="s">
        <v>217</v>
      </c>
      <c r="E389" s="231" t="s">
        <v>21</v>
      </c>
      <c r="F389" s="232" t="s">
        <v>682</v>
      </c>
      <c r="G389" s="229"/>
      <c r="H389" s="233">
        <v>3.8500000000000001</v>
      </c>
      <c r="I389" s="234"/>
      <c r="J389" s="229"/>
      <c r="K389" s="229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217</v>
      </c>
      <c r="AU389" s="239" t="s">
        <v>83</v>
      </c>
      <c r="AV389" s="13" t="s">
        <v>83</v>
      </c>
      <c r="AW389" s="13" t="s">
        <v>35</v>
      </c>
      <c r="AX389" s="13" t="s">
        <v>74</v>
      </c>
      <c r="AY389" s="239" t="s">
        <v>209</v>
      </c>
    </row>
    <row r="390" s="13" customFormat="1">
      <c r="A390" s="13"/>
      <c r="B390" s="228"/>
      <c r="C390" s="229"/>
      <c r="D390" s="230" t="s">
        <v>217</v>
      </c>
      <c r="E390" s="231" t="s">
        <v>21</v>
      </c>
      <c r="F390" s="232" t="s">
        <v>683</v>
      </c>
      <c r="G390" s="229"/>
      <c r="H390" s="233">
        <v>0.41799999999999998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217</v>
      </c>
      <c r="AU390" s="239" t="s">
        <v>83</v>
      </c>
      <c r="AV390" s="13" t="s">
        <v>83</v>
      </c>
      <c r="AW390" s="13" t="s">
        <v>35</v>
      </c>
      <c r="AX390" s="13" t="s">
        <v>74</v>
      </c>
      <c r="AY390" s="239" t="s">
        <v>209</v>
      </c>
    </row>
    <row r="391" s="14" customFormat="1">
      <c r="A391" s="14"/>
      <c r="B391" s="240"/>
      <c r="C391" s="241"/>
      <c r="D391" s="230" t="s">
        <v>217</v>
      </c>
      <c r="E391" s="242" t="s">
        <v>21</v>
      </c>
      <c r="F391" s="243" t="s">
        <v>223</v>
      </c>
      <c r="G391" s="241"/>
      <c r="H391" s="244">
        <v>8.5579999999999998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217</v>
      </c>
      <c r="AU391" s="250" t="s">
        <v>83</v>
      </c>
      <c r="AV391" s="14" t="s">
        <v>224</v>
      </c>
      <c r="AW391" s="14" t="s">
        <v>35</v>
      </c>
      <c r="AX391" s="14" t="s">
        <v>81</v>
      </c>
      <c r="AY391" s="250" t="s">
        <v>209</v>
      </c>
    </row>
    <row r="392" s="2" customFormat="1" ht="24.15" customHeight="1">
      <c r="A392" s="40"/>
      <c r="B392" s="41"/>
      <c r="C392" s="215" t="s">
        <v>684</v>
      </c>
      <c r="D392" s="215" t="s">
        <v>211</v>
      </c>
      <c r="E392" s="216" t="s">
        <v>685</v>
      </c>
      <c r="F392" s="217" t="s">
        <v>686</v>
      </c>
      <c r="G392" s="218" t="s">
        <v>214</v>
      </c>
      <c r="H392" s="219">
        <v>1.3500000000000001</v>
      </c>
      <c r="I392" s="220"/>
      <c r="J392" s="221">
        <f>ROUND(I392*H392,2)</f>
        <v>0</v>
      </c>
      <c r="K392" s="217" t="s">
        <v>234</v>
      </c>
      <c r="L392" s="46"/>
      <c r="M392" s="222" t="s">
        <v>21</v>
      </c>
      <c r="N392" s="223" t="s">
        <v>45</v>
      </c>
      <c r="O392" s="86"/>
      <c r="P392" s="224">
        <f>O392*H392</f>
        <v>0</v>
      </c>
      <c r="Q392" s="224">
        <v>2.4533999999999998</v>
      </c>
      <c r="R392" s="224">
        <f>Q392*H392</f>
        <v>3.31209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215</v>
      </c>
      <c r="AT392" s="226" t="s">
        <v>211</v>
      </c>
      <c r="AU392" s="226" t="s">
        <v>83</v>
      </c>
      <c r="AY392" s="19" t="s">
        <v>209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81</v>
      </c>
      <c r="BK392" s="227">
        <f>ROUND(I392*H392,2)</f>
        <v>0</v>
      </c>
      <c r="BL392" s="19" t="s">
        <v>215</v>
      </c>
      <c r="BM392" s="226" t="s">
        <v>687</v>
      </c>
    </row>
    <row r="393" s="13" customFormat="1">
      <c r="A393" s="13"/>
      <c r="B393" s="228"/>
      <c r="C393" s="229"/>
      <c r="D393" s="230" t="s">
        <v>217</v>
      </c>
      <c r="E393" s="231" t="s">
        <v>21</v>
      </c>
      <c r="F393" s="232" t="s">
        <v>688</v>
      </c>
      <c r="G393" s="229"/>
      <c r="H393" s="233">
        <v>1.3500000000000001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217</v>
      </c>
      <c r="AU393" s="239" t="s">
        <v>83</v>
      </c>
      <c r="AV393" s="13" t="s">
        <v>83</v>
      </c>
      <c r="AW393" s="13" t="s">
        <v>35</v>
      </c>
      <c r="AX393" s="13" t="s">
        <v>81</v>
      </c>
      <c r="AY393" s="239" t="s">
        <v>209</v>
      </c>
    </row>
    <row r="394" s="2" customFormat="1" ht="24.15" customHeight="1">
      <c r="A394" s="40"/>
      <c r="B394" s="41"/>
      <c r="C394" s="215" t="s">
        <v>689</v>
      </c>
      <c r="D394" s="215" t="s">
        <v>211</v>
      </c>
      <c r="E394" s="216" t="s">
        <v>690</v>
      </c>
      <c r="F394" s="217" t="s">
        <v>691</v>
      </c>
      <c r="G394" s="218" t="s">
        <v>331</v>
      </c>
      <c r="H394" s="219">
        <v>18</v>
      </c>
      <c r="I394" s="220"/>
      <c r="J394" s="221">
        <f>ROUND(I394*H394,2)</f>
        <v>0</v>
      </c>
      <c r="K394" s="217" t="s">
        <v>21</v>
      </c>
      <c r="L394" s="46"/>
      <c r="M394" s="222" t="s">
        <v>21</v>
      </c>
      <c r="N394" s="223" t="s">
        <v>45</v>
      </c>
      <c r="O394" s="86"/>
      <c r="P394" s="224">
        <f>O394*H394</f>
        <v>0</v>
      </c>
      <c r="Q394" s="224">
        <v>0.0057600000000000004</v>
      </c>
      <c r="R394" s="224">
        <f>Q394*H394</f>
        <v>0.10368000000000001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215</v>
      </c>
      <c r="AT394" s="226" t="s">
        <v>211</v>
      </c>
      <c r="AU394" s="226" t="s">
        <v>83</v>
      </c>
      <c r="AY394" s="19" t="s">
        <v>209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81</v>
      </c>
      <c r="BK394" s="227">
        <f>ROUND(I394*H394,2)</f>
        <v>0</v>
      </c>
      <c r="BL394" s="19" t="s">
        <v>215</v>
      </c>
      <c r="BM394" s="226" t="s">
        <v>692</v>
      </c>
    </row>
    <row r="395" s="13" customFormat="1">
      <c r="A395" s="13"/>
      <c r="B395" s="228"/>
      <c r="C395" s="229"/>
      <c r="D395" s="230" t="s">
        <v>217</v>
      </c>
      <c r="E395" s="231" t="s">
        <v>21</v>
      </c>
      <c r="F395" s="232" t="s">
        <v>693</v>
      </c>
      <c r="G395" s="229"/>
      <c r="H395" s="233">
        <v>18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217</v>
      </c>
      <c r="AU395" s="239" t="s">
        <v>83</v>
      </c>
      <c r="AV395" s="13" t="s">
        <v>83</v>
      </c>
      <c r="AW395" s="13" t="s">
        <v>35</v>
      </c>
      <c r="AX395" s="13" t="s">
        <v>81</v>
      </c>
      <c r="AY395" s="239" t="s">
        <v>209</v>
      </c>
    </row>
    <row r="396" s="2" customFormat="1" ht="24.15" customHeight="1">
      <c r="A396" s="40"/>
      <c r="B396" s="41"/>
      <c r="C396" s="215" t="s">
        <v>694</v>
      </c>
      <c r="D396" s="215" t="s">
        <v>211</v>
      </c>
      <c r="E396" s="216" t="s">
        <v>695</v>
      </c>
      <c r="F396" s="217" t="s">
        <v>696</v>
      </c>
      <c r="G396" s="218" t="s">
        <v>331</v>
      </c>
      <c r="H396" s="219">
        <v>18</v>
      </c>
      <c r="I396" s="220"/>
      <c r="J396" s="221">
        <f>ROUND(I396*H396,2)</f>
        <v>0</v>
      </c>
      <c r="K396" s="217" t="s">
        <v>234</v>
      </c>
      <c r="L396" s="46"/>
      <c r="M396" s="222" t="s">
        <v>21</v>
      </c>
      <c r="N396" s="223" t="s">
        <v>45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215</v>
      </c>
      <c r="AT396" s="226" t="s">
        <v>211</v>
      </c>
      <c r="AU396" s="226" t="s">
        <v>83</v>
      </c>
      <c r="AY396" s="19" t="s">
        <v>209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81</v>
      </c>
      <c r="BK396" s="227">
        <f>ROUND(I396*H396,2)</f>
        <v>0</v>
      </c>
      <c r="BL396" s="19" t="s">
        <v>215</v>
      </c>
      <c r="BM396" s="226" t="s">
        <v>697</v>
      </c>
    </row>
    <row r="397" s="2" customFormat="1" ht="24.15" customHeight="1">
      <c r="A397" s="40"/>
      <c r="B397" s="41"/>
      <c r="C397" s="215" t="s">
        <v>698</v>
      </c>
      <c r="D397" s="215" t="s">
        <v>211</v>
      </c>
      <c r="E397" s="216" t="s">
        <v>699</v>
      </c>
      <c r="F397" s="217" t="s">
        <v>700</v>
      </c>
      <c r="G397" s="218" t="s">
        <v>302</v>
      </c>
      <c r="H397" s="219">
        <v>0.216</v>
      </c>
      <c r="I397" s="220"/>
      <c r="J397" s="221">
        <f>ROUND(I397*H397,2)</f>
        <v>0</v>
      </c>
      <c r="K397" s="217" t="s">
        <v>234</v>
      </c>
      <c r="L397" s="46"/>
      <c r="M397" s="222" t="s">
        <v>21</v>
      </c>
      <c r="N397" s="223" t="s">
        <v>45</v>
      </c>
      <c r="O397" s="86"/>
      <c r="P397" s="224">
        <f>O397*H397</f>
        <v>0</v>
      </c>
      <c r="Q397" s="224">
        <v>1.05291</v>
      </c>
      <c r="R397" s="224">
        <f>Q397*H397</f>
        <v>0.22742856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215</v>
      </c>
      <c r="AT397" s="226" t="s">
        <v>211</v>
      </c>
      <c r="AU397" s="226" t="s">
        <v>83</v>
      </c>
      <c r="AY397" s="19" t="s">
        <v>209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81</v>
      </c>
      <c r="BK397" s="227">
        <f>ROUND(I397*H397,2)</f>
        <v>0</v>
      </c>
      <c r="BL397" s="19" t="s">
        <v>215</v>
      </c>
      <c r="BM397" s="226" t="s">
        <v>701</v>
      </c>
    </row>
    <row r="398" s="15" customFormat="1">
      <c r="A398" s="15"/>
      <c r="B398" s="251"/>
      <c r="C398" s="252"/>
      <c r="D398" s="230" t="s">
        <v>217</v>
      </c>
      <c r="E398" s="253" t="s">
        <v>21</v>
      </c>
      <c r="F398" s="254" t="s">
        <v>702</v>
      </c>
      <c r="G398" s="252"/>
      <c r="H398" s="253" t="s">
        <v>21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0" t="s">
        <v>217</v>
      </c>
      <c r="AU398" s="260" t="s">
        <v>83</v>
      </c>
      <c r="AV398" s="15" t="s">
        <v>81</v>
      </c>
      <c r="AW398" s="15" t="s">
        <v>35</v>
      </c>
      <c r="AX398" s="15" t="s">
        <v>74</v>
      </c>
      <c r="AY398" s="260" t="s">
        <v>209</v>
      </c>
    </row>
    <row r="399" s="13" customFormat="1">
      <c r="A399" s="13"/>
      <c r="B399" s="228"/>
      <c r="C399" s="229"/>
      <c r="D399" s="230" t="s">
        <v>217</v>
      </c>
      <c r="E399" s="231" t="s">
        <v>21</v>
      </c>
      <c r="F399" s="232" t="s">
        <v>703</v>
      </c>
      <c r="G399" s="229"/>
      <c r="H399" s="233">
        <v>0.216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217</v>
      </c>
      <c r="AU399" s="239" t="s">
        <v>83</v>
      </c>
      <c r="AV399" s="13" t="s">
        <v>83</v>
      </c>
      <c r="AW399" s="13" t="s">
        <v>35</v>
      </c>
      <c r="AX399" s="13" t="s">
        <v>81</v>
      </c>
      <c r="AY399" s="239" t="s">
        <v>209</v>
      </c>
    </row>
    <row r="400" s="2" customFormat="1" ht="76.35" customHeight="1">
      <c r="A400" s="40"/>
      <c r="B400" s="41"/>
      <c r="C400" s="215" t="s">
        <v>704</v>
      </c>
      <c r="D400" s="215" t="s">
        <v>211</v>
      </c>
      <c r="E400" s="216" t="s">
        <v>705</v>
      </c>
      <c r="F400" s="217" t="s">
        <v>706</v>
      </c>
      <c r="G400" s="218" t="s">
        <v>354</v>
      </c>
      <c r="H400" s="219">
        <v>68</v>
      </c>
      <c r="I400" s="220"/>
      <c r="J400" s="221">
        <f>ROUND(I400*H400,2)</f>
        <v>0</v>
      </c>
      <c r="K400" s="217" t="s">
        <v>21</v>
      </c>
      <c r="L400" s="46"/>
      <c r="M400" s="222" t="s">
        <v>21</v>
      </c>
      <c r="N400" s="223" t="s">
        <v>45</v>
      </c>
      <c r="O400" s="86"/>
      <c r="P400" s="224">
        <f>O400*H400</f>
        <v>0</v>
      </c>
      <c r="Q400" s="224">
        <v>0.0018</v>
      </c>
      <c r="R400" s="224">
        <f>Q400*H400</f>
        <v>0.1224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215</v>
      </c>
      <c r="AT400" s="226" t="s">
        <v>211</v>
      </c>
      <c r="AU400" s="226" t="s">
        <v>83</v>
      </c>
      <c r="AY400" s="19" t="s">
        <v>209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81</v>
      </c>
      <c r="BK400" s="227">
        <f>ROUND(I400*H400,2)</f>
        <v>0</v>
      </c>
      <c r="BL400" s="19" t="s">
        <v>215</v>
      </c>
      <c r="BM400" s="226" t="s">
        <v>707</v>
      </c>
    </row>
    <row r="401" s="15" customFormat="1">
      <c r="A401" s="15"/>
      <c r="B401" s="251"/>
      <c r="C401" s="252"/>
      <c r="D401" s="230" t="s">
        <v>217</v>
      </c>
      <c r="E401" s="253" t="s">
        <v>21</v>
      </c>
      <c r="F401" s="254" t="s">
        <v>708</v>
      </c>
      <c r="G401" s="252"/>
      <c r="H401" s="253" t="s">
        <v>21</v>
      </c>
      <c r="I401" s="255"/>
      <c r="J401" s="252"/>
      <c r="K401" s="252"/>
      <c r="L401" s="256"/>
      <c r="M401" s="257"/>
      <c r="N401" s="258"/>
      <c r="O401" s="258"/>
      <c r="P401" s="258"/>
      <c r="Q401" s="258"/>
      <c r="R401" s="258"/>
      <c r="S401" s="258"/>
      <c r="T401" s="259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0" t="s">
        <v>217</v>
      </c>
      <c r="AU401" s="260" t="s">
        <v>83</v>
      </c>
      <c r="AV401" s="15" t="s">
        <v>81</v>
      </c>
      <c r="AW401" s="15" t="s">
        <v>35</v>
      </c>
      <c r="AX401" s="15" t="s">
        <v>74</v>
      </c>
      <c r="AY401" s="260" t="s">
        <v>209</v>
      </c>
    </row>
    <row r="402" s="13" customFormat="1">
      <c r="A402" s="13"/>
      <c r="B402" s="228"/>
      <c r="C402" s="229"/>
      <c r="D402" s="230" t="s">
        <v>217</v>
      </c>
      <c r="E402" s="231" t="s">
        <v>21</v>
      </c>
      <c r="F402" s="232" t="s">
        <v>709</v>
      </c>
      <c r="G402" s="229"/>
      <c r="H402" s="233">
        <v>68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217</v>
      </c>
      <c r="AU402" s="239" t="s">
        <v>83</v>
      </c>
      <c r="AV402" s="13" t="s">
        <v>83</v>
      </c>
      <c r="AW402" s="13" t="s">
        <v>35</v>
      </c>
      <c r="AX402" s="13" t="s">
        <v>81</v>
      </c>
      <c r="AY402" s="239" t="s">
        <v>209</v>
      </c>
    </row>
    <row r="403" s="2" customFormat="1" ht="49.05" customHeight="1">
      <c r="A403" s="40"/>
      <c r="B403" s="41"/>
      <c r="C403" s="215" t="s">
        <v>710</v>
      </c>
      <c r="D403" s="215" t="s">
        <v>211</v>
      </c>
      <c r="E403" s="216" t="s">
        <v>711</v>
      </c>
      <c r="F403" s="217" t="s">
        <v>712</v>
      </c>
      <c r="G403" s="218" t="s">
        <v>214</v>
      </c>
      <c r="H403" s="219">
        <v>11.702</v>
      </c>
      <c r="I403" s="220"/>
      <c r="J403" s="221">
        <f>ROUND(I403*H403,2)</f>
        <v>0</v>
      </c>
      <c r="K403" s="217" t="s">
        <v>234</v>
      </c>
      <c r="L403" s="46"/>
      <c r="M403" s="222" t="s">
        <v>21</v>
      </c>
      <c r="N403" s="223" t="s">
        <v>45</v>
      </c>
      <c r="O403" s="86"/>
      <c r="P403" s="224">
        <f>O403*H403</f>
        <v>0</v>
      </c>
      <c r="Q403" s="224">
        <v>2.45336</v>
      </c>
      <c r="R403" s="224">
        <f>Q403*H403</f>
        <v>28.709218719999999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215</v>
      </c>
      <c r="AT403" s="226" t="s">
        <v>211</v>
      </c>
      <c r="AU403" s="226" t="s">
        <v>83</v>
      </c>
      <c r="AY403" s="19" t="s">
        <v>209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81</v>
      </c>
      <c r="BK403" s="227">
        <f>ROUND(I403*H403,2)</f>
        <v>0</v>
      </c>
      <c r="BL403" s="19" t="s">
        <v>215</v>
      </c>
      <c r="BM403" s="226" t="s">
        <v>713</v>
      </c>
    </row>
    <row r="404" s="13" customFormat="1">
      <c r="A404" s="13"/>
      <c r="B404" s="228"/>
      <c r="C404" s="229"/>
      <c r="D404" s="230" t="s">
        <v>217</v>
      </c>
      <c r="E404" s="231" t="s">
        <v>21</v>
      </c>
      <c r="F404" s="232" t="s">
        <v>714</v>
      </c>
      <c r="G404" s="229"/>
      <c r="H404" s="233">
        <v>8.3759999999999994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217</v>
      </c>
      <c r="AU404" s="239" t="s">
        <v>83</v>
      </c>
      <c r="AV404" s="13" t="s">
        <v>83</v>
      </c>
      <c r="AW404" s="13" t="s">
        <v>35</v>
      </c>
      <c r="AX404" s="13" t="s">
        <v>74</v>
      </c>
      <c r="AY404" s="239" t="s">
        <v>209</v>
      </c>
    </row>
    <row r="405" s="13" customFormat="1">
      <c r="A405" s="13"/>
      <c r="B405" s="228"/>
      <c r="C405" s="229"/>
      <c r="D405" s="230" t="s">
        <v>217</v>
      </c>
      <c r="E405" s="231" t="s">
        <v>21</v>
      </c>
      <c r="F405" s="232" t="s">
        <v>715</v>
      </c>
      <c r="G405" s="229"/>
      <c r="H405" s="233">
        <v>1.8979999999999999</v>
      </c>
      <c r="I405" s="234"/>
      <c r="J405" s="229"/>
      <c r="K405" s="229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217</v>
      </c>
      <c r="AU405" s="239" t="s">
        <v>83</v>
      </c>
      <c r="AV405" s="13" t="s">
        <v>83</v>
      </c>
      <c r="AW405" s="13" t="s">
        <v>35</v>
      </c>
      <c r="AX405" s="13" t="s">
        <v>74</v>
      </c>
      <c r="AY405" s="239" t="s">
        <v>209</v>
      </c>
    </row>
    <row r="406" s="14" customFormat="1">
      <c r="A406" s="14"/>
      <c r="B406" s="240"/>
      <c r="C406" s="241"/>
      <c r="D406" s="230" t="s">
        <v>217</v>
      </c>
      <c r="E406" s="242" t="s">
        <v>21</v>
      </c>
      <c r="F406" s="243" t="s">
        <v>223</v>
      </c>
      <c r="G406" s="241"/>
      <c r="H406" s="244">
        <v>10.273999999999999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217</v>
      </c>
      <c r="AU406" s="250" t="s">
        <v>83</v>
      </c>
      <c r="AV406" s="14" t="s">
        <v>224</v>
      </c>
      <c r="AW406" s="14" t="s">
        <v>35</v>
      </c>
      <c r="AX406" s="14" t="s">
        <v>74</v>
      </c>
      <c r="AY406" s="250" t="s">
        <v>209</v>
      </c>
    </row>
    <row r="407" s="13" customFormat="1">
      <c r="A407" s="13"/>
      <c r="B407" s="228"/>
      <c r="C407" s="229"/>
      <c r="D407" s="230" t="s">
        <v>217</v>
      </c>
      <c r="E407" s="231" t="s">
        <v>21</v>
      </c>
      <c r="F407" s="232" t="s">
        <v>716</v>
      </c>
      <c r="G407" s="229"/>
      <c r="H407" s="233">
        <v>0.75600000000000001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217</v>
      </c>
      <c r="AU407" s="239" t="s">
        <v>83</v>
      </c>
      <c r="AV407" s="13" t="s">
        <v>83</v>
      </c>
      <c r="AW407" s="13" t="s">
        <v>35</v>
      </c>
      <c r="AX407" s="13" t="s">
        <v>74</v>
      </c>
      <c r="AY407" s="239" t="s">
        <v>209</v>
      </c>
    </row>
    <row r="408" s="13" customFormat="1">
      <c r="A408" s="13"/>
      <c r="B408" s="228"/>
      <c r="C408" s="229"/>
      <c r="D408" s="230" t="s">
        <v>217</v>
      </c>
      <c r="E408" s="231" t="s">
        <v>21</v>
      </c>
      <c r="F408" s="232" t="s">
        <v>717</v>
      </c>
      <c r="G408" s="229"/>
      <c r="H408" s="233">
        <v>0.25</v>
      </c>
      <c r="I408" s="234"/>
      <c r="J408" s="229"/>
      <c r="K408" s="229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217</v>
      </c>
      <c r="AU408" s="239" t="s">
        <v>83</v>
      </c>
      <c r="AV408" s="13" t="s">
        <v>83</v>
      </c>
      <c r="AW408" s="13" t="s">
        <v>35</v>
      </c>
      <c r="AX408" s="13" t="s">
        <v>74</v>
      </c>
      <c r="AY408" s="239" t="s">
        <v>209</v>
      </c>
    </row>
    <row r="409" s="13" customFormat="1">
      <c r="A409" s="13"/>
      <c r="B409" s="228"/>
      <c r="C409" s="229"/>
      <c r="D409" s="230" t="s">
        <v>217</v>
      </c>
      <c r="E409" s="231" t="s">
        <v>21</v>
      </c>
      <c r="F409" s="232" t="s">
        <v>718</v>
      </c>
      <c r="G409" s="229"/>
      <c r="H409" s="233">
        <v>0.42199999999999999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217</v>
      </c>
      <c r="AU409" s="239" t="s">
        <v>83</v>
      </c>
      <c r="AV409" s="13" t="s">
        <v>83</v>
      </c>
      <c r="AW409" s="13" t="s">
        <v>35</v>
      </c>
      <c r="AX409" s="13" t="s">
        <v>74</v>
      </c>
      <c r="AY409" s="239" t="s">
        <v>209</v>
      </c>
    </row>
    <row r="410" s="14" customFormat="1">
      <c r="A410" s="14"/>
      <c r="B410" s="240"/>
      <c r="C410" s="241"/>
      <c r="D410" s="230" t="s">
        <v>217</v>
      </c>
      <c r="E410" s="242" t="s">
        <v>21</v>
      </c>
      <c r="F410" s="243" t="s">
        <v>223</v>
      </c>
      <c r="G410" s="241"/>
      <c r="H410" s="244">
        <v>1.4279999999999999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217</v>
      </c>
      <c r="AU410" s="250" t="s">
        <v>83</v>
      </c>
      <c r="AV410" s="14" t="s">
        <v>224</v>
      </c>
      <c r="AW410" s="14" t="s">
        <v>35</v>
      </c>
      <c r="AX410" s="14" t="s">
        <v>74</v>
      </c>
      <c r="AY410" s="250" t="s">
        <v>209</v>
      </c>
    </row>
    <row r="411" s="16" customFormat="1">
      <c r="A411" s="16"/>
      <c r="B411" s="261"/>
      <c r="C411" s="262"/>
      <c r="D411" s="230" t="s">
        <v>217</v>
      </c>
      <c r="E411" s="263" t="s">
        <v>21</v>
      </c>
      <c r="F411" s="264" t="s">
        <v>257</v>
      </c>
      <c r="G411" s="262"/>
      <c r="H411" s="265">
        <v>11.702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71" t="s">
        <v>217</v>
      </c>
      <c r="AU411" s="271" t="s">
        <v>83</v>
      </c>
      <c r="AV411" s="16" t="s">
        <v>215</v>
      </c>
      <c r="AW411" s="16" t="s">
        <v>35</v>
      </c>
      <c r="AX411" s="16" t="s">
        <v>81</v>
      </c>
      <c r="AY411" s="271" t="s">
        <v>209</v>
      </c>
    </row>
    <row r="412" s="2" customFormat="1" ht="37.8" customHeight="1">
      <c r="A412" s="40"/>
      <c r="B412" s="41"/>
      <c r="C412" s="215" t="s">
        <v>719</v>
      </c>
      <c r="D412" s="215" t="s">
        <v>211</v>
      </c>
      <c r="E412" s="216" t="s">
        <v>720</v>
      </c>
      <c r="F412" s="217" t="s">
        <v>721</v>
      </c>
      <c r="G412" s="218" t="s">
        <v>331</v>
      </c>
      <c r="H412" s="219">
        <v>34.671999999999997</v>
      </c>
      <c r="I412" s="220"/>
      <c r="J412" s="221">
        <f>ROUND(I412*H412,2)</f>
        <v>0</v>
      </c>
      <c r="K412" s="217" t="s">
        <v>234</v>
      </c>
      <c r="L412" s="46"/>
      <c r="M412" s="222" t="s">
        <v>21</v>
      </c>
      <c r="N412" s="223" t="s">
        <v>45</v>
      </c>
      <c r="O412" s="86"/>
      <c r="P412" s="224">
        <f>O412*H412</f>
        <v>0</v>
      </c>
      <c r="Q412" s="224">
        <v>0.0046499999999999996</v>
      </c>
      <c r="R412" s="224">
        <f>Q412*H412</f>
        <v>0.16122479999999997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215</v>
      </c>
      <c r="AT412" s="226" t="s">
        <v>211</v>
      </c>
      <c r="AU412" s="226" t="s">
        <v>83</v>
      </c>
      <c r="AY412" s="19" t="s">
        <v>209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81</v>
      </c>
      <c r="BK412" s="227">
        <f>ROUND(I412*H412,2)</f>
        <v>0</v>
      </c>
      <c r="BL412" s="19" t="s">
        <v>215</v>
      </c>
      <c r="BM412" s="226" t="s">
        <v>722</v>
      </c>
    </row>
    <row r="413" s="13" customFormat="1">
      <c r="A413" s="13"/>
      <c r="B413" s="228"/>
      <c r="C413" s="229"/>
      <c r="D413" s="230" t="s">
        <v>217</v>
      </c>
      <c r="E413" s="231" t="s">
        <v>21</v>
      </c>
      <c r="F413" s="232" t="s">
        <v>723</v>
      </c>
      <c r="G413" s="229"/>
      <c r="H413" s="233">
        <v>18.977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9" t="s">
        <v>217</v>
      </c>
      <c r="AU413" s="239" t="s">
        <v>83</v>
      </c>
      <c r="AV413" s="13" t="s">
        <v>83</v>
      </c>
      <c r="AW413" s="13" t="s">
        <v>35</v>
      </c>
      <c r="AX413" s="13" t="s">
        <v>74</v>
      </c>
      <c r="AY413" s="239" t="s">
        <v>209</v>
      </c>
    </row>
    <row r="414" s="14" customFormat="1">
      <c r="A414" s="14"/>
      <c r="B414" s="240"/>
      <c r="C414" s="241"/>
      <c r="D414" s="230" t="s">
        <v>217</v>
      </c>
      <c r="E414" s="242" t="s">
        <v>21</v>
      </c>
      <c r="F414" s="243" t="s">
        <v>223</v>
      </c>
      <c r="G414" s="241"/>
      <c r="H414" s="244">
        <v>18.977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217</v>
      </c>
      <c r="AU414" s="250" t="s">
        <v>83</v>
      </c>
      <c r="AV414" s="14" t="s">
        <v>224</v>
      </c>
      <c r="AW414" s="14" t="s">
        <v>35</v>
      </c>
      <c r="AX414" s="14" t="s">
        <v>74</v>
      </c>
      <c r="AY414" s="250" t="s">
        <v>209</v>
      </c>
    </row>
    <row r="415" s="13" customFormat="1">
      <c r="A415" s="13"/>
      <c r="B415" s="228"/>
      <c r="C415" s="229"/>
      <c r="D415" s="230" t="s">
        <v>217</v>
      </c>
      <c r="E415" s="231" t="s">
        <v>21</v>
      </c>
      <c r="F415" s="232" t="s">
        <v>724</v>
      </c>
      <c r="G415" s="229"/>
      <c r="H415" s="233">
        <v>7.5629999999999997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217</v>
      </c>
      <c r="AU415" s="239" t="s">
        <v>83</v>
      </c>
      <c r="AV415" s="13" t="s">
        <v>83</v>
      </c>
      <c r="AW415" s="13" t="s">
        <v>35</v>
      </c>
      <c r="AX415" s="13" t="s">
        <v>74</v>
      </c>
      <c r="AY415" s="239" t="s">
        <v>209</v>
      </c>
    </row>
    <row r="416" s="13" customFormat="1">
      <c r="A416" s="13"/>
      <c r="B416" s="228"/>
      <c r="C416" s="229"/>
      <c r="D416" s="230" t="s">
        <v>217</v>
      </c>
      <c r="E416" s="231" t="s">
        <v>21</v>
      </c>
      <c r="F416" s="232" t="s">
        <v>725</v>
      </c>
      <c r="G416" s="229"/>
      <c r="H416" s="233">
        <v>2.5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217</v>
      </c>
      <c r="AU416" s="239" t="s">
        <v>83</v>
      </c>
      <c r="AV416" s="13" t="s">
        <v>83</v>
      </c>
      <c r="AW416" s="13" t="s">
        <v>35</v>
      </c>
      <c r="AX416" s="13" t="s">
        <v>74</v>
      </c>
      <c r="AY416" s="239" t="s">
        <v>209</v>
      </c>
    </row>
    <row r="417" s="13" customFormat="1">
      <c r="A417" s="13"/>
      <c r="B417" s="228"/>
      <c r="C417" s="229"/>
      <c r="D417" s="230" t="s">
        <v>217</v>
      </c>
      <c r="E417" s="231" t="s">
        <v>21</v>
      </c>
      <c r="F417" s="232" t="s">
        <v>726</v>
      </c>
      <c r="G417" s="229"/>
      <c r="H417" s="233">
        <v>5.6319999999999997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217</v>
      </c>
      <c r="AU417" s="239" t="s">
        <v>83</v>
      </c>
      <c r="AV417" s="13" t="s">
        <v>83</v>
      </c>
      <c r="AW417" s="13" t="s">
        <v>35</v>
      </c>
      <c r="AX417" s="13" t="s">
        <v>74</v>
      </c>
      <c r="AY417" s="239" t="s">
        <v>209</v>
      </c>
    </row>
    <row r="418" s="14" customFormat="1">
      <c r="A418" s="14"/>
      <c r="B418" s="240"/>
      <c r="C418" s="241"/>
      <c r="D418" s="230" t="s">
        <v>217</v>
      </c>
      <c r="E418" s="242" t="s">
        <v>21</v>
      </c>
      <c r="F418" s="243" t="s">
        <v>223</v>
      </c>
      <c r="G418" s="241"/>
      <c r="H418" s="244">
        <v>15.695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217</v>
      </c>
      <c r="AU418" s="250" t="s">
        <v>83</v>
      </c>
      <c r="AV418" s="14" t="s">
        <v>224</v>
      </c>
      <c r="AW418" s="14" t="s">
        <v>35</v>
      </c>
      <c r="AX418" s="14" t="s">
        <v>74</v>
      </c>
      <c r="AY418" s="250" t="s">
        <v>209</v>
      </c>
    </row>
    <row r="419" s="16" customFormat="1">
      <c r="A419" s="16"/>
      <c r="B419" s="261"/>
      <c r="C419" s="262"/>
      <c r="D419" s="230" t="s">
        <v>217</v>
      </c>
      <c r="E419" s="263" t="s">
        <v>21</v>
      </c>
      <c r="F419" s="264" t="s">
        <v>257</v>
      </c>
      <c r="G419" s="262"/>
      <c r="H419" s="265">
        <v>34.671999999999997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1" t="s">
        <v>217</v>
      </c>
      <c r="AU419" s="271" t="s">
        <v>83</v>
      </c>
      <c r="AV419" s="16" t="s">
        <v>215</v>
      </c>
      <c r="AW419" s="16" t="s">
        <v>35</v>
      </c>
      <c r="AX419" s="16" t="s">
        <v>81</v>
      </c>
      <c r="AY419" s="271" t="s">
        <v>209</v>
      </c>
    </row>
    <row r="420" s="2" customFormat="1" ht="37.8" customHeight="1">
      <c r="A420" s="40"/>
      <c r="B420" s="41"/>
      <c r="C420" s="215" t="s">
        <v>727</v>
      </c>
      <c r="D420" s="215" t="s">
        <v>211</v>
      </c>
      <c r="E420" s="216" t="s">
        <v>728</v>
      </c>
      <c r="F420" s="217" t="s">
        <v>729</v>
      </c>
      <c r="G420" s="218" t="s">
        <v>331</v>
      </c>
      <c r="H420" s="219">
        <v>79.867999999999995</v>
      </c>
      <c r="I420" s="220"/>
      <c r="J420" s="221">
        <f>ROUND(I420*H420,2)</f>
        <v>0</v>
      </c>
      <c r="K420" s="217" t="s">
        <v>21</v>
      </c>
      <c r="L420" s="46"/>
      <c r="M420" s="222" t="s">
        <v>21</v>
      </c>
      <c r="N420" s="223" t="s">
        <v>45</v>
      </c>
      <c r="O420" s="86"/>
      <c r="P420" s="224">
        <f>O420*H420</f>
        <v>0</v>
      </c>
      <c r="Q420" s="224">
        <v>0.0046499999999999996</v>
      </c>
      <c r="R420" s="224">
        <f>Q420*H420</f>
        <v>0.37138619999999994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215</v>
      </c>
      <c r="AT420" s="226" t="s">
        <v>211</v>
      </c>
      <c r="AU420" s="226" t="s">
        <v>83</v>
      </c>
      <c r="AY420" s="19" t="s">
        <v>209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81</v>
      </c>
      <c r="BK420" s="227">
        <f>ROUND(I420*H420,2)</f>
        <v>0</v>
      </c>
      <c r="BL420" s="19" t="s">
        <v>215</v>
      </c>
      <c r="BM420" s="226" t="s">
        <v>730</v>
      </c>
    </row>
    <row r="421" s="13" customFormat="1">
      <c r="A421" s="13"/>
      <c r="B421" s="228"/>
      <c r="C421" s="229"/>
      <c r="D421" s="230" t="s">
        <v>217</v>
      </c>
      <c r="E421" s="231" t="s">
        <v>21</v>
      </c>
      <c r="F421" s="232" t="s">
        <v>731</v>
      </c>
      <c r="G421" s="229"/>
      <c r="H421" s="233">
        <v>79.867999999999995</v>
      </c>
      <c r="I421" s="234"/>
      <c r="J421" s="229"/>
      <c r="K421" s="229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217</v>
      </c>
      <c r="AU421" s="239" t="s">
        <v>83</v>
      </c>
      <c r="AV421" s="13" t="s">
        <v>83</v>
      </c>
      <c r="AW421" s="13" t="s">
        <v>35</v>
      </c>
      <c r="AX421" s="13" t="s">
        <v>81</v>
      </c>
      <c r="AY421" s="239" t="s">
        <v>209</v>
      </c>
    </row>
    <row r="422" s="2" customFormat="1" ht="37.8" customHeight="1">
      <c r="A422" s="40"/>
      <c r="B422" s="41"/>
      <c r="C422" s="215" t="s">
        <v>732</v>
      </c>
      <c r="D422" s="215" t="s">
        <v>211</v>
      </c>
      <c r="E422" s="216" t="s">
        <v>733</v>
      </c>
      <c r="F422" s="217" t="s">
        <v>734</v>
      </c>
      <c r="G422" s="218" t="s">
        <v>331</v>
      </c>
      <c r="H422" s="219">
        <v>114.54000000000001</v>
      </c>
      <c r="I422" s="220"/>
      <c r="J422" s="221">
        <f>ROUND(I422*H422,2)</f>
        <v>0</v>
      </c>
      <c r="K422" s="217" t="s">
        <v>234</v>
      </c>
      <c r="L422" s="46"/>
      <c r="M422" s="222" t="s">
        <v>21</v>
      </c>
      <c r="N422" s="223" t="s">
        <v>45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215</v>
      </c>
      <c r="AT422" s="226" t="s">
        <v>211</v>
      </c>
      <c r="AU422" s="226" t="s">
        <v>83</v>
      </c>
      <c r="AY422" s="19" t="s">
        <v>209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81</v>
      </c>
      <c r="BK422" s="227">
        <f>ROUND(I422*H422,2)</f>
        <v>0</v>
      </c>
      <c r="BL422" s="19" t="s">
        <v>215</v>
      </c>
      <c r="BM422" s="226" t="s">
        <v>735</v>
      </c>
    </row>
    <row r="423" s="13" customFormat="1">
      <c r="A423" s="13"/>
      <c r="B423" s="228"/>
      <c r="C423" s="229"/>
      <c r="D423" s="230" t="s">
        <v>217</v>
      </c>
      <c r="E423" s="231" t="s">
        <v>21</v>
      </c>
      <c r="F423" s="232" t="s">
        <v>736</v>
      </c>
      <c r="G423" s="229"/>
      <c r="H423" s="233">
        <v>114.54000000000001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217</v>
      </c>
      <c r="AU423" s="239" t="s">
        <v>83</v>
      </c>
      <c r="AV423" s="13" t="s">
        <v>83</v>
      </c>
      <c r="AW423" s="13" t="s">
        <v>35</v>
      </c>
      <c r="AX423" s="13" t="s">
        <v>81</v>
      </c>
      <c r="AY423" s="239" t="s">
        <v>209</v>
      </c>
    </row>
    <row r="424" s="2" customFormat="1" ht="37.8" customHeight="1">
      <c r="A424" s="40"/>
      <c r="B424" s="41"/>
      <c r="C424" s="215" t="s">
        <v>737</v>
      </c>
      <c r="D424" s="215" t="s">
        <v>211</v>
      </c>
      <c r="E424" s="216" t="s">
        <v>738</v>
      </c>
      <c r="F424" s="217" t="s">
        <v>739</v>
      </c>
      <c r="G424" s="218" t="s">
        <v>331</v>
      </c>
      <c r="H424" s="219">
        <v>114.54000000000001</v>
      </c>
      <c r="I424" s="220"/>
      <c r="J424" s="221">
        <f>ROUND(I424*H424,2)</f>
        <v>0</v>
      </c>
      <c r="K424" s="217" t="s">
        <v>234</v>
      </c>
      <c r="L424" s="46"/>
      <c r="M424" s="222" t="s">
        <v>21</v>
      </c>
      <c r="N424" s="223" t="s">
        <v>45</v>
      </c>
      <c r="O424" s="86"/>
      <c r="P424" s="224">
        <f>O424*H424</f>
        <v>0</v>
      </c>
      <c r="Q424" s="224">
        <v>0.0016100000000000001</v>
      </c>
      <c r="R424" s="224">
        <f>Q424*H424</f>
        <v>0.18440940000000003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215</v>
      </c>
      <c r="AT424" s="226" t="s">
        <v>211</v>
      </c>
      <c r="AU424" s="226" t="s">
        <v>83</v>
      </c>
      <c r="AY424" s="19" t="s">
        <v>209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215</v>
      </c>
      <c r="BM424" s="226" t="s">
        <v>740</v>
      </c>
    </row>
    <row r="425" s="2" customFormat="1" ht="37.8" customHeight="1">
      <c r="A425" s="40"/>
      <c r="B425" s="41"/>
      <c r="C425" s="215" t="s">
        <v>741</v>
      </c>
      <c r="D425" s="215" t="s">
        <v>211</v>
      </c>
      <c r="E425" s="216" t="s">
        <v>742</v>
      </c>
      <c r="F425" s="217" t="s">
        <v>743</v>
      </c>
      <c r="G425" s="218" t="s">
        <v>331</v>
      </c>
      <c r="H425" s="219">
        <v>114.54000000000001</v>
      </c>
      <c r="I425" s="220"/>
      <c r="J425" s="221">
        <f>ROUND(I425*H425,2)</f>
        <v>0</v>
      </c>
      <c r="K425" s="217" t="s">
        <v>234</v>
      </c>
      <c r="L425" s="46"/>
      <c r="M425" s="222" t="s">
        <v>21</v>
      </c>
      <c r="N425" s="223" t="s">
        <v>45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215</v>
      </c>
      <c r="AT425" s="226" t="s">
        <v>211</v>
      </c>
      <c r="AU425" s="226" t="s">
        <v>83</v>
      </c>
      <c r="AY425" s="19" t="s">
        <v>209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81</v>
      </c>
      <c r="BK425" s="227">
        <f>ROUND(I425*H425,2)</f>
        <v>0</v>
      </c>
      <c r="BL425" s="19" t="s">
        <v>215</v>
      </c>
      <c r="BM425" s="226" t="s">
        <v>744</v>
      </c>
    </row>
    <row r="426" s="2" customFormat="1" ht="62.7" customHeight="1">
      <c r="A426" s="40"/>
      <c r="B426" s="41"/>
      <c r="C426" s="215" t="s">
        <v>745</v>
      </c>
      <c r="D426" s="215" t="s">
        <v>211</v>
      </c>
      <c r="E426" s="216" t="s">
        <v>746</v>
      </c>
      <c r="F426" s="217" t="s">
        <v>747</v>
      </c>
      <c r="G426" s="218" t="s">
        <v>302</v>
      </c>
      <c r="H426" s="219">
        <v>0.63</v>
      </c>
      <c r="I426" s="220"/>
      <c r="J426" s="221">
        <f>ROUND(I426*H426,2)</f>
        <v>0</v>
      </c>
      <c r="K426" s="217" t="s">
        <v>234</v>
      </c>
      <c r="L426" s="46"/>
      <c r="M426" s="222" t="s">
        <v>21</v>
      </c>
      <c r="N426" s="223" t="s">
        <v>45</v>
      </c>
      <c r="O426" s="86"/>
      <c r="P426" s="224">
        <f>O426*H426</f>
        <v>0</v>
      </c>
      <c r="Q426" s="224">
        <v>1.0551200000000001</v>
      </c>
      <c r="R426" s="224">
        <f>Q426*H426</f>
        <v>0.66472560000000003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215</v>
      </c>
      <c r="AT426" s="226" t="s">
        <v>211</v>
      </c>
      <c r="AU426" s="226" t="s">
        <v>83</v>
      </c>
      <c r="AY426" s="19" t="s">
        <v>209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81</v>
      </c>
      <c r="BK426" s="227">
        <f>ROUND(I426*H426,2)</f>
        <v>0</v>
      </c>
      <c r="BL426" s="19" t="s">
        <v>215</v>
      </c>
      <c r="BM426" s="226" t="s">
        <v>748</v>
      </c>
    </row>
    <row r="427" s="13" customFormat="1">
      <c r="A427" s="13"/>
      <c r="B427" s="228"/>
      <c r="C427" s="229"/>
      <c r="D427" s="230" t="s">
        <v>217</v>
      </c>
      <c r="E427" s="231" t="s">
        <v>21</v>
      </c>
      <c r="F427" s="232" t="s">
        <v>749</v>
      </c>
      <c r="G427" s="229"/>
      <c r="H427" s="233">
        <v>0.41999999999999998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217</v>
      </c>
      <c r="AU427" s="239" t="s">
        <v>83</v>
      </c>
      <c r="AV427" s="13" t="s">
        <v>83</v>
      </c>
      <c r="AW427" s="13" t="s">
        <v>35</v>
      </c>
      <c r="AX427" s="13" t="s">
        <v>74</v>
      </c>
      <c r="AY427" s="239" t="s">
        <v>209</v>
      </c>
    </row>
    <row r="428" s="13" customFormat="1">
      <c r="A428" s="13"/>
      <c r="B428" s="228"/>
      <c r="C428" s="229"/>
      <c r="D428" s="230" t="s">
        <v>217</v>
      </c>
      <c r="E428" s="231" t="s">
        <v>21</v>
      </c>
      <c r="F428" s="232" t="s">
        <v>750</v>
      </c>
      <c r="G428" s="229"/>
      <c r="H428" s="233">
        <v>0.20999999999999999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217</v>
      </c>
      <c r="AU428" s="239" t="s">
        <v>83</v>
      </c>
      <c r="AV428" s="13" t="s">
        <v>83</v>
      </c>
      <c r="AW428" s="13" t="s">
        <v>35</v>
      </c>
      <c r="AX428" s="13" t="s">
        <v>74</v>
      </c>
      <c r="AY428" s="239" t="s">
        <v>209</v>
      </c>
    </row>
    <row r="429" s="14" customFormat="1">
      <c r="A429" s="14"/>
      <c r="B429" s="240"/>
      <c r="C429" s="241"/>
      <c r="D429" s="230" t="s">
        <v>217</v>
      </c>
      <c r="E429" s="242" t="s">
        <v>21</v>
      </c>
      <c r="F429" s="243" t="s">
        <v>223</v>
      </c>
      <c r="G429" s="241"/>
      <c r="H429" s="244">
        <v>0.63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0" t="s">
        <v>217</v>
      </c>
      <c r="AU429" s="250" t="s">
        <v>83</v>
      </c>
      <c r="AV429" s="14" t="s">
        <v>224</v>
      </c>
      <c r="AW429" s="14" t="s">
        <v>35</v>
      </c>
      <c r="AX429" s="14" t="s">
        <v>81</v>
      </c>
      <c r="AY429" s="250" t="s">
        <v>209</v>
      </c>
    </row>
    <row r="430" s="2" customFormat="1" ht="37.8" customHeight="1">
      <c r="A430" s="40"/>
      <c r="B430" s="41"/>
      <c r="C430" s="215" t="s">
        <v>751</v>
      </c>
      <c r="D430" s="215" t="s">
        <v>211</v>
      </c>
      <c r="E430" s="216" t="s">
        <v>752</v>
      </c>
      <c r="F430" s="217" t="s">
        <v>753</v>
      </c>
      <c r="G430" s="218" t="s">
        <v>214</v>
      </c>
      <c r="H430" s="219">
        <v>3.0390000000000001</v>
      </c>
      <c r="I430" s="220"/>
      <c r="J430" s="221">
        <f>ROUND(I430*H430,2)</f>
        <v>0</v>
      </c>
      <c r="K430" s="217" t="s">
        <v>234</v>
      </c>
      <c r="L430" s="46"/>
      <c r="M430" s="222" t="s">
        <v>21</v>
      </c>
      <c r="N430" s="223" t="s">
        <v>45</v>
      </c>
      <c r="O430" s="86"/>
      <c r="P430" s="224">
        <f>O430*H430</f>
        <v>0</v>
      </c>
      <c r="Q430" s="224">
        <v>2.4533700000000001</v>
      </c>
      <c r="R430" s="224">
        <f>Q430*H430</f>
        <v>7.4557914300000006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215</v>
      </c>
      <c r="AT430" s="226" t="s">
        <v>211</v>
      </c>
      <c r="AU430" s="226" t="s">
        <v>83</v>
      </c>
      <c r="AY430" s="19" t="s">
        <v>209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81</v>
      </c>
      <c r="BK430" s="227">
        <f>ROUND(I430*H430,2)</f>
        <v>0</v>
      </c>
      <c r="BL430" s="19" t="s">
        <v>215</v>
      </c>
      <c r="BM430" s="226" t="s">
        <v>754</v>
      </c>
    </row>
    <row r="431" s="13" customFormat="1">
      <c r="A431" s="13"/>
      <c r="B431" s="228"/>
      <c r="C431" s="229"/>
      <c r="D431" s="230" t="s">
        <v>217</v>
      </c>
      <c r="E431" s="231" t="s">
        <v>21</v>
      </c>
      <c r="F431" s="232" t="s">
        <v>755</v>
      </c>
      <c r="G431" s="229"/>
      <c r="H431" s="233">
        <v>1.1339999999999999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217</v>
      </c>
      <c r="AU431" s="239" t="s">
        <v>83</v>
      </c>
      <c r="AV431" s="13" t="s">
        <v>83</v>
      </c>
      <c r="AW431" s="13" t="s">
        <v>35</v>
      </c>
      <c r="AX431" s="13" t="s">
        <v>74</v>
      </c>
      <c r="AY431" s="239" t="s">
        <v>209</v>
      </c>
    </row>
    <row r="432" s="13" customFormat="1">
      <c r="A432" s="13"/>
      <c r="B432" s="228"/>
      <c r="C432" s="229"/>
      <c r="D432" s="230" t="s">
        <v>217</v>
      </c>
      <c r="E432" s="231" t="s">
        <v>21</v>
      </c>
      <c r="F432" s="232" t="s">
        <v>756</v>
      </c>
      <c r="G432" s="229"/>
      <c r="H432" s="233">
        <v>1.905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217</v>
      </c>
      <c r="AU432" s="239" t="s">
        <v>83</v>
      </c>
      <c r="AV432" s="13" t="s">
        <v>83</v>
      </c>
      <c r="AW432" s="13" t="s">
        <v>35</v>
      </c>
      <c r="AX432" s="13" t="s">
        <v>74</v>
      </c>
      <c r="AY432" s="239" t="s">
        <v>209</v>
      </c>
    </row>
    <row r="433" s="14" customFormat="1">
      <c r="A433" s="14"/>
      <c r="B433" s="240"/>
      <c r="C433" s="241"/>
      <c r="D433" s="230" t="s">
        <v>217</v>
      </c>
      <c r="E433" s="242" t="s">
        <v>21</v>
      </c>
      <c r="F433" s="243" t="s">
        <v>223</v>
      </c>
      <c r="G433" s="241"/>
      <c r="H433" s="244">
        <v>3.0390000000000001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217</v>
      </c>
      <c r="AU433" s="250" t="s">
        <v>83</v>
      </c>
      <c r="AV433" s="14" t="s">
        <v>224</v>
      </c>
      <c r="AW433" s="14" t="s">
        <v>35</v>
      </c>
      <c r="AX433" s="14" t="s">
        <v>81</v>
      </c>
      <c r="AY433" s="250" t="s">
        <v>209</v>
      </c>
    </row>
    <row r="434" s="2" customFormat="1" ht="37.8" customHeight="1">
      <c r="A434" s="40"/>
      <c r="B434" s="41"/>
      <c r="C434" s="215" t="s">
        <v>757</v>
      </c>
      <c r="D434" s="215" t="s">
        <v>211</v>
      </c>
      <c r="E434" s="216" t="s">
        <v>758</v>
      </c>
      <c r="F434" s="217" t="s">
        <v>759</v>
      </c>
      <c r="G434" s="218" t="s">
        <v>302</v>
      </c>
      <c r="H434" s="219">
        <v>0.28999999999999998</v>
      </c>
      <c r="I434" s="220"/>
      <c r="J434" s="221">
        <f>ROUND(I434*H434,2)</f>
        <v>0</v>
      </c>
      <c r="K434" s="217" t="s">
        <v>234</v>
      </c>
      <c r="L434" s="46"/>
      <c r="M434" s="222" t="s">
        <v>21</v>
      </c>
      <c r="N434" s="223" t="s">
        <v>45</v>
      </c>
      <c r="O434" s="86"/>
      <c r="P434" s="224">
        <f>O434*H434</f>
        <v>0</v>
      </c>
      <c r="Q434" s="224">
        <v>1.0492699999999999</v>
      </c>
      <c r="R434" s="224">
        <f>Q434*H434</f>
        <v>0.30428829999999996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215</v>
      </c>
      <c r="AT434" s="226" t="s">
        <v>211</v>
      </c>
      <c r="AU434" s="226" t="s">
        <v>83</v>
      </c>
      <c r="AY434" s="19" t="s">
        <v>209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81</v>
      </c>
      <c r="BK434" s="227">
        <f>ROUND(I434*H434,2)</f>
        <v>0</v>
      </c>
      <c r="BL434" s="19" t="s">
        <v>215</v>
      </c>
      <c r="BM434" s="226" t="s">
        <v>760</v>
      </c>
    </row>
    <row r="435" s="13" customFormat="1">
      <c r="A435" s="13"/>
      <c r="B435" s="228"/>
      <c r="C435" s="229"/>
      <c r="D435" s="230" t="s">
        <v>217</v>
      </c>
      <c r="E435" s="231" t="s">
        <v>21</v>
      </c>
      <c r="F435" s="232" t="s">
        <v>761</v>
      </c>
      <c r="G435" s="229"/>
      <c r="H435" s="233">
        <v>0.28999999999999998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217</v>
      </c>
      <c r="AU435" s="239" t="s">
        <v>83</v>
      </c>
      <c r="AV435" s="13" t="s">
        <v>83</v>
      </c>
      <c r="AW435" s="13" t="s">
        <v>35</v>
      </c>
      <c r="AX435" s="13" t="s">
        <v>81</v>
      </c>
      <c r="AY435" s="239" t="s">
        <v>209</v>
      </c>
    </row>
    <row r="436" s="2" customFormat="1" ht="24.15" customHeight="1">
      <c r="A436" s="40"/>
      <c r="B436" s="41"/>
      <c r="C436" s="215" t="s">
        <v>762</v>
      </c>
      <c r="D436" s="215" t="s">
        <v>211</v>
      </c>
      <c r="E436" s="216" t="s">
        <v>763</v>
      </c>
      <c r="F436" s="217" t="s">
        <v>764</v>
      </c>
      <c r="G436" s="218" t="s">
        <v>331</v>
      </c>
      <c r="H436" s="219">
        <v>10.26</v>
      </c>
      <c r="I436" s="220"/>
      <c r="J436" s="221">
        <f>ROUND(I436*H436,2)</f>
        <v>0</v>
      </c>
      <c r="K436" s="217" t="s">
        <v>234</v>
      </c>
      <c r="L436" s="46"/>
      <c r="M436" s="222" t="s">
        <v>21</v>
      </c>
      <c r="N436" s="223" t="s">
        <v>45</v>
      </c>
      <c r="O436" s="86"/>
      <c r="P436" s="224">
        <f>O436*H436</f>
        <v>0</v>
      </c>
      <c r="Q436" s="224">
        <v>0.0065799999999999999</v>
      </c>
      <c r="R436" s="224">
        <f>Q436*H436</f>
        <v>0.067510799999999996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215</v>
      </c>
      <c r="AT436" s="226" t="s">
        <v>211</v>
      </c>
      <c r="AU436" s="226" t="s">
        <v>83</v>
      </c>
      <c r="AY436" s="19" t="s">
        <v>209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81</v>
      </c>
      <c r="BK436" s="227">
        <f>ROUND(I436*H436,2)</f>
        <v>0</v>
      </c>
      <c r="BL436" s="19" t="s">
        <v>215</v>
      </c>
      <c r="BM436" s="226" t="s">
        <v>765</v>
      </c>
    </row>
    <row r="437" s="13" customFormat="1">
      <c r="A437" s="13"/>
      <c r="B437" s="228"/>
      <c r="C437" s="229"/>
      <c r="D437" s="230" t="s">
        <v>217</v>
      </c>
      <c r="E437" s="231" t="s">
        <v>21</v>
      </c>
      <c r="F437" s="232" t="s">
        <v>766</v>
      </c>
      <c r="G437" s="229"/>
      <c r="H437" s="233">
        <v>2.1600000000000001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217</v>
      </c>
      <c r="AU437" s="239" t="s">
        <v>83</v>
      </c>
      <c r="AV437" s="13" t="s">
        <v>83</v>
      </c>
      <c r="AW437" s="13" t="s">
        <v>35</v>
      </c>
      <c r="AX437" s="13" t="s">
        <v>74</v>
      </c>
      <c r="AY437" s="239" t="s">
        <v>209</v>
      </c>
    </row>
    <row r="438" s="13" customFormat="1">
      <c r="A438" s="13"/>
      <c r="B438" s="228"/>
      <c r="C438" s="229"/>
      <c r="D438" s="230" t="s">
        <v>217</v>
      </c>
      <c r="E438" s="231" t="s">
        <v>21</v>
      </c>
      <c r="F438" s="232" t="s">
        <v>767</v>
      </c>
      <c r="G438" s="229"/>
      <c r="H438" s="233">
        <v>8.0999999999999996</v>
      </c>
      <c r="I438" s="234"/>
      <c r="J438" s="229"/>
      <c r="K438" s="229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217</v>
      </c>
      <c r="AU438" s="239" t="s">
        <v>83</v>
      </c>
      <c r="AV438" s="13" t="s">
        <v>83</v>
      </c>
      <c r="AW438" s="13" t="s">
        <v>35</v>
      </c>
      <c r="AX438" s="13" t="s">
        <v>74</v>
      </c>
      <c r="AY438" s="239" t="s">
        <v>209</v>
      </c>
    </row>
    <row r="439" s="14" customFormat="1">
      <c r="A439" s="14"/>
      <c r="B439" s="240"/>
      <c r="C439" s="241"/>
      <c r="D439" s="230" t="s">
        <v>217</v>
      </c>
      <c r="E439" s="242" t="s">
        <v>21</v>
      </c>
      <c r="F439" s="243" t="s">
        <v>223</v>
      </c>
      <c r="G439" s="241"/>
      <c r="H439" s="244">
        <v>10.26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217</v>
      </c>
      <c r="AU439" s="250" t="s">
        <v>83</v>
      </c>
      <c r="AV439" s="14" t="s">
        <v>224</v>
      </c>
      <c r="AW439" s="14" t="s">
        <v>35</v>
      </c>
      <c r="AX439" s="14" t="s">
        <v>81</v>
      </c>
      <c r="AY439" s="250" t="s">
        <v>209</v>
      </c>
    </row>
    <row r="440" s="2" customFormat="1" ht="24.15" customHeight="1">
      <c r="A440" s="40"/>
      <c r="B440" s="41"/>
      <c r="C440" s="215" t="s">
        <v>768</v>
      </c>
      <c r="D440" s="215" t="s">
        <v>211</v>
      </c>
      <c r="E440" s="216" t="s">
        <v>769</v>
      </c>
      <c r="F440" s="217" t="s">
        <v>770</v>
      </c>
      <c r="G440" s="218" t="s">
        <v>331</v>
      </c>
      <c r="H440" s="219">
        <v>10.26</v>
      </c>
      <c r="I440" s="220"/>
      <c r="J440" s="221">
        <f>ROUND(I440*H440,2)</f>
        <v>0</v>
      </c>
      <c r="K440" s="217" t="s">
        <v>234</v>
      </c>
      <c r="L440" s="46"/>
      <c r="M440" s="222" t="s">
        <v>21</v>
      </c>
      <c r="N440" s="223" t="s">
        <v>45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215</v>
      </c>
      <c r="AT440" s="226" t="s">
        <v>211</v>
      </c>
      <c r="AU440" s="226" t="s">
        <v>83</v>
      </c>
      <c r="AY440" s="19" t="s">
        <v>209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81</v>
      </c>
      <c r="BK440" s="227">
        <f>ROUND(I440*H440,2)</f>
        <v>0</v>
      </c>
      <c r="BL440" s="19" t="s">
        <v>215</v>
      </c>
      <c r="BM440" s="226" t="s">
        <v>771</v>
      </c>
    </row>
    <row r="441" s="12" customFormat="1" ht="22.8" customHeight="1">
      <c r="A441" s="12"/>
      <c r="B441" s="199"/>
      <c r="C441" s="200"/>
      <c r="D441" s="201" t="s">
        <v>73</v>
      </c>
      <c r="E441" s="213" t="s">
        <v>243</v>
      </c>
      <c r="F441" s="213" t="s">
        <v>772</v>
      </c>
      <c r="G441" s="200"/>
      <c r="H441" s="200"/>
      <c r="I441" s="203"/>
      <c r="J441" s="214">
        <f>BK441</f>
        <v>0</v>
      </c>
      <c r="K441" s="200"/>
      <c r="L441" s="205"/>
      <c r="M441" s="206"/>
      <c r="N441" s="207"/>
      <c r="O441" s="207"/>
      <c r="P441" s="208">
        <f>SUM(P442:P581)</f>
        <v>0</v>
      </c>
      <c r="Q441" s="207"/>
      <c r="R441" s="208">
        <f>SUM(R442:R581)</f>
        <v>74.925276459999992</v>
      </c>
      <c r="S441" s="207"/>
      <c r="T441" s="209">
        <f>SUM(T442:T581)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0" t="s">
        <v>81</v>
      </c>
      <c r="AT441" s="211" t="s">
        <v>73</v>
      </c>
      <c r="AU441" s="211" t="s">
        <v>81</v>
      </c>
      <c r="AY441" s="210" t="s">
        <v>209</v>
      </c>
      <c r="BK441" s="212">
        <f>SUM(BK442:BK581)</f>
        <v>0</v>
      </c>
    </row>
    <row r="442" s="2" customFormat="1" ht="24.15" customHeight="1">
      <c r="A442" s="40"/>
      <c r="B442" s="41"/>
      <c r="C442" s="215" t="s">
        <v>773</v>
      </c>
      <c r="D442" s="215" t="s">
        <v>211</v>
      </c>
      <c r="E442" s="216" t="s">
        <v>774</v>
      </c>
      <c r="F442" s="217" t="s">
        <v>775</v>
      </c>
      <c r="G442" s="218" t="s">
        <v>331</v>
      </c>
      <c r="H442" s="219">
        <v>35.530000000000001</v>
      </c>
      <c r="I442" s="220"/>
      <c r="J442" s="221">
        <f>ROUND(I442*H442,2)</f>
        <v>0</v>
      </c>
      <c r="K442" s="217" t="s">
        <v>234</v>
      </c>
      <c r="L442" s="46"/>
      <c r="M442" s="222" t="s">
        <v>21</v>
      </c>
      <c r="N442" s="223" t="s">
        <v>45</v>
      </c>
      <c r="O442" s="86"/>
      <c r="P442" s="224">
        <f>O442*H442</f>
        <v>0</v>
      </c>
      <c r="Q442" s="224">
        <v>0.00025999999999999998</v>
      </c>
      <c r="R442" s="224">
        <f>Q442*H442</f>
        <v>0.0092377999999999991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215</v>
      </c>
      <c r="AT442" s="226" t="s">
        <v>211</v>
      </c>
      <c r="AU442" s="226" t="s">
        <v>83</v>
      </c>
      <c r="AY442" s="19" t="s">
        <v>209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81</v>
      </c>
      <c r="BK442" s="227">
        <f>ROUND(I442*H442,2)</f>
        <v>0</v>
      </c>
      <c r="BL442" s="19" t="s">
        <v>215</v>
      </c>
      <c r="BM442" s="226" t="s">
        <v>776</v>
      </c>
    </row>
    <row r="443" s="13" customFormat="1">
      <c r="A443" s="13"/>
      <c r="B443" s="228"/>
      <c r="C443" s="229"/>
      <c r="D443" s="230" t="s">
        <v>217</v>
      </c>
      <c r="E443" s="231" t="s">
        <v>21</v>
      </c>
      <c r="F443" s="232" t="s">
        <v>141</v>
      </c>
      <c r="G443" s="229"/>
      <c r="H443" s="233">
        <v>35.530000000000001</v>
      </c>
      <c r="I443" s="234"/>
      <c r="J443" s="229"/>
      <c r="K443" s="229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217</v>
      </c>
      <c r="AU443" s="239" t="s">
        <v>83</v>
      </c>
      <c r="AV443" s="13" t="s">
        <v>83</v>
      </c>
      <c r="AW443" s="13" t="s">
        <v>35</v>
      </c>
      <c r="AX443" s="13" t="s">
        <v>81</v>
      </c>
      <c r="AY443" s="239" t="s">
        <v>209</v>
      </c>
    </row>
    <row r="444" s="2" customFormat="1" ht="37.8" customHeight="1">
      <c r="A444" s="40"/>
      <c r="B444" s="41"/>
      <c r="C444" s="215" t="s">
        <v>777</v>
      </c>
      <c r="D444" s="215" t="s">
        <v>211</v>
      </c>
      <c r="E444" s="216" t="s">
        <v>778</v>
      </c>
      <c r="F444" s="217" t="s">
        <v>779</v>
      </c>
      <c r="G444" s="218" t="s">
        <v>331</v>
      </c>
      <c r="H444" s="219">
        <v>35.530000000000001</v>
      </c>
      <c r="I444" s="220"/>
      <c r="J444" s="221">
        <f>ROUND(I444*H444,2)</f>
        <v>0</v>
      </c>
      <c r="K444" s="217" t="s">
        <v>234</v>
      </c>
      <c r="L444" s="46"/>
      <c r="M444" s="222" t="s">
        <v>21</v>
      </c>
      <c r="N444" s="223" t="s">
        <v>45</v>
      </c>
      <c r="O444" s="86"/>
      <c r="P444" s="224">
        <f>O444*H444</f>
        <v>0</v>
      </c>
      <c r="Q444" s="224">
        <v>0.01103</v>
      </c>
      <c r="R444" s="224">
        <f>Q444*H444</f>
        <v>0.39189590000000002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215</v>
      </c>
      <c r="AT444" s="226" t="s">
        <v>211</v>
      </c>
      <c r="AU444" s="226" t="s">
        <v>83</v>
      </c>
      <c r="AY444" s="19" t="s">
        <v>209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81</v>
      </c>
      <c r="BK444" s="227">
        <f>ROUND(I444*H444,2)</f>
        <v>0</v>
      </c>
      <c r="BL444" s="19" t="s">
        <v>215</v>
      </c>
      <c r="BM444" s="226" t="s">
        <v>780</v>
      </c>
    </row>
    <row r="445" s="13" customFormat="1">
      <c r="A445" s="13"/>
      <c r="B445" s="228"/>
      <c r="C445" s="229"/>
      <c r="D445" s="230" t="s">
        <v>217</v>
      </c>
      <c r="E445" s="231" t="s">
        <v>21</v>
      </c>
      <c r="F445" s="232" t="s">
        <v>781</v>
      </c>
      <c r="G445" s="229"/>
      <c r="H445" s="233">
        <v>16.309999999999999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217</v>
      </c>
      <c r="AU445" s="239" t="s">
        <v>83</v>
      </c>
      <c r="AV445" s="13" t="s">
        <v>83</v>
      </c>
      <c r="AW445" s="13" t="s">
        <v>35</v>
      </c>
      <c r="AX445" s="13" t="s">
        <v>74</v>
      </c>
      <c r="AY445" s="239" t="s">
        <v>209</v>
      </c>
    </row>
    <row r="446" s="13" customFormat="1">
      <c r="A446" s="13"/>
      <c r="B446" s="228"/>
      <c r="C446" s="229"/>
      <c r="D446" s="230" t="s">
        <v>217</v>
      </c>
      <c r="E446" s="231" t="s">
        <v>21</v>
      </c>
      <c r="F446" s="232" t="s">
        <v>782</v>
      </c>
      <c r="G446" s="229"/>
      <c r="H446" s="233">
        <v>19.219999999999999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217</v>
      </c>
      <c r="AU446" s="239" t="s">
        <v>83</v>
      </c>
      <c r="AV446" s="13" t="s">
        <v>83</v>
      </c>
      <c r="AW446" s="13" t="s">
        <v>35</v>
      </c>
      <c r="AX446" s="13" t="s">
        <v>74</v>
      </c>
      <c r="AY446" s="239" t="s">
        <v>209</v>
      </c>
    </row>
    <row r="447" s="14" customFormat="1">
      <c r="A447" s="14"/>
      <c r="B447" s="240"/>
      <c r="C447" s="241"/>
      <c r="D447" s="230" t="s">
        <v>217</v>
      </c>
      <c r="E447" s="242" t="s">
        <v>141</v>
      </c>
      <c r="F447" s="243" t="s">
        <v>223</v>
      </c>
      <c r="G447" s="241"/>
      <c r="H447" s="244">
        <v>35.530000000000001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0" t="s">
        <v>217</v>
      </c>
      <c r="AU447" s="250" t="s">
        <v>83</v>
      </c>
      <c r="AV447" s="14" t="s">
        <v>224</v>
      </c>
      <c r="AW447" s="14" t="s">
        <v>35</v>
      </c>
      <c r="AX447" s="14" t="s">
        <v>81</v>
      </c>
      <c r="AY447" s="250" t="s">
        <v>209</v>
      </c>
    </row>
    <row r="448" s="2" customFormat="1" ht="24.15" customHeight="1">
      <c r="A448" s="40"/>
      <c r="B448" s="41"/>
      <c r="C448" s="215" t="s">
        <v>783</v>
      </c>
      <c r="D448" s="215" t="s">
        <v>211</v>
      </c>
      <c r="E448" s="216" t="s">
        <v>784</v>
      </c>
      <c r="F448" s="217" t="s">
        <v>785</v>
      </c>
      <c r="G448" s="218" t="s">
        <v>331</v>
      </c>
      <c r="H448" s="219">
        <v>543.68799999999999</v>
      </c>
      <c r="I448" s="220"/>
      <c r="J448" s="221">
        <f>ROUND(I448*H448,2)</f>
        <v>0</v>
      </c>
      <c r="K448" s="217" t="s">
        <v>234</v>
      </c>
      <c r="L448" s="46"/>
      <c r="M448" s="222" t="s">
        <v>21</v>
      </c>
      <c r="N448" s="223" t="s">
        <v>45</v>
      </c>
      <c r="O448" s="86"/>
      <c r="P448" s="224">
        <f>O448*H448</f>
        <v>0</v>
      </c>
      <c r="Q448" s="224">
        <v>0.00025999999999999998</v>
      </c>
      <c r="R448" s="224">
        <f>Q448*H448</f>
        <v>0.14135887999999999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215</v>
      </c>
      <c r="AT448" s="226" t="s">
        <v>211</v>
      </c>
      <c r="AU448" s="226" t="s">
        <v>83</v>
      </c>
      <c r="AY448" s="19" t="s">
        <v>209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81</v>
      </c>
      <c r="BK448" s="227">
        <f>ROUND(I448*H448,2)</f>
        <v>0</v>
      </c>
      <c r="BL448" s="19" t="s">
        <v>215</v>
      </c>
      <c r="BM448" s="226" t="s">
        <v>786</v>
      </c>
    </row>
    <row r="449" s="13" customFormat="1">
      <c r="A449" s="13"/>
      <c r="B449" s="228"/>
      <c r="C449" s="229"/>
      <c r="D449" s="230" t="s">
        <v>217</v>
      </c>
      <c r="E449" s="231" t="s">
        <v>21</v>
      </c>
      <c r="F449" s="232" t="s">
        <v>104</v>
      </c>
      <c r="G449" s="229"/>
      <c r="H449" s="233">
        <v>543.68799999999999</v>
      </c>
      <c r="I449" s="234"/>
      <c r="J449" s="229"/>
      <c r="K449" s="229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217</v>
      </c>
      <c r="AU449" s="239" t="s">
        <v>83</v>
      </c>
      <c r="AV449" s="13" t="s">
        <v>83</v>
      </c>
      <c r="AW449" s="13" t="s">
        <v>35</v>
      </c>
      <c r="AX449" s="13" t="s">
        <v>81</v>
      </c>
      <c r="AY449" s="239" t="s">
        <v>209</v>
      </c>
    </row>
    <row r="450" s="2" customFormat="1" ht="14.4" customHeight="1">
      <c r="A450" s="40"/>
      <c r="B450" s="41"/>
      <c r="C450" s="215" t="s">
        <v>787</v>
      </c>
      <c r="D450" s="215" t="s">
        <v>211</v>
      </c>
      <c r="E450" s="216" t="s">
        <v>788</v>
      </c>
      <c r="F450" s="217" t="s">
        <v>789</v>
      </c>
      <c r="G450" s="218" t="s">
        <v>331</v>
      </c>
      <c r="H450" s="219">
        <v>7.0300000000000002</v>
      </c>
      <c r="I450" s="220"/>
      <c r="J450" s="221">
        <f>ROUND(I450*H450,2)</f>
        <v>0</v>
      </c>
      <c r="K450" s="217" t="s">
        <v>234</v>
      </c>
      <c r="L450" s="46"/>
      <c r="M450" s="222" t="s">
        <v>21</v>
      </c>
      <c r="N450" s="223" t="s">
        <v>45</v>
      </c>
      <c r="O450" s="86"/>
      <c r="P450" s="224">
        <f>O450*H450</f>
        <v>0</v>
      </c>
      <c r="Q450" s="224">
        <v>0.040000000000000001</v>
      </c>
      <c r="R450" s="224">
        <f>Q450*H450</f>
        <v>0.28120000000000001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215</v>
      </c>
      <c r="AT450" s="226" t="s">
        <v>211</v>
      </c>
      <c r="AU450" s="226" t="s">
        <v>83</v>
      </c>
      <c r="AY450" s="19" t="s">
        <v>209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81</v>
      </c>
      <c r="BK450" s="227">
        <f>ROUND(I450*H450,2)</f>
        <v>0</v>
      </c>
      <c r="BL450" s="19" t="s">
        <v>215</v>
      </c>
      <c r="BM450" s="226" t="s">
        <v>790</v>
      </c>
    </row>
    <row r="451" s="13" customFormat="1">
      <c r="A451" s="13"/>
      <c r="B451" s="228"/>
      <c r="C451" s="229"/>
      <c r="D451" s="230" t="s">
        <v>217</v>
      </c>
      <c r="E451" s="231" t="s">
        <v>21</v>
      </c>
      <c r="F451" s="232" t="s">
        <v>791</v>
      </c>
      <c r="G451" s="229"/>
      <c r="H451" s="233">
        <v>7.0300000000000002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217</v>
      </c>
      <c r="AU451" s="239" t="s">
        <v>83</v>
      </c>
      <c r="AV451" s="13" t="s">
        <v>83</v>
      </c>
      <c r="AW451" s="13" t="s">
        <v>35</v>
      </c>
      <c r="AX451" s="13" t="s">
        <v>81</v>
      </c>
      <c r="AY451" s="239" t="s">
        <v>209</v>
      </c>
    </row>
    <row r="452" s="2" customFormat="1" ht="37.8" customHeight="1">
      <c r="A452" s="40"/>
      <c r="B452" s="41"/>
      <c r="C452" s="215" t="s">
        <v>792</v>
      </c>
      <c r="D452" s="215" t="s">
        <v>211</v>
      </c>
      <c r="E452" s="216" t="s">
        <v>793</v>
      </c>
      <c r="F452" s="217" t="s">
        <v>794</v>
      </c>
      <c r="G452" s="218" t="s">
        <v>331</v>
      </c>
      <c r="H452" s="219">
        <v>32.600000000000001</v>
      </c>
      <c r="I452" s="220"/>
      <c r="J452" s="221">
        <f>ROUND(I452*H452,2)</f>
        <v>0</v>
      </c>
      <c r="K452" s="217" t="s">
        <v>234</v>
      </c>
      <c r="L452" s="46"/>
      <c r="M452" s="222" t="s">
        <v>21</v>
      </c>
      <c r="N452" s="223" t="s">
        <v>45</v>
      </c>
      <c r="O452" s="86"/>
      <c r="P452" s="224">
        <f>O452*H452</f>
        <v>0</v>
      </c>
      <c r="Q452" s="224">
        <v>0.0043800000000000002</v>
      </c>
      <c r="R452" s="224">
        <f>Q452*H452</f>
        <v>0.14278800000000003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215</v>
      </c>
      <c r="AT452" s="226" t="s">
        <v>211</v>
      </c>
      <c r="AU452" s="226" t="s">
        <v>83</v>
      </c>
      <c r="AY452" s="19" t="s">
        <v>209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81</v>
      </c>
      <c r="BK452" s="227">
        <f>ROUND(I452*H452,2)</f>
        <v>0</v>
      </c>
      <c r="BL452" s="19" t="s">
        <v>215</v>
      </c>
      <c r="BM452" s="226" t="s">
        <v>795</v>
      </c>
    </row>
    <row r="453" s="13" customFormat="1">
      <c r="A453" s="13"/>
      <c r="B453" s="228"/>
      <c r="C453" s="229"/>
      <c r="D453" s="230" t="s">
        <v>217</v>
      </c>
      <c r="E453" s="231" t="s">
        <v>21</v>
      </c>
      <c r="F453" s="232" t="s">
        <v>796</v>
      </c>
      <c r="G453" s="229"/>
      <c r="H453" s="233">
        <v>32.600000000000001</v>
      </c>
      <c r="I453" s="234"/>
      <c r="J453" s="229"/>
      <c r="K453" s="229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217</v>
      </c>
      <c r="AU453" s="239" t="s">
        <v>83</v>
      </c>
      <c r="AV453" s="13" t="s">
        <v>83</v>
      </c>
      <c r="AW453" s="13" t="s">
        <v>35</v>
      </c>
      <c r="AX453" s="13" t="s">
        <v>81</v>
      </c>
      <c r="AY453" s="239" t="s">
        <v>209</v>
      </c>
    </row>
    <row r="454" s="2" customFormat="1" ht="37.8" customHeight="1">
      <c r="A454" s="40"/>
      <c r="B454" s="41"/>
      <c r="C454" s="215" t="s">
        <v>797</v>
      </c>
      <c r="D454" s="215" t="s">
        <v>211</v>
      </c>
      <c r="E454" s="216" t="s">
        <v>798</v>
      </c>
      <c r="F454" s="217" t="s">
        <v>799</v>
      </c>
      <c r="G454" s="218" t="s">
        <v>331</v>
      </c>
      <c r="H454" s="219">
        <v>53.729999999999997</v>
      </c>
      <c r="I454" s="220"/>
      <c r="J454" s="221">
        <f>ROUND(I454*H454,2)</f>
        <v>0</v>
      </c>
      <c r="K454" s="217" t="s">
        <v>234</v>
      </c>
      <c r="L454" s="46"/>
      <c r="M454" s="222" t="s">
        <v>21</v>
      </c>
      <c r="N454" s="223" t="s">
        <v>45</v>
      </c>
      <c r="O454" s="86"/>
      <c r="P454" s="224">
        <f>O454*H454</f>
        <v>0</v>
      </c>
      <c r="Q454" s="224">
        <v>0.018380000000000001</v>
      </c>
      <c r="R454" s="224">
        <f>Q454*H454</f>
        <v>0.98755739999999992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215</v>
      </c>
      <c r="AT454" s="226" t="s">
        <v>211</v>
      </c>
      <c r="AU454" s="226" t="s">
        <v>83</v>
      </c>
      <c r="AY454" s="19" t="s">
        <v>209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81</v>
      </c>
      <c r="BK454" s="227">
        <f>ROUND(I454*H454,2)</f>
        <v>0</v>
      </c>
      <c r="BL454" s="19" t="s">
        <v>215</v>
      </c>
      <c r="BM454" s="226" t="s">
        <v>800</v>
      </c>
    </row>
    <row r="455" s="13" customFormat="1">
      <c r="A455" s="13"/>
      <c r="B455" s="228"/>
      <c r="C455" s="229"/>
      <c r="D455" s="230" t="s">
        <v>217</v>
      </c>
      <c r="E455" s="231" t="s">
        <v>21</v>
      </c>
      <c r="F455" s="232" t="s">
        <v>801</v>
      </c>
      <c r="G455" s="229"/>
      <c r="H455" s="233">
        <v>40.32</v>
      </c>
      <c r="I455" s="234"/>
      <c r="J455" s="229"/>
      <c r="K455" s="229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217</v>
      </c>
      <c r="AU455" s="239" t="s">
        <v>83</v>
      </c>
      <c r="AV455" s="13" t="s">
        <v>83</v>
      </c>
      <c r="AW455" s="13" t="s">
        <v>35</v>
      </c>
      <c r="AX455" s="13" t="s">
        <v>74</v>
      </c>
      <c r="AY455" s="239" t="s">
        <v>209</v>
      </c>
    </row>
    <row r="456" s="13" customFormat="1">
      <c r="A456" s="13"/>
      <c r="B456" s="228"/>
      <c r="C456" s="229"/>
      <c r="D456" s="230" t="s">
        <v>217</v>
      </c>
      <c r="E456" s="231" t="s">
        <v>21</v>
      </c>
      <c r="F456" s="232" t="s">
        <v>802</v>
      </c>
      <c r="G456" s="229"/>
      <c r="H456" s="233">
        <v>13.41</v>
      </c>
      <c r="I456" s="234"/>
      <c r="J456" s="229"/>
      <c r="K456" s="229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217</v>
      </c>
      <c r="AU456" s="239" t="s">
        <v>83</v>
      </c>
      <c r="AV456" s="13" t="s">
        <v>83</v>
      </c>
      <c r="AW456" s="13" t="s">
        <v>35</v>
      </c>
      <c r="AX456" s="13" t="s">
        <v>74</v>
      </c>
      <c r="AY456" s="239" t="s">
        <v>209</v>
      </c>
    </row>
    <row r="457" s="14" customFormat="1">
      <c r="A457" s="14"/>
      <c r="B457" s="240"/>
      <c r="C457" s="241"/>
      <c r="D457" s="230" t="s">
        <v>217</v>
      </c>
      <c r="E457" s="242" t="s">
        <v>151</v>
      </c>
      <c r="F457" s="243" t="s">
        <v>223</v>
      </c>
      <c r="G457" s="241"/>
      <c r="H457" s="244">
        <v>53.729999999999997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0" t="s">
        <v>217</v>
      </c>
      <c r="AU457" s="250" t="s">
        <v>83</v>
      </c>
      <c r="AV457" s="14" t="s">
        <v>224</v>
      </c>
      <c r="AW457" s="14" t="s">
        <v>35</v>
      </c>
      <c r="AX457" s="14" t="s">
        <v>81</v>
      </c>
      <c r="AY457" s="250" t="s">
        <v>209</v>
      </c>
    </row>
    <row r="458" s="2" customFormat="1" ht="37.8" customHeight="1">
      <c r="A458" s="40"/>
      <c r="B458" s="41"/>
      <c r="C458" s="215" t="s">
        <v>803</v>
      </c>
      <c r="D458" s="215" t="s">
        <v>211</v>
      </c>
      <c r="E458" s="216" t="s">
        <v>804</v>
      </c>
      <c r="F458" s="217" t="s">
        <v>805</v>
      </c>
      <c r="G458" s="218" t="s">
        <v>331</v>
      </c>
      <c r="H458" s="219">
        <v>107.45999999999999</v>
      </c>
      <c r="I458" s="220"/>
      <c r="J458" s="221">
        <f>ROUND(I458*H458,2)</f>
        <v>0</v>
      </c>
      <c r="K458" s="217" t="s">
        <v>234</v>
      </c>
      <c r="L458" s="46"/>
      <c r="M458" s="222" t="s">
        <v>21</v>
      </c>
      <c r="N458" s="223" t="s">
        <v>45</v>
      </c>
      <c r="O458" s="86"/>
      <c r="P458" s="224">
        <f>O458*H458</f>
        <v>0</v>
      </c>
      <c r="Q458" s="224">
        <v>0.0079000000000000008</v>
      </c>
      <c r="R458" s="224">
        <f>Q458*H458</f>
        <v>0.84893400000000008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215</v>
      </c>
      <c r="AT458" s="226" t="s">
        <v>211</v>
      </c>
      <c r="AU458" s="226" t="s">
        <v>83</v>
      </c>
      <c r="AY458" s="19" t="s">
        <v>209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81</v>
      </c>
      <c r="BK458" s="227">
        <f>ROUND(I458*H458,2)</f>
        <v>0</v>
      </c>
      <c r="BL458" s="19" t="s">
        <v>215</v>
      </c>
      <c r="BM458" s="226" t="s">
        <v>806</v>
      </c>
    </row>
    <row r="459" s="13" customFormat="1">
      <c r="A459" s="13"/>
      <c r="B459" s="228"/>
      <c r="C459" s="229"/>
      <c r="D459" s="230" t="s">
        <v>217</v>
      </c>
      <c r="E459" s="231" t="s">
        <v>21</v>
      </c>
      <c r="F459" s="232" t="s">
        <v>807</v>
      </c>
      <c r="G459" s="229"/>
      <c r="H459" s="233">
        <v>107.45999999999999</v>
      </c>
      <c r="I459" s="234"/>
      <c r="J459" s="229"/>
      <c r="K459" s="229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217</v>
      </c>
      <c r="AU459" s="239" t="s">
        <v>83</v>
      </c>
      <c r="AV459" s="13" t="s">
        <v>83</v>
      </c>
      <c r="AW459" s="13" t="s">
        <v>35</v>
      </c>
      <c r="AX459" s="13" t="s">
        <v>81</v>
      </c>
      <c r="AY459" s="239" t="s">
        <v>209</v>
      </c>
    </row>
    <row r="460" s="2" customFormat="1" ht="37.8" customHeight="1">
      <c r="A460" s="40"/>
      <c r="B460" s="41"/>
      <c r="C460" s="215" t="s">
        <v>808</v>
      </c>
      <c r="D460" s="215" t="s">
        <v>211</v>
      </c>
      <c r="E460" s="216" t="s">
        <v>809</v>
      </c>
      <c r="F460" s="217" t="s">
        <v>810</v>
      </c>
      <c r="G460" s="218" t="s">
        <v>331</v>
      </c>
      <c r="H460" s="219">
        <v>108.738</v>
      </c>
      <c r="I460" s="220"/>
      <c r="J460" s="221">
        <f>ROUND(I460*H460,2)</f>
        <v>0</v>
      </c>
      <c r="K460" s="217" t="s">
        <v>234</v>
      </c>
      <c r="L460" s="46"/>
      <c r="M460" s="222" t="s">
        <v>21</v>
      </c>
      <c r="N460" s="223" t="s">
        <v>45</v>
      </c>
      <c r="O460" s="86"/>
      <c r="P460" s="224">
        <f>O460*H460</f>
        <v>0</v>
      </c>
      <c r="Q460" s="224">
        <v>0.01103</v>
      </c>
      <c r="R460" s="224">
        <f>Q460*H460</f>
        <v>1.1993801399999999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215</v>
      </c>
      <c r="AT460" s="226" t="s">
        <v>211</v>
      </c>
      <c r="AU460" s="226" t="s">
        <v>83</v>
      </c>
      <c r="AY460" s="19" t="s">
        <v>209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81</v>
      </c>
      <c r="BK460" s="227">
        <f>ROUND(I460*H460,2)</f>
        <v>0</v>
      </c>
      <c r="BL460" s="19" t="s">
        <v>215</v>
      </c>
      <c r="BM460" s="226" t="s">
        <v>811</v>
      </c>
    </row>
    <row r="461" s="13" customFormat="1">
      <c r="A461" s="13"/>
      <c r="B461" s="228"/>
      <c r="C461" s="229"/>
      <c r="D461" s="230" t="s">
        <v>217</v>
      </c>
      <c r="E461" s="231" t="s">
        <v>21</v>
      </c>
      <c r="F461" s="232" t="s">
        <v>812</v>
      </c>
      <c r="G461" s="229"/>
      <c r="H461" s="233">
        <v>27</v>
      </c>
      <c r="I461" s="234"/>
      <c r="J461" s="229"/>
      <c r="K461" s="229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217</v>
      </c>
      <c r="AU461" s="239" t="s">
        <v>83</v>
      </c>
      <c r="AV461" s="13" t="s">
        <v>83</v>
      </c>
      <c r="AW461" s="13" t="s">
        <v>35</v>
      </c>
      <c r="AX461" s="13" t="s">
        <v>74</v>
      </c>
      <c r="AY461" s="239" t="s">
        <v>209</v>
      </c>
    </row>
    <row r="462" s="13" customFormat="1">
      <c r="A462" s="13"/>
      <c r="B462" s="228"/>
      <c r="C462" s="229"/>
      <c r="D462" s="230" t="s">
        <v>217</v>
      </c>
      <c r="E462" s="231" t="s">
        <v>21</v>
      </c>
      <c r="F462" s="232" t="s">
        <v>813</v>
      </c>
      <c r="G462" s="229"/>
      <c r="H462" s="233">
        <v>136.19999999999999</v>
      </c>
      <c r="I462" s="234"/>
      <c r="J462" s="229"/>
      <c r="K462" s="229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217</v>
      </c>
      <c r="AU462" s="239" t="s">
        <v>83</v>
      </c>
      <c r="AV462" s="13" t="s">
        <v>83</v>
      </c>
      <c r="AW462" s="13" t="s">
        <v>35</v>
      </c>
      <c r="AX462" s="13" t="s">
        <v>74</v>
      </c>
      <c r="AY462" s="239" t="s">
        <v>209</v>
      </c>
    </row>
    <row r="463" s="13" customFormat="1">
      <c r="A463" s="13"/>
      <c r="B463" s="228"/>
      <c r="C463" s="229"/>
      <c r="D463" s="230" t="s">
        <v>217</v>
      </c>
      <c r="E463" s="231" t="s">
        <v>21</v>
      </c>
      <c r="F463" s="232" t="s">
        <v>814</v>
      </c>
      <c r="G463" s="229"/>
      <c r="H463" s="233">
        <v>63.119999999999997</v>
      </c>
      <c r="I463" s="234"/>
      <c r="J463" s="229"/>
      <c r="K463" s="229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217</v>
      </c>
      <c r="AU463" s="239" t="s">
        <v>83</v>
      </c>
      <c r="AV463" s="13" t="s">
        <v>83</v>
      </c>
      <c r="AW463" s="13" t="s">
        <v>35</v>
      </c>
      <c r="AX463" s="13" t="s">
        <v>74</v>
      </c>
      <c r="AY463" s="239" t="s">
        <v>209</v>
      </c>
    </row>
    <row r="464" s="13" customFormat="1">
      <c r="A464" s="13"/>
      <c r="B464" s="228"/>
      <c r="C464" s="229"/>
      <c r="D464" s="230" t="s">
        <v>217</v>
      </c>
      <c r="E464" s="231" t="s">
        <v>21</v>
      </c>
      <c r="F464" s="232" t="s">
        <v>815</v>
      </c>
      <c r="G464" s="229"/>
      <c r="H464" s="233">
        <v>121.2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217</v>
      </c>
      <c r="AU464" s="239" t="s">
        <v>83</v>
      </c>
      <c r="AV464" s="13" t="s">
        <v>83</v>
      </c>
      <c r="AW464" s="13" t="s">
        <v>35</v>
      </c>
      <c r="AX464" s="13" t="s">
        <v>74</v>
      </c>
      <c r="AY464" s="239" t="s">
        <v>209</v>
      </c>
    </row>
    <row r="465" s="13" customFormat="1">
      <c r="A465" s="13"/>
      <c r="B465" s="228"/>
      <c r="C465" s="229"/>
      <c r="D465" s="230" t="s">
        <v>217</v>
      </c>
      <c r="E465" s="231" t="s">
        <v>21</v>
      </c>
      <c r="F465" s="232" t="s">
        <v>816</v>
      </c>
      <c r="G465" s="229"/>
      <c r="H465" s="233">
        <v>136.97999999999999</v>
      </c>
      <c r="I465" s="234"/>
      <c r="J465" s="229"/>
      <c r="K465" s="229"/>
      <c r="L465" s="235"/>
      <c r="M465" s="236"/>
      <c r="N465" s="237"/>
      <c r="O465" s="237"/>
      <c r="P465" s="237"/>
      <c r="Q465" s="237"/>
      <c r="R465" s="237"/>
      <c r="S465" s="237"/>
      <c r="T465" s="23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9" t="s">
        <v>217</v>
      </c>
      <c r="AU465" s="239" t="s">
        <v>83</v>
      </c>
      <c r="AV465" s="13" t="s">
        <v>83</v>
      </c>
      <c r="AW465" s="13" t="s">
        <v>35</v>
      </c>
      <c r="AX465" s="13" t="s">
        <v>74</v>
      </c>
      <c r="AY465" s="239" t="s">
        <v>209</v>
      </c>
    </row>
    <row r="466" s="13" customFormat="1">
      <c r="A466" s="13"/>
      <c r="B466" s="228"/>
      <c r="C466" s="229"/>
      <c r="D466" s="230" t="s">
        <v>217</v>
      </c>
      <c r="E466" s="231" t="s">
        <v>21</v>
      </c>
      <c r="F466" s="232" t="s">
        <v>817</v>
      </c>
      <c r="G466" s="229"/>
      <c r="H466" s="233">
        <v>-29.210000000000001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217</v>
      </c>
      <c r="AU466" s="239" t="s">
        <v>83</v>
      </c>
      <c r="AV466" s="13" t="s">
        <v>83</v>
      </c>
      <c r="AW466" s="13" t="s">
        <v>35</v>
      </c>
      <c r="AX466" s="13" t="s">
        <v>74</v>
      </c>
      <c r="AY466" s="239" t="s">
        <v>209</v>
      </c>
    </row>
    <row r="467" s="13" customFormat="1">
      <c r="A467" s="13"/>
      <c r="B467" s="228"/>
      <c r="C467" s="229"/>
      <c r="D467" s="230" t="s">
        <v>217</v>
      </c>
      <c r="E467" s="231" t="s">
        <v>21</v>
      </c>
      <c r="F467" s="232" t="s">
        <v>818</v>
      </c>
      <c r="G467" s="229"/>
      <c r="H467" s="233">
        <v>81.465999999999994</v>
      </c>
      <c r="I467" s="234"/>
      <c r="J467" s="229"/>
      <c r="K467" s="229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217</v>
      </c>
      <c r="AU467" s="239" t="s">
        <v>83</v>
      </c>
      <c r="AV467" s="13" t="s">
        <v>83</v>
      </c>
      <c r="AW467" s="13" t="s">
        <v>35</v>
      </c>
      <c r="AX467" s="13" t="s">
        <v>74</v>
      </c>
      <c r="AY467" s="239" t="s">
        <v>209</v>
      </c>
    </row>
    <row r="468" s="13" customFormat="1">
      <c r="A468" s="13"/>
      <c r="B468" s="228"/>
      <c r="C468" s="229"/>
      <c r="D468" s="230" t="s">
        <v>217</v>
      </c>
      <c r="E468" s="231" t="s">
        <v>21</v>
      </c>
      <c r="F468" s="232" t="s">
        <v>819</v>
      </c>
      <c r="G468" s="229"/>
      <c r="H468" s="233">
        <v>-2.3050000000000002</v>
      </c>
      <c r="I468" s="234"/>
      <c r="J468" s="229"/>
      <c r="K468" s="229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217</v>
      </c>
      <c r="AU468" s="239" t="s">
        <v>83</v>
      </c>
      <c r="AV468" s="13" t="s">
        <v>83</v>
      </c>
      <c r="AW468" s="13" t="s">
        <v>35</v>
      </c>
      <c r="AX468" s="13" t="s">
        <v>74</v>
      </c>
      <c r="AY468" s="239" t="s">
        <v>209</v>
      </c>
    </row>
    <row r="469" s="13" customFormat="1">
      <c r="A469" s="13"/>
      <c r="B469" s="228"/>
      <c r="C469" s="229"/>
      <c r="D469" s="230" t="s">
        <v>217</v>
      </c>
      <c r="E469" s="231" t="s">
        <v>21</v>
      </c>
      <c r="F469" s="232" t="s">
        <v>820</v>
      </c>
      <c r="G469" s="229"/>
      <c r="H469" s="233">
        <v>9.2370000000000001</v>
      </c>
      <c r="I469" s="234"/>
      <c r="J469" s="229"/>
      <c r="K469" s="229"/>
      <c r="L469" s="235"/>
      <c r="M469" s="236"/>
      <c r="N469" s="237"/>
      <c r="O469" s="237"/>
      <c r="P469" s="237"/>
      <c r="Q469" s="237"/>
      <c r="R469" s="237"/>
      <c r="S469" s="237"/>
      <c r="T469" s="23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9" t="s">
        <v>217</v>
      </c>
      <c r="AU469" s="239" t="s">
        <v>83</v>
      </c>
      <c r="AV469" s="13" t="s">
        <v>83</v>
      </c>
      <c r="AW469" s="13" t="s">
        <v>35</v>
      </c>
      <c r="AX469" s="13" t="s">
        <v>74</v>
      </c>
      <c r="AY469" s="239" t="s">
        <v>209</v>
      </c>
    </row>
    <row r="470" s="14" customFormat="1">
      <c r="A470" s="14"/>
      <c r="B470" s="240"/>
      <c r="C470" s="241"/>
      <c r="D470" s="230" t="s">
        <v>217</v>
      </c>
      <c r="E470" s="242" t="s">
        <v>21</v>
      </c>
      <c r="F470" s="243" t="s">
        <v>223</v>
      </c>
      <c r="G470" s="241"/>
      <c r="H470" s="244">
        <v>543.68799999999999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217</v>
      </c>
      <c r="AU470" s="250" t="s">
        <v>83</v>
      </c>
      <c r="AV470" s="14" t="s">
        <v>224</v>
      </c>
      <c r="AW470" s="14" t="s">
        <v>35</v>
      </c>
      <c r="AX470" s="14" t="s">
        <v>74</v>
      </c>
      <c r="AY470" s="250" t="s">
        <v>209</v>
      </c>
    </row>
    <row r="471" s="16" customFormat="1">
      <c r="A471" s="16"/>
      <c r="B471" s="261"/>
      <c r="C471" s="262"/>
      <c r="D471" s="230" t="s">
        <v>217</v>
      </c>
      <c r="E471" s="263" t="s">
        <v>104</v>
      </c>
      <c r="F471" s="264" t="s">
        <v>257</v>
      </c>
      <c r="G471" s="262"/>
      <c r="H471" s="265">
        <v>543.68799999999999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1" t="s">
        <v>217</v>
      </c>
      <c r="AU471" s="271" t="s">
        <v>83</v>
      </c>
      <c r="AV471" s="16" t="s">
        <v>215</v>
      </c>
      <c r="AW471" s="16" t="s">
        <v>35</v>
      </c>
      <c r="AX471" s="16" t="s">
        <v>74</v>
      </c>
      <c r="AY471" s="271" t="s">
        <v>209</v>
      </c>
    </row>
    <row r="472" s="13" customFormat="1">
      <c r="A472" s="13"/>
      <c r="B472" s="228"/>
      <c r="C472" s="229"/>
      <c r="D472" s="230" t="s">
        <v>217</v>
      </c>
      <c r="E472" s="231" t="s">
        <v>21</v>
      </c>
      <c r="F472" s="232" t="s">
        <v>821</v>
      </c>
      <c r="G472" s="229"/>
      <c r="H472" s="233">
        <v>108.738</v>
      </c>
      <c r="I472" s="234"/>
      <c r="J472" s="229"/>
      <c r="K472" s="229"/>
      <c r="L472" s="235"/>
      <c r="M472" s="236"/>
      <c r="N472" s="237"/>
      <c r="O472" s="237"/>
      <c r="P472" s="237"/>
      <c r="Q472" s="237"/>
      <c r="R472" s="237"/>
      <c r="S472" s="237"/>
      <c r="T472" s="23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9" t="s">
        <v>217</v>
      </c>
      <c r="AU472" s="239" t="s">
        <v>83</v>
      </c>
      <c r="AV472" s="13" t="s">
        <v>83</v>
      </c>
      <c r="AW472" s="13" t="s">
        <v>35</v>
      </c>
      <c r="AX472" s="13" t="s">
        <v>81</v>
      </c>
      <c r="AY472" s="239" t="s">
        <v>209</v>
      </c>
    </row>
    <row r="473" s="2" customFormat="1" ht="37.8" customHeight="1">
      <c r="A473" s="40"/>
      <c r="B473" s="41"/>
      <c r="C473" s="215" t="s">
        <v>822</v>
      </c>
      <c r="D473" s="215" t="s">
        <v>211</v>
      </c>
      <c r="E473" s="216" t="s">
        <v>823</v>
      </c>
      <c r="F473" s="217" t="s">
        <v>824</v>
      </c>
      <c r="G473" s="218" t="s">
        <v>331</v>
      </c>
      <c r="H473" s="219">
        <v>217.47499999999999</v>
      </c>
      <c r="I473" s="220"/>
      <c r="J473" s="221">
        <f>ROUND(I473*H473,2)</f>
        <v>0</v>
      </c>
      <c r="K473" s="217" t="s">
        <v>234</v>
      </c>
      <c r="L473" s="46"/>
      <c r="M473" s="222" t="s">
        <v>21</v>
      </c>
      <c r="N473" s="223" t="s">
        <v>45</v>
      </c>
      <c r="O473" s="86"/>
      <c r="P473" s="224">
        <f>O473*H473</f>
        <v>0</v>
      </c>
      <c r="Q473" s="224">
        <v>0.0055199999999999997</v>
      </c>
      <c r="R473" s="224">
        <f>Q473*H473</f>
        <v>1.2004619999999999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215</v>
      </c>
      <c r="AT473" s="226" t="s">
        <v>211</v>
      </c>
      <c r="AU473" s="226" t="s">
        <v>83</v>
      </c>
      <c r="AY473" s="19" t="s">
        <v>209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81</v>
      </c>
      <c r="BK473" s="227">
        <f>ROUND(I473*H473,2)</f>
        <v>0</v>
      </c>
      <c r="BL473" s="19" t="s">
        <v>215</v>
      </c>
      <c r="BM473" s="226" t="s">
        <v>825</v>
      </c>
    </row>
    <row r="474" s="13" customFormat="1">
      <c r="A474" s="13"/>
      <c r="B474" s="228"/>
      <c r="C474" s="229"/>
      <c r="D474" s="230" t="s">
        <v>217</v>
      </c>
      <c r="E474" s="231" t="s">
        <v>21</v>
      </c>
      <c r="F474" s="232" t="s">
        <v>826</v>
      </c>
      <c r="G474" s="229"/>
      <c r="H474" s="233">
        <v>217.47499999999999</v>
      </c>
      <c r="I474" s="234"/>
      <c r="J474" s="229"/>
      <c r="K474" s="229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217</v>
      </c>
      <c r="AU474" s="239" t="s">
        <v>83</v>
      </c>
      <c r="AV474" s="13" t="s">
        <v>83</v>
      </c>
      <c r="AW474" s="13" t="s">
        <v>35</v>
      </c>
      <c r="AX474" s="13" t="s">
        <v>81</v>
      </c>
      <c r="AY474" s="239" t="s">
        <v>209</v>
      </c>
    </row>
    <row r="475" s="2" customFormat="1" ht="37.8" customHeight="1">
      <c r="A475" s="40"/>
      <c r="B475" s="41"/>
      <c r="C475" s="215" t="s">
        <v>827</v>
      </c>
      <c r="D475" s="215" t="s">
        <v>211</v>
      </c>
      <c r="E475" s="216" t="s">
        <v>828</v>
      </c>
      <c r="F475" s="217" t="s">
        <v>829</v>
      </c>
      <c r="G475" s="218" t="s">
        <v>331</v>
      </c>
      <c r="H475" s="219">
        <v>434.94999999999999</v>
      </c>
      <c r="I475" s="220"/>
      <c r="J475" s="221">
        <f>ROUND(I475*H475,2)</f>
        <v>0</v>
      </c>
      <c r="K475" s="217" t="s">
        <v>234</v>
      </c>
      <c r="L475" s="46"/>
      <c r="M475" s="222" t="s">
        <v>21</v>
      </c>
      <c r="N475" s="223" t="s">
        <v>45</v>
      </c>
      <c r="O475" s="86"/>
      <c r="P475" s="224">
        <f>O475*H475</f>
        <v>0</v>
      </c>
      <c r="Q475" s="224">
        <v>0.01103</v>
      </c>
      <c r="R475" s="224">
        <f>Q475*H475</f>
        <v>4.7974984999999997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215</v>
      </c>
      <c r="AT475" s="226" t="s">
        <v>211</v>
      </c>
      <c r="AU475" s="226" t="s">
        <v>83</v>
      </c>
      <c r="AY475" s="19" t="s">
        <v>209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81</v>
      </c>
      <c r="BK475" s="227">
        <f>ROUND(I475*H475,2)</f>
        <v>0</v>
      </c>
      <c r="BL475" s="19" t="s">
        <v>215</v>
      </c>
      <c r="BM475" s="226" t="s">
        <v>830</v>
      </c>
    </row>
    <row r="476" s="13" customFormat="1">
      <c r="A476" s="13"/>
      <c r="B476" s="228"/>
      <c r="C476" s="229"/>
      <c r="D476" s="230" t="s">
        <v>217</v>
      </c>
      <c r="E476" s="231" t="s">
        <v>21</v>
      </c>
      <c r="F476" s="232" t="s">
        <v>831</v>
      </c>
      <c r="G476" s="229"/>
      <c r="H476" s="233">
        <v>434.94999999999999</v>
      </c>
      <c r="I476" s="234"/>
      <c r="J476" s="229"/>
      <c r="K476" s="229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217</v>
      </c>
      <c r="AU476" s="239" t="s">
        <v>83</v>
      </c>
      <c r="AV476" s="13" t="s">
        <v>83</v>
      </c>
      <c r="AW476" s="13" t="s">
        <v>35</v>
      </c>
      <c r="AX476" s="13" t="s">
        <v>81</v>
      </c>
      <c r="AY476" s="239" t="s">
        <v>209</v>
      </c>
    </row>
    <row r="477" s="2" customFormat="1" ht="37.8" customHeight="1">
      <c r="A477" s="40"/>
      <c r="B477" s="41"/>
      <c r="C477" s="215" t="s">
        <v>832</v>
      </c>
      <c r="D477" s="215" t="s">
        <v>211</v>
      </c>
      <c r="E477" s="216" t="s">
        <v>833</v>
      </c>
      <c r="F477" s="217" t="s">
        <v>834</v>
      </c>
      <c r="G477" s="218" t="s">
        <v>331</v>
      </c>
      <c r="H477" s="219">
        <v>869.90099999999995</v>
      </c>
      <c r="I477" s="220"/>
      <c r="J477" s="221">
        <f>ROUND(I477*H477,2)</f>
        <v>0</v>
      </c>
      <c r="K477" s="217" t="s">
        <v>234</v>
      </c>
      <c r="L477" s="46"/>
      <c r="M477" s="222" t="s">
        <v>21</v>
      </c>
      <c r="N477" s="223" t="s">
        <v>45</v>
      </c>
      <c r="O477" s="86"/>
      <c r="P477" s="224">
        <f>O477*H477</f>
        <v>0</v>
      </c>
      <c r="Q477" s="224">
        <v>0.0055199999999999997</v>
      </c>
      <c r="R477" s="224">
        <f>Q477*H477</f>
        <v>4.8018535199999999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215</v>
      </c>
      <c r="AT477" s="226" t="s">
        <v>211</v>
      </c>
      <c r="AU477" s="226" t="s">
        <v>83</v>
      </c>
      <c r="AY477" s="19" t="s">
        <v>209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81</v>
      </c>
      <c r="BK477" s="227">
        <f>ROUND(I477*H477,2)</f>
        <v>0</v>
      </c>
      <c r="BL477" s="19" t="s">
        <v>215</v>
      </c>
      <c r="BM477" s="226" t="s">
        <v>835</v>
      </c>
    </row>
    <row r="478" s="13" customFormat="1">
      <c r="A478" s="13"/>
      <c r="B478" s="228"/>
      <c r="C478" s="229"/>
      <c r="D478" s="230" t="s">
        <v>217</v>
      </c>
      <c r="E478" s="231" t="s">
        <v>21</v>
      </c>
      <c r="F478" s="232" t="s">
        <v>836</v>
      </c>
      <c r="G478" s="229"/>
      <c r="H478" s="233">
        <v>869.90099999999995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217</v>
      </c>
      <c r="AU478" s="239" t="s">
        <v>83</v>
      </c>
      <c r="AV478" s="13" t="s">
        <v>83</v>
      </c>
      <c r="AW478" s="13" t="s">
        <v>35</v>
      </c>
      <c r="AX478" s="13" t="s">
        <v>81</v>
      </c>
      <c r="AY478" s="239" t="s">
        <v>209</v>
      </c>
    </row>
    <row r="479" s="2" customFormat="1" ht="37.8" customHeight="1">
      <c r="A479" s="40"/>
      <c r="B479" s="41"/>
      <c r="C479" s="215" t="s">
        <v>837</v>
      </c>
      <c r="D479" s="215" t="s">
        <v>211</v>
      </c>
      <c r="E479" s="216" t="s">
        <v>838</v>
      </c>
      <c r="F479" s="217" t="s">
        <v>839</v>
      </c>
      <c r="G479" s="218" t="s">
        <v>331</v>
      </c>
      <c r="H479" s="219">
        <v>29.786999999999999</v>
      </c>
      <c r="I479" s="220"/>
      <c r="J479" s="221">
        <f>ROUND(I479*H479,2)</f>
        <v>0</v>
      </c>
      <c r="K479" s="217" t="s">
        <v>234</v>
      </c>
      <c r="L479" s="46"/>
      <c r="M479" s="222" t="s">
        <v>21</v>
      </c>
      <c r="N479" s="223" t="s">
        <v>45</v>
      </c>
      <c r="O479" s="86"/>
      <c r="P479" s="224">
        <f>O479*H479</f>
        <v>0</v>
      </c>
      <c r="Q479" s="224">
        <v>0.00025999999999999998</v>
      </c>
      <c r="R479" s="224">
        <f>Q479*H479</f>
        <v>0.0077446199999999989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215</v>
      </c>
      <c r="AT479" s="226" t="s">
        <v>211</v>
      </c>
      <c r="AU479" s="226" t="s">
        <v>83</v>
      </c>
      <c r="AY479" s="19" t="s">
        <v>209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81</v>
      </c>
      <c r="BK479" s="227">
        <f>ROUND(I479*H479,2)</f>
        <v>0</v>
      </c>
      <c r="BL479" s="19" t="s">
        <v>215</v>
      </c>
      <c r="BM479" s="226" t="s">
        <v>840</v>
      </c>
    </row>
    <row r="480" s="13" customFormat="1">
      <c r="A480" s="13"/>
      <c r="B480" s="228"/>
      <c r="C480" s="229"/>
      <c r="D480" s="230" t="s">
        <v>217</v>
      </c>
      <c r="E480" s="231" t="s">
        <v>21</v>
      </c>
      <c r="F480" s="232" t="s">
        <v>143</v>
      </c>
      <c r="G480" s="229"/>
      <c r="H480" s="233">
        <v>29.786999999999999</v>
      </c>
      <c r="I480" s="234"/>
      <c r="J480" s="229"/>
      <c r="K480" s="229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217</v>
      </c>
      <c r="AU480" s="239" t="s">
        <v>83</v>
      </c>
      <c r="AV480" s="13" t="s">
        <v>83</v>
      </c>
      <c r="AW480" s="13" t="s">
        <v>35</v>
      </c>
      <c r="AX480" s="13" t="s">
        <v>81</v>
      </c>
      <c r="AY480" s="239" t="s">
        <v>209</v>
      </c>
    </row>
    <row r="481" s="2" customFormat="1" ht="37.8" customHeight="1">
      <c r="A481" s="40"/>
      <c r="B481" s="41"/>
      <c r="C481" s="215" t="s">
        <v>841</v>
      </c>
      <c r="D481" s="215" t="s">
        <v>211</v>
      </c>
      <c r="E481" s="216" t="s">
        <v>842</v>
      </c>
      <c r="F481" s="217" t="s">
        <v>843</v>
      </c>
      <c r="G481" s="218" t="s">
        <v>331</v>
      </c>
      <c r="H481" s="219">
        <v>29.786999999999999</v>
      </c>
      <c r="I481" s="220"/>
      <c r="J481" s="221">
        <f>ROUND(I481*H481,2)</f>
        <v>0</v>
      </c>
      <c r="K481" s="217" t="s">
        <v>234</v>
      </c>
      <c r="L481" s="46"/>
      <c r="M481" s="222" t="s">
        <v>21</v>
      </c>
      <c r="N481" s="223" t="s">
        <v>45</v>
      </c>
      <c r="O481" s="86"/>
      <c r="P481" s="224">
        <f>O481*H481</f>
        <v>0</v>
      </c>
      <c r="Q481" s="224">
        <v>0.01103</v>
      </c>
      <c r="R481" s="224">
        <f>Q481*H481</f>
        <v>0.32855060999999997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215</v>
      </c>
      <c r="AT481" s="226" t="s">
        <v>211</v>
      </c>
      <c r="AU481" s="226" t="s">
        <v>83</v>
      </c>
      <c r="AY481" s="19" t="s">
        <v>209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81</v>
      </c>
      <c r="BK481" s="227">
        <f>ROUND(I481*H481,2)</f>
        <v>0</v>
      </c>
      <c r="BL481" s="19" t="s">
        <v>215</v>
      </c>
      <c r="BM481" s="226" t="s">
        <v>844</v>
      </c>
    </row>
    <row r="482" s="13" customFormat="1">
      <c r="A482" s="13"/>
      <c r="B482" s="228"/>
      <c r="C482" s="229"/>
      <c r="D482" s="230" t="s">
        <v>217</v>
      </c>
      <c r="E482" s="231" t="s">
        <v>21</v>
      </c>
      <c r="F482" s="232" t="s">
        <v>845</v>
      </c>
      <c r="G482" s="229"/>
      <c r="H482" s="233">
        <v>21.449999999999999</v>
      </c>
      <c r="I482" s="234"/>
      <c r="J482" s="229"/>
      <c r="K482" s="229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217</v>
      </c>
      <c r="AU482" s="239" t="s">
        <v>83</v>
      </c>
      <c r="AV482" s="13" t="s">
        <v>83</v>
      </c>
      <c r="AW482" s="13" t="s">
        <v>35</v>
      </c>
      <c r="AX482" s="13" t="s">
        <v>74</v>
      </c>
      <c r="AY482" s="239" t="s">
        <v>209</v>
      </c>
    </row>
    <row r="483" s="13" customFormat="1">
      <c r="A483" s="13"/>
      <c r="B483" s="228"/>
      <c r="C483" s="229"/>
      <c r="D483" s="230" t="s">
        <v>217</v>
      </c>
      <c r="E483" s="231" t="s">
        <v>21</v>
      </c>
      <c r="F483" s="232" t="s">
        <v>846</v>
      </c>
      <c r="G483" s="229"/>
      <c r="H483" s="233">
        <v>5.1749999999999998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217</v>
      </c>
      <c r="AU483" s="239" t="s">
        <v>83</v>
      </c>
      <c r="AV483" s="13" t="s">
        <v>83</v>
      </c>
      <c r="AW483" s="13" t="s">
        <v>35</v>
      </c>
      <c r="AX483" s="13" t="s">
        <v>74</v>
      </c>
      <c r="AY483" s="239" t="s">
        <v>209</v>
      </c>
    </row>
    <row r="484" s="13" customFormat="1">
      <c r="A484" s="13"/>
      <c r="B484" s="228"/>
      <c r="C484" s="229"/>
      <c r="D484" s="230" t="s">
        <v>217</v>
      </c>
      <c r="E484" s="231" t="s">
        <v>21</v>
      </c>
      <c r="F484" s="232" t="s">
        <v>847</v>
      </c>
      <c r="G484" s="229"/>
      <c r="H484" s="233">
        <v>3.1619999999999999</v>
      </c>
      <c r="I484" s="234"/>
      <c r="J484" s="229"/>
      <c r="K484" s="229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217</v>
      </c>
      <c r="AU484" s="239" t="s">
        <v>83</v>
      </c>
      <c r="AV484" s="13" t="s">
        <v>83</v>
      </c>
      <c r="AW484" s="13" t="s">
        <v>35</v>
      </c>
      <c r="AX484" s="13" t="s">
        <v>74</v>
      </c>
      <c r="AY484" s="239" t="s">
        <v>209</v>
      </c>
    </row>
    <row r="485" s="16" customFormat="1">
      <c r="A485" s="16"/>
      <c r="B485" s="261"/>
      <c r="C485" s="262"/>
      <c r="D485" s="230" t="s">
        <v>217</v>
      </c>
      <c r="E485" s="263" t="s">
        <v>143</v>
      </c>
      <c r="F485" s="264" t="s">
        <v>257</v>
      </c>
      <c r="G485" s="262"/>
      <c r="H485" s="265">
        <v>29.786999999999999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1" t="s">
        <v>217</v>
      </c>
      <c r="AU485" s="271" t="s">
        <v>83</v>
      </c>
      <c r="AV485" s="16" t="s">
        <v>215</v>
      </c>
      <c r="AW485" s="16" t="s">
        <v>35</v>
      </c>
      <c r="AX485" s="16" t="s">
        <v>81</v>
      </c>
      <c r="AY485" s="271" t="s">
        <v>209</v>
      </c>
    </row>
    <row r="486" s="2" customFormat="1" ht="24.15" customHeight="1">
      <c r="A486" s="40"/>
      <c r="B486" s="41"/>
      <c r="C486" s="215" t="s">
        <v>848</v>
      </c>
      <c r="D486" s="215" t="s">
        <v>211</v>
      </c>
      <c r="E486" s="216" t="s">
        <v>849</v>
      </c>
      <c r="F486" s="217" t="s">
        <v>850</v>
      </c>
      <c r="G486" s="218" t="s">
        <v>331</v>
      </c>
      <c r="H486" s="219">
        <v>56.5</v>
      </c>
      <c r="I486" s="220"/>
      <c r="J486" s="221">
        <f>ROUND(I486*H486,2)</f>
        <v>0</v>
      </c>
      <c r="K486" s="217" t="s">
        <v>234</v>
      </c>
      <c r="L486" s="46"/>
      <c r="M486" s="222" t="s">
        <v>21</v>
      </c>
      <c r="N486" s="223" t="s">
        <v>45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215</v>
      </c>
      <c r="AT486" s="226" t="s">
        <v>211</v>
      </c>
      <c r="AU486" s="226" t="s">
        <v>83</v>
      </c>
      <c r="AY486" s="19" t="s">
        <v>209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81</v>
      </c>
      <c r="BK486" s="227">
        <f>ROUND(I486*H486,2)</f>
        <v>0</v>
      </c>
      <c r="BL486" s="19" t="s">
        <v>215</v>
      </c>
      <c r="BM486" s="226" t="s">
        <v>851</v>
      </c>
    </row>
    <row r="487" s="13" customFormat="1">
      <c r="A487" s="13"/>
      <c r="B487" s="228"/>
      <c r="C487" s="229"/>
      <c r="D487" s="230" t="s">
        <v>217</v>
      </c>
      <c r="E487" s="231" t="s">
        <v>21</v>
      </c>
      <c r="F487" s="232" t="s">
        <v>852</v>
      </c>
      <c r="G487" s="229"/>
      <c r="H487" s="233">
        <v>56.5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217</v>
      </c>
      <c r="AU487" s="239" t="s">
        <v>83</v>
      </c>
      <c r="AV487" s="13" t="s">
        <v>83</v>
      </c>
      <c r="AW487" s="13" t="s">
        <v>35</v>
      </c>
      <c r="AX487" s="13" t="s">
        <v>81</v>
      </c>
      <c r="AY487" s="239" t="s">
        <v>209</v>
      </c>
    </row>
    <row r="488" s="2" customFormat="1" ht="24.15" customHeight="1">
      <c r="A488" s="40"/>
      <c r="B488" s="41"/>
      <c r="C488" s="215" t="s">
        <v>853</v>
      </c>
      <c r="D488" s="215" t="s">
        <v>211</v>
      </c>
      <c r="E488" s="216" t="s">
        <v>854</v>
      </c>
      <c r="F488" s="217" t="s">
        <v>855</v>
      </c>
      <c r="G488" s="218" t="s">
        <v>322</v>
      </c>
      <c r="H488" s="219">
        <v>5.2999999999999998</v>
      </c>
      <c r="I488" s="220"/>
      <c r="J488" s="221">
        <f>ROUND(I488*H488,2)</f>
        <v>0</v>
      </c>
      <c r="K488" s="217" t="s">
        <v>234</v>
      </c>
      <c r="L488" s="46"/>
      <c r="M488" s="222" t="s">
        <v>21</v>
      </c>
      <c r="N488" s="223" t="s">
        <v>45</v>
      </c>
      <c r="O488" s="86"/>
      <c r="P488" s="224">
        <f>O488*H488</f>
        <v>0</v>
      </c>
      <c r="Q488" s="224">
        <v>0.0015</v>
      </c>
      <c r="R488" s="224">
        <f>Q488*H488</f>
        <v>0.0079500000000000005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215</v>
      </c>
      <c r="AT488" s="226" t="s">
        <v>211</v>
      </c>
      <c r="AU488" s="226" t="s">
        <v>83</v>
      </c>
      <c r="AY488" s="19" t="s">
        <v>209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81</v>
      </c>
      <c r="BK488" s="227">
        <f>ROUND(I488*H488,2)</f>
        <v>0</v>
      </c>
      <c r="BL488" s="19" t="s">
        <v>215</v>
      </c>
      <c r="BM488" s="226" t="s">
        <v>856</v>
      </c>
    </row>
    <row r="489" s="13" customFormat="1">
      <c r="A489" s="13"/>
      <c r="B489" s="228"/>
      <c r="C489" s="229"/>
      <c r="D489" s="230" t="s">
        <v>217</v>
      </c>
      <c r="E489" s="231" t="s">
        <v>21</v>
      </c>
      <c r="F489" s="232" t="s">
        <v>857</v>
      </c>
      <c r="G489" s="229"/>
      <c r="H489" s="233">
        <v>5.2999999999999998</v>
      </c>
      <c r="I489" s="234"/>
      <c r="J489" s="229"/>
      <c r="K489" s="229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217</v>
      </c>
      <c r="AU489" s="239" t="s">
        <v>83</v>
      </c>
      <c r="AV489" s="13" t="s">
        <v>83</v>
      </c>
      <c r="AW489" s="13" t="s">
        <v>35</v>
      </c>
      <c r="AX489" s="13" t="s">
        <v>81</v>
      </c>
      <c r="AY489" s="239" t="s">
        <v>209</v>
      </c>
    </row>
    <row r="490" s="2" customFormat="1" ht="49.05" customHeight="1">
      <c r="A490" s="40"/>
      <c r="B490" s="41"/>
      <c r="C490" s="215" t="s">
        <v>858</v>
      </c>
      <c r="D490" s="215" t="s">
        <v>211</v>
      </c>
      <c r="E490" s="216" t="s">
        <v>859</v>
      </c>
      <c r="F490" s="217" t="s">
        <v>860</v>
      </c>
      <c r="G490" s="218" t="s">
        <v>331</v>
      </c>
      <c r="H490" s="219">
        <v>12.384</v>
      </c>
      <c r="I490" s="220"/>
      <c r="J490" s="221">
        <f>ROUND(I490*H490,2)</f>
        <v>0</v>
      </c>
      <c r="K490" s="217" t="s">
        <v>234</v>
      </c>
      <c r="L490" s="46"/>
      <c r="M490" s="222" t="s">
        <v>21</v>
      </c>
      <c r="N490" s="223" t="s">
        <v>45</v>
      </c>
      <c r="O490" s="86"/>
      <c r="P490" s="224">
        <f>O490*H490</f>
        <v>0</v>
      </c>
      <c r="Q490" s="224">
        <v>0.0086</v>
      </c>
      <c r="R490" s="224">
        <f>Q490*H490</f>
        <v>0.1065024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215</v>
      </c>
      <c r="AT490" s="226" t="s">
        <v>211</v>
      </c>
      <c r="AU490" s="226" t="s">
        <v>83</v>
      </c>
      <c r="AY490" s="19" t="s">
        <v>209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81</v>
      </c>
      <c r="BK490" s="227">
        <f>ROUND(I490*H490,2)</f>
        <v>0</v>
      </c>
      <c r="BL490" s="19" t="s">
        <v>215</v>
      </c>
      <c r="BM490" s="226" t="s">
        <v>861</v>
      </c>
    </row>
    <row r="491" s="15" customFormat="1">
      <c r="A491" s="15"/>
      <c r="B491" s="251"/>
      <c r="C491" s="252"/>
      <c r="D491" s="230" t="s">
        <v>217</v>
      </c>
      <c r="E491" s="253" t="s">
        <v>21</v>
      </c>
      <c r="F491" s="254" t="s">
        <v>862</v>
      </c>
      <c r="G491" s="252"/>
      <c r="H491" s="253" t="s">
        <v>21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0" t="s">
        <v>217</v>
      </c>
      <c r="AU491" s="260" t="s">
        <v>83</v>
      </c>
      <c r="AV491" s="15" t="s">
        <v>81</v>
      </c>
      <c r="AW491" s="15" t="s">
        <v>35</v>
      </c>
      <c r="AX491" s="15" t="s">
        <v>74</v>
      </c>
      <c r="AY491" s="260" t="s">
        <v>209</v>
      </c>
    </row>
    <row r="492" s="13" customFormat="1">
      <c r="A492" s="13"/>
      <c r="B492" s="228"/>
      <c r="C492" s="229"/>
      <c r="D492" s="230" t="s">
        <v>217</v>
      </c>
      <c r="E492" s="231" t="s">
        <v>21</v>
      </c>
      <c r="F492" s="232" t="s">
        <v>863</v>
      </c>
      <c r="G492" s="229"/>
      <c r="H492" s="233">
        <v>11.404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217</v>
      </c>
      <c r="AU492" s="239" t="s">
        <v>83</v>
      </c>
      <c r="AV492" s="13" t="s">
        <v>83</v>
      </c>
      <c r="AW492" s="13" t="s">
        <v>35</v>
      </c>
      <c r="AX492" s="13" t="s">
        <v>74</v>
      </c>
      <c r="AY492" s="239" t="s">
        <v>209</v>
      </c>
    </row>
    <row r="493" s="13" customFormat="1">
      <c r="A493" s="13"/>
      <c r="B493" s="228"/>
      <c r="C493" s="229"/>
      <c r="D493" s="230" t="s">
        <v>217</v>
      </c>
      <c r="E493" s="231" t="s">
        <v>21</v>
      </c>
      <c r="F493" s="232" t="s">
        <v>864</v>
      </c>
      <c r="G493" s="229"/>
      <c r="H493" s="233">
        <v>0.97999999999999998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217</v>
      </c>
      <c r="AU493" s="239" t="s">
        <v>83</v>
      </c>
      <c r="AV493" s="13" t="s">
        <v>83</v>
      </c>
      <c r="AW493" s="13" t="s">
        <v>35</v>
      </c>
      <c r="AX493" s="13" t="s">
        <v>74</v>
      </c>
      <c r="AY493" s="239" t="s">
        <v>209</v>
      </c>
    </row>
    <row r="494" s="14" customFormat="1">
      <c r="A494" s="14"/>
      <c r="B494" s="240"/>
      <c r="C494" s="241"/>
      <c r="D494" s="230" t="s">
        <v>217</v>
      </c>
      <c r="E494" s="242" t="s">
        <v>21</v>
      </c>
      <c r="F494" s="243" t="s">
        <v>223</v>
      </c>
      <c r="G494" s="241"/>
      <c r="H494" s="244">
        <v>12.384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217</v>
      </c>
      <c r="AU494" s="250" t="s">
        <v>83</v>
      </c>
      <c r="AV494" s="14" t="s">
        <v>224</v>
      </c>
      <c r="AW494" s="14" t="s">
        <v>35</v>
      </c>
      <c r="AX494" s="14" t="s">
        <v>81</v>
      </c>
      <c r="AY494" s="250" t="s">
        <v>209</v>
      </c>
    </row>
    <row r="495" s="2" customFormat="1" ht="14.4" customHeight="1">
      <c r="A495" s="40"/>
      <c r="B495" s="41"/>
      <c r="C495" s="272" t="s">
        <v>865</v>
      </c>
      <c r="D495" s="272" t="s">
        <v>299</v>
      </c>
      <c r="E495" s="273" t="s">
        <v>866</v>
      </c>
      <c r="F495" s="274" t="s">
        <v>867</v>
      </c>
      <c r="G495" s="275" t="s">
        <v>331</v>
      </c>
      <c r="H495" s="276">
        <v>12.632</v>
      </c>
      <c r="I495" s="277"/>
      <c r="J495" s="278">
        <f>ROUND(I495*H495,2)</f>
        <v>0</v>
      </c>
      <c r="K495" s="274" t="s">
        <v>234</v>
      </c>
      <c r="L495" s="279"/>
      <c r="M495" s="280" t="s">
        <v>21</v>
      </c>
      <c r="N495" s="281" t="s">
        <v>45</v>
      </c>
      <c r="O495" s="86"/>
      <c r="P495" s="224">
        <f>O495*H495</f>
        <v>0</v>
      </c>
      <c r="Q495" s="224">
        <v>0.0016999999999999999</v>
      </c>
      <c r="R495" s="224">
        <f>Q495*H495</f>
        <v>0.021474399999999998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262</v>
      </c>
      <c r="AT495" s="226" t="s">
        <v>299</v>
      </c>
      <c r="AU495" s="226" t="s">
        <v>83</v>
      </c>
      <c r="AY495" s="19" t="s">
        <v>209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81</v>
      </c>
      <c r="BK495" s="227">
        <f>ROUND(I495*H495,2)</f>
        <v>0</v>
      </c>
      <c r="BL495" s="19" t="s">
        <v>215</v>
      </c>
      <c r="BM495" s="226" t="s">
        <v>868</v>
      </c>
    </row>
    <row r="496" s="13" customFormat="1">
      <c r="A496" s="13"/>
      <c r="B496" s="228"/>
      <c r="C496" s="229"/>
      <c r="D496" s="230" t="s">
        <v>217</v>
      </c>
      <c r="E496" s="229"/>
      <c r="F496" s="232" t="s">
        <v>869</v>
      </c>
      <c r="G496" s="229"/>
      <c r="H496" s="233">
        <v>12.632</v>
      </c>
      <c r="I496" s="234"/>
      <c r="J496" s="229"/>
      <c r="K496" s="229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217</v>
      </c>
      <c r="AU496" s="239" t="s">
        <v>83</v>
      </c>
      <c r="AV496" s="13" t="s">
        <v>83</v>
      </c>
      <c r="AW496" s="13" t="s">
        <v>4</v>
      </c>
      <c r="AX496" s="13" t="s">
        <v>81</v>
      </c>
      <c r="AY496" s="239" t="s">
        <v>209</v>
      </c>
    </row>
    <row r="497" s="2" customFormat="1" ht="37.8" customHeight="1">
      <c r="A497" s="40"/>
      <c r="B497" s="41"/>
      <c r="C497" s="215" t="s">
        <v>870</v>
      </c>
      <c r="D497" s="215" t="s">
        <v>211</v>
      </c>
      <c r="E497" s="216" t="s">
        <v>871</v>
      </c>
      <c r="F497" s="217" t="s">
        <v>872</v>
      </c>
      <c r="G497" s="218" t="s">
        <v>331</v>
      </c>
      <c r="H497" s="219">
        <v>127.923</v>
      </c>
      <c r="I497" s="220"/>
      <c r="J497" s="221">
        <f>ROUND(I497*H497,2)</f>
        <v>0</v>
      </c>
      <c r="K497" s="217" t="s">
        <v>234</v>
      </c>
      <c r="L497" s="46"/>
      <c r="M497" s="222" t="s">
        <v>21</v>
      </c>
      <c r="N497" s="223" t="s">
        <v>45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215</v>
      </c>
      <c r="AT497" s="226" t="s">
        <v>211</v>
      </c>
      <c r="AU497" s="226" t="s">
        <v>83</v>
      </c>
      <c r="AY497" s="19" t="s">
        <v>209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81</v>
      </c>
      <c r="BK497" s="227">
        <f>ROUND(I497*H497,2)</f>
        <v>0</v>
      </c>
      <c r="BL497" s="19" t="s">
        <v>215</v>
      </c>
      <c r="BM497" s="226" t="s">
        <v>873</v>
      </c>
    </row>
    <row r="498" s="13" customFormat="1">
      <c r="A498" s="13"/>
      <c r="B498" s="228"/>
      <c r="C498" s="229"/>
      <c r="D498" s="230" t="s">
        <v>217</v>
      </c>
      <c r="E498" s="231" t="s">
        <v>21</v>
      </c>
      <c r="F498" s="232" t="s">
        <v>874</v>
      </c>
      <c r="G498" s="229"/>
      <c r="H498" s="233">
        <v>70</v>
      </c>
      <c r="I498" s="234"/>
      <c r="J498" s="229"/>
      <c r="K498" s="229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217</v>
      </c>
      <c r="AU498" s="239" t="s">
        <v>83</v>
      </c>
      <c r="AV498" s="13" t="s">
        <v>83</v>
      </c>
      <c r="AW498" s="13" t="s">
        <v>35</v>
      </c>
      <c r="AX498" s="13" t="s">
        <v>74</v>
      </c>
      <c r="AY498" s="239" t="s">
        <v>209</v>
      </c>
    </row>
    <row r="499" s="13" customFormat="1">
      <c r="A499" s="13"/>
      <c r="B499" s="228"/>
      <c r="C499" s="229"/>
      <c r="D499" s="230" t="s">
        <v>217</v>
      </c>
      <c r="E499" s="231" t="s">
        <v>21</v>
      </c>
      <c r="F499" s="232" t="s">
        <v>875</v>
      </c>
      <c r="G499" s="229"/>
      <c r="H499" s="233">
        <v>8.5500000000000007</v>
      </c>
      <c r="I499" s="234"/>
      <c r="J499" s="229"/>
      <c r="K499" s="229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217</v>
      </c>
      <c r="AU499" s="239" t="s">
        <v>83</v>
      </c>
      <c r="AV499" s="13" t="s">
        <v>83</v>
      </c>
      <c r="AW499" s="13" t="s">
        <v>35</v>
      </c>
      <c r="AX499" s="13" t="s">
        <v>74</v>
      </c>
      <c r="AY499" s="239" t="s">
        <v>209</v>
      </c>
    </row>
    <row r="500" s="13" customFormat="1">
      <c r="A500" s="13"/>
      <c r="B500" s="228"/>
      <c r="C500" s="229"/>
      <c r="D500" s="230" t="s">
        <v>217</v>
      </c>
      <c r="E500" s="231" t="s">
        <v>21</v>
      </c>
      <c r="F500" s="232" t="s">
        <v>876</v>
      </c>
      <c r="G500" s="229"/>
      <c r="H500" s="233">
        <v>46.673000000000002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217</v>
      </c>
      <c r="AU500" s="239" t="s">
        <v>83</v>
      </c>
      <c r="AV500" s="13" t="s">
        <v>83</v>
      </c>
      <c r="AW500" s="13" t="s">
        <v>35</v>
      </c>
      <c r="AX500" s="13" t="s">
        <v>74</v>
      </c>
      <c r="AY500" s="239" t="s">
        <v>209</v>
      </c>
    </row>
    <row r="501" s="13" customFormat="1">
      <c r="A501" s="13"/>
      <c r="B501" s="228"/>
      <c r="C501" s="229"/>
      <c r="D501" s="230" t="s">
        <v>217</v>
      </c>
      <c r="E501" s="231" t="s">
        <v>21</v>
      </c>
      <c r="F501" s="232" t="s">
        <v>877</v>
      </c>
      <c r="G501" s="229"/>
      <c r="H501" s="233">
        <v>2.7000000000000002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217</v>
      </c>
      <c r="AU501" s="239" t="s">
        <v>83</v>
      </c>
      <c r="AV501" s="13" t="s">
        <v>83</v>
      </c>
      <c r="AW501" s="13" t="s">
        <v>35</v>
      </c>
      <c r="AX501" s="13" t="s">
        <v>74</v>
      </c>
      <c r="AY501" s="239" t="s">
        <v>209</v>
      </c>
    </row>
    <row r="502" s="14" customFormat="1">
      <c r="A502" s="14"/>
      <c r="B502" s="240"/>
      <c r="C502" s="241"/>
      <c r="D502" s="230" t="s">
        <v>217</v>
      </c>
      <c r="E502" s="242" t="s">
        <v>131</v>
      </c>
      <c r="F502" s="243" t="s">
        <v>223</v>
      </c>
      <c r="G502" s="241"/>
      <c r="H502" s="244">
        <v>127.923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217</v>
      </c>
      <c r="AU502" s="250" t="s">
        <v>83</v>
      </c>
      <c r="AV502" s="14" t="s">
        <v>224</v>
      </c>
      <c r="AW502" s="14" t="s">
        <v>35</v>
      </c>
      <c r="AX502" s="14" t="s">
        <v>81</v>
      </c>
      <c r="AY502" s="250" t="s">
        <v>209</v>
      </c>
    </row>
    <row r="503" s="2" customFormat="1" ht="24.15" customHeight="1">
      <c r="A503" s="40"/>
      <c r="B503" s="41"/>
      <c r="C503" s="215" t="s">
        <v>878</v>
      </c>
      <c r="D503" s="215" t="s">
        <v>211</v>
      </c>
      <c r="E503" s="216" t="s">
        <v>879</v>
      </c>
      <c r="F503" s="217" t="s">
        <v>880</v>
      </c>
      <c r="G503" s="218" t="s">
        <v>331</v>
      </c>
      <c r="H503" s="219">
        <v>127.923</v>
      </c>
      <c r="I503" s="220"/>
      <c r="J503" s="221">
        <f>ROUND(I503*H503,2)</f>
        <v>0</v>
      </c>
      <c r="K503" s="217" t="s">
        <v>234</v>
      </c>
      <c r="L503" s="46"/>
      <c r="M503" s="222" t="s">
        <v>21</v>
      </c>
      <c r="N503" s="223" t="s">
        <v>45</v>
      </c>
      <c r="O503" s="86"/>
      <c r="P503" s="224">
        <f>O503*H503</f>
        <v>0</v>
      </c>
      <c r="Q503" s="224">
        <v>0.00025999999999999998</v>
      </c>
      <c r="R503" s="224">
        <f>Q503*H503</f>
        <v>0.033259979999999995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215</v>
      </c>
      <c r="AT503" s="226" t="s">
        <v>211</v>
      </c>
      <c r="AU503" s="226" t="s">
        <v>83</v>
      </c>
      <c r="AY503" s="19" t="s">
        <v>209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81</v>
      </c>
      <c r="BK503" s="227">
        <f>ROUND(I503*H503,2)</f>
        <v>0</v>
      </c>
      <c r="BL503" s="19" t="s">
        <v>215</v>
      </c>
      <c r="BM503" s="226" t="s">
        <v>881</v>
      </c>
    </row>
    <row r="504" s="13" customFormat="1">
      <c r="A504" s="13"/>
      <c r="B504" s="228"/>
      <c r="C504" s="229"/>
      <c r="D504" s="230" t="s">
        <v>217</v>
      </c>
      <c r="E504" s="231" t="s">
        <v>21</v>
      </c>
      <c r="F504" s="232" t="s">
        <v>131</v>
      </c>
      <c r="G504" s="229"/>
      <c r="H504" s="233">
        <v>127.923</v>
      </c>
      <c r="I504" s="234"/>
      <c r="J504" s="229"/>
      <c r="K504" s="229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217</v>
      </c>
      <c r="AU504" s="239" t="s">
        <v>83</v>
      </c>
      <c r="AV504" s="13" t="s">
        <v>83</v>
      </c>
      <c r="AW504" s="13" t="s">
        <v>35</v>
      </c>
      <c r="AX504" s="13" t="s">
        <v>81</v>
      </c>
      <c r="AY504" s="239" t="s">
        <v>209</v>
      </c>
    </row>
    <row r="505" s="2" customFormat="1" ht="37.8" customHeight="1">
      <c r="A505" s="40"/>
      <c r="B505" s="41"/>
      <c r="C505" s="215" t="s">
        <v>882</v>
      </c>
      <c r="D505" s="215" t="s">
        <v>211</v>
      </c>
      <c r="E505" s="216" t="s">
        <v>883</v>
      </c>
      <c r="F505" s="217" t="s">
        <v>884</v>
      </c>
      <c r="G505" s="218" t="s">
        <v>331</v>
      </c>
      <c r="H505" s="219">
        <v>50</v>
      </c>
      <c r="I505" s="220"/>
      <c r="J505" s="221">
        <f>ROUND(I505*H505,2)</f>
        <v>0</v>
      </c>
      <c r="K505" s="217" t="s">
        <v>234</v>
      </c>
      <c r="L505" s="46"/>
      <c r="M505" s="222" t="s">
        <v>21</v>
      </c>
      <c r="N505" s="223" t="s">
        <v>45</v>
      </c>
      <c r="O505" s="86"/>
      <c r="P505" s="224">
        <f>O505*H505</f>
        <v>0</v>
      </c>
      <c r="Q505" s="224">
        <v>0.0043800000000000002</v>
      </c>
      <c r="R505" s="224">
        <f>Q505*H505</f>
        <v>0.219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215</v>
      </c>
      <c r="AT505" s="226" t="s">
        <v>211</v>
      </c>
      <c r="AU505" s="226" t="s">
        <v>83</v>
      </c>
      <c r="AY505" s="19" t="s">
        <v>209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81</v>
      </c>
      <c r="BK505" s="227">
        <f>ROUND(I505*H505,2)</f>
        <v>0</v>
      </c>
      <c r="BL505" s="19" t="s">
        <v>215</v>
      </c>
      <c r="BM505" s="226" t="s">
        <v>885</v>
      </c>
    </row>
    <row r="506" s="13" customFormat="1">
      <c r="A506" s="13"/>
      <c r="B506" s="228"/>
      <c r="C506" s="229"/>
      <c r="D506" s="230" t="s">
        <v>217</v>
      </c>
      <c r="E506" s="231" t="s">
        <v>21</v>
      </c>
      <c r="F506" s="232" t="s">
        <v>886</v>
      </c>
      <c r="G506" s="229"/>
      <c r="H506" s="233">
        <v>50</v>
      </c>
      <c r="I506" s="234"/>
      <c r="J506" s="229"/>
      <c r="K506" s="229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217</v>
      </c>
      <c r="AU506" s="239" t="s">
        <v>83</v>
      </c>
      <c r="AV506" s="13" t="s">
        <v>83</v>
      </c>
      <c r="AW506" s="13" t="s">
        <v>35</v>
      </c>
      <c r="AX506" s="13" t="s">
        <v>81</v>
      </c>
      <c r="AY506" s="239" t="s">
        <v>209</v>
      </c>
    </row>
    <row r="507" s="2" customFormat="1" ht="49.05" customHeight="1">
      <c r="A507" s="40"/>
      <c r="B507" s="41"/>
      <c r="C507" s="215" t="s">
        <v>887</v>
      </c>
      <c r="D507" s="215" t="s">
        <v>211</v>
      </c>
      <c r="E507" s="216" t="s">
        <v>888</v>
      </c>
      <c r="F507" s="217" t="s">
        <v>889</v>
      </c>
      <c r="G507" s="218" t="s">
        <v>322</v>
      </c>
      <c r="H507" s="219">
        <v>12.9</v>
      </c>
      <c r="I507" s="220"/>
      <c r="J507" s="221">
        <f>ROUND(I507*H507,2)</f>
        <v>0</v>
      </c>
      <c r="K507" s="217" t="s">
        <v>234</v>
      </c>
      <c r="L507" s="46"/>
      <c r="M507" s="222" t="s">
        <v>21</v>
      </c>
      <c r="N507" s="223" t="s">
        <v>45</v>
      </c>
      <c r="O507" s="86"/>
      <c r="P507" s="224">
        <f>O507*H507</f>
        <v>0</v>
      </c>
      <c r="Q507" s="224">
        <v>0.0017600000000000001</v>
      </c>
      <c r="R507" s="224">
        <f>Q507*H507</f>
        <v>0.022704000000000002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215</v>
      </c>
      <c r="AT507" s="226" t="s">
        <v>211</v>
      </c>
      <c r="AU507" s="226" t="s">
        <v>83</v>
      </c>
      <c r="AY507" s="19" t="s">
        <v>209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81</v>
      </c>
      <c r="BK507" s="227">
        <f>ROUND(I507*H507,2)</f>
        <v>0</v>
      </c>
      <c r="BL507" s="19" t="s">
        <v>215</v>
      </c>
      <c r="BM507" s="226" t="s">
        <v>890</v>
      </c>
    </row>
    <row r="508" s="13" customFormat="1">
      <c r="A508" s="13"/>
      <c r="B508" s="228"/>
      <c r="C508" s="229"/>
      <c r="D508" s="230" t="s">
        <v>217</v>
      </c>
      <c r="E508" s="231" t="s">
        <v>21</v>
      </c>
      <c r="F508" s="232" t="s">
        <v>891</v>
      </c>
      <c r="G508" s="229"/>
      <c r="H508" s="233">
        <v>12.9</v>
      </c>
      <c r="I508" s="234"/>
      <c r="J508" s="229"/>
      <c r="K508" s="229"/>
      <c r="L508" s="235"/>
      <c r="M508" s="236"/>
      <c r="N508" s="237"/>
      <c r="O508" s="237"/>
      <c r="P508" s="237"/>
      <c r="Q508" s="237"/>
      <c r="R508" s="237"/>
      <c r="S508" s="237"/>
      <c r="T508" s="23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9" t="s">
        <v>217</v>
      </c>
      <c r="AU508" s="239" t="s">
        <v>83</v>
      </c>
      <c r="AV508" s="13" t="s">
        <v>83</v>
      </c>
      <c r="AW508" s="13" t="s">
        <v>35</v>
      </c>
      <c r="AX508" s="13" t="s">
        <v>81</v>
      </c>
      <c r="AY508" s="239" t="s">
        <v>209</v>
      </c>
    </row>
    <row r="509" s="2" customFormat="1" ht="14.4" customHeight="1">
      <c r="A509" s="40"/>
      <c r="B509" s="41"/>
      <c r="C509" s="272" t="s">
        <v>892</v>
      </c>
      <c r="D509" s="272" t="s">
        <v>299</v>
      </c>
      <c r="E509" s="273" t="s">
        <v>893</v>
      </c>
      <c r="F509" s="274" t="s">
        <v>894</v>
      </c>
      <c r="G509" s="275" t="s">
        <v>331</v>
      </c>
      <c r="H509" s="276">
        <v>2.8380000000000001</v>
      </c>
      <c r="I509" s="277"/>
      <c r="J509" s="278">
        <f>ROUND(I509*H509,2)</f>
        <v>0</v>
      </c>
      <c r="K509" s="274" t="s">
        <v>234</v>
      </c>
      <c r="L509" s="279"/>
      <c r="M509" s="280" t="s">
        <v>21</v>
      </c>
      <c r="N509" s="281" t="s">
        <v>45</v>
      </c>
      <c r="O509" s="86"/>
      <c r="P509" s="224">
        <f>O509*H509</f>
        <v>0</v>
      </c>
      <c r="Q509" s="224">
        <v>0.00084999999999999995</v>
      </c>
      <c r="R509" s="224">
        <f>Q509*H509</f>
        <v>0.0024123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262</v>
      </c>
      <c r="AT509" s="226" t="s">
        <v>299</v>
      </c>
      <c r="AU509" s="226" t="s">
        <v>83</v>
      </c>
      <c r="AY509" s="19" t="s">
        <v>209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81</v>
      </c>
      <c r="BK509" s="227">
        <f>ROUND(I509*H509,2)</f>
        <v>0</v>
      </c>
      <c r="BL509" s="19" t="s">
        <v>215</v>
      </c>
      <c r="BM509" s="226" t="s">
        <v>895</v>
      </c>
    </row>
    <row r="510" s="13" customFormat="1">
      <c r="A510" s="13"/>
      <c r="B510" s="228"/>
      <c r="C510" s="229"/>
      <c r="D510" s="230" t="s">
        <v>217</v>
      </c>
      <c r="E510" s="231" t="s">
        <v>21</v>
      </c>
      <c r="F510" s="232" t="s">
        <v>896</v>
      </c>
      <c r="G510" s="229"/>
      <c r="H510" s="233">
        <v>2.8380000000000001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217</v>
      </c>
      <c r="AU510" s="239" t="s">
        <v>83</v>
      </c>
      <c r="AV510" s="13" t="s">
        <v>83</v>
      </c>
      <c r="AW510" s="13" t="s">
        <v>35</v>
      </c>
      <c r="AX510" s="13" t="s">
        <v>81</v>
      </c>
      <c r="AY510" s="239" t="s">
        <v>209</v>
      </c>
    </row>
    <row r="511" s="2" customFormat="1" ht="24.15" customHeight="1">
      <c r="A511" s="40"/>
      <c r="B511" s="41"/>
      <c r="C511" s="215" t="s">
        <v>897</v>
      </c>
      <c r="D511" s="215" t="s">
        <v>211</v>
      </c>
      <c r="E511" s="216" t="s">
        <v>898</v>
      </c>
      <c r="F511" s="217" t="s">
        <v>899</v>
      </c>
      <c r="G511" s="218" t="s">
        <v>322</v>
      </c>
      <c r="H511" s="219">
        <v>139.31</v>
      </c>
      <c r="I511" s="220"/>
      <c r="J511" s="221">
        <f>ROUND(I511*H511,2)</f>
        <v>0</v>
      </c>
      <c r="K511" s="217" t="s">
        <v>234</v>
      </c>
      <c r="L511" s="46"/>
      <c r="M511" s="222" t="s">
        <v>21</v>
      </c>
      <c r="N511" s="223" t="s">
        <v>45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215</v>
      </c>
      <c r="AT511" s="226" t="s">
        <v>211</v>
      </c>
      <c r="AU511" s="226" t="s">
        <v>83</v>
      </c>
      <c r="AY511" s="19" t="s">
        <v>209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81</v>
      </c>
      <c r="BK511" s="227">
        <f>ROUND(I511*H511,2)</f>
        <v>0</v>
      </c>
      <c r="BL511" s="19" t="s">
        <v>215</v>
      </c>
      <c r="BM511" s="226" t="s">
        <v>900</v>
      </c>
    </row>
    <row r="512" s="13" customFormat="1">
      <c r="A512" s="13"/>
      <c r="B512" s="228"/>
      <c r="C512" s="229"/>
      <c r="D512" s="230" t="s">
        <v>217</v>
      </c>
      <c r="E512" s="231" t="s">
        <v>21</v>
      </c>
      <c r="F512" s="232" t="s">
        <v>901</v>
      </c>
      <c r="G512" s="229"/>
      <c r="H512" s="233">
        <v>22.199999999999999</v>
      </c>
      <c r="I512" s="234"/>
      <c r="J512" s="229"/>
      <c r="K512" s="229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217</v>
      </c>
      <c r="AU512" s="239" t="s">
        <v>83</v>
      </c>
      <c r="AV512" s="13" t="s">
        <v>83</v>
      </c>
      <c r="AW512" s="13" t="s">
        <v>35</v>
      </c>
      <c r="AX512" s="13" t="s">
        <v>74</v>
      </c>
      <c r="AY512" s="239" t="s">
        <v>209</v>
      </c>
    </row>
    <row r="513" s="13" customFormat="1">
      <c r="A513" s="13"/>
      <c r="B513" s="228"/>
      <c r="C513" s="229"/>
      <c r="D513" s="230" t="s">
        <v>217</v>
      </c>
      <c r="E513" s="231" t="s">
        <v>21</v>
      </c>
      <c r="F513" s="232" t="s">
        <v>902</v>
      </c>
      <c r="G513" s="229"/>
      <c r="H513" s="233">
        <v>4.0499999999999998</v>
      </c>
      <c r="I513" s="234"/>
      <c r="J513" s="229"/>
      <c r="K513" s="229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217</v>
      </c>
      <c r="AU513" s="239" t="s">
        <v>83</v>
      </c>
      <c r="AV513" s="13" t="s">
        <v>83</v>
      </c>
      <c r="AW513" s="13" t="s">
        <v>35</v>
      </c>
      <c r="AX513" s="13" t="s">
        <v>74</v>
      </c>
      <c r="AY513" s="239" t="s">
        <v>209</v>
      </c>
    </row>
    <row r="514" s="14" customFormat="1">
      <c r="A514" s="14"/>
      <c r="B514" s="240"/>
      <c r="C514" s="241"/>
      <c r="D514" s="230" t="s">
        <v>217</v>
      </c>
      <c r="E514" s="242" t="s">
        <v>145</v>
      </c>
      <c r="F514" s="243" t="s">
        <v>223</v>
      </c>
      <c r="G514" s="241"/>
      <c r="H514" s="244">
        <v>26.25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217</v>
      </c>
      <c r="AU514" s="250" t="s">
        <v>83</v>
      </c>
      <c r="AV514" s="14" t="s">
        <v>224</v>
      </c>
      <c r="AW514" s="14" t="s">
        <v>35</v>
      </c>
      <c r="AX514" s="14" t="s">
        <v>74</v>
      </c>
      <c r="AY514" s="250" t="s">
        <v>209</v>
      </c>
    </row>
    <row r="515" s="13" customFormat="1">
      <c r="A515" s="13"/>
      <c r="B515" s="228"/>
      <c r="C515" s="229"/>
      <c r="D515" s="230" t="s">
        <v>217</v>
      </c>
      <c r="E515" s="231" t="s">
        <v>21</v>
      </c>
      <c r="F515" s="232" t="s">
        <v>903</v>
      </c>
      <c r="G515" s="229"/>
      <c r="H515" s="233">
        <v>48.520000000000003</v>
      </c>
      <c r="I515" s="234"/>
      <c r="J515" s="229"/>
      <c r="K515" s="229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217</v>
      </c>
      <c r="AU515" s="239" t="s">
        <v>83</v>
      </c>
      <c r="AV515" s="13" t="s">
        <v>83</v>
      </c>
      <c r="AW515" s="13" t="s">
        <v>35</v>
      </c>
      <c r="AX515" s="13" t="s">
        <v>74</v>
      </c>
      <c r="AY515" s="239" t="s">
        <v>209</v>
      </c>
    </row>
    <row r="516" s="14" customFormat="1">
      <c r="A516" s="14"/>
      <c r="B516" s="240"/>
      <c r="C516" s="241"/>
      <c r="D516" s="230" t="s">
        <v>217</v>
      </c>
      <c r="E516" s="242" t="s">
        <v>147</v>
      </c>
      <c r="F516" s="243" t="s">
        <v>223</v>
      </c>
      <c r="G516" s="241"/>
      <c r="H516" s="244">
        <v>48.520000000000003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217</v>
      </c>
      <c r="AU516" s="250" t="s">
        <v>83</v>
      </c>
      <c r="AV516" s="14" t="s">
        <v>224</v>
      </c>
      <c r="AW516" s="14" t="s">
        <v>35</v>
      </c>
      <c r="AX516" s="14" t="s">
        <v>74</v>
      </c>
      <c r="AY516" s="250" t="s">
        <v>209</v>
      </c>
    </row>
    <row r="517" s="13" customFormat="1">
      <c r="A517" s="13"/>
      <c r="B517" s="228"/>
      <c r="C517" s="229"/>
      <c r="D517" s="230" t="s">
        <v>217</v>
      </c>
      <c r="E517" s="231" t="s">
        <v>21</v>
      </c>
      <c r="F517" s="232" t="s">
        <v>904</v>
      </c>
      <c r="G517" s="229"/>
      <c r="H517" s="233">
        <v>39.850000000000001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217</v>
      </c>
      <c r="AU517" s="239" t="s">
        <v>83</v>
      </c>
      <c r="AV517" s="13" t="s">
        <v>83</v>
      </c>
      <c r="AW517" s="13" t="s">
        <v>35</v>
      </c>
      <c r="AX517" s="13" t="s">
        <v>74</v>
      </c>
      <c r="AY517" s="239" t="s">
        <v>209</v>
      </c>
    </row>
    <row r="518" s="13" customFormat="1">
      <c r="A518" s="13"/>
      <c r="B518" s="228"/>
      <c r="C518" s="229"/>
      <c r="D518" s="230" t="s">
        <v>217</v>
      </c>
      <c r="E518" s="231" t="s">
        <v>21</v>
      </c>
      <c r="F518" s="232" t="s">
        <v>905</v>
      </c>
      <c r="G518" s="229"/>
      <c r="H518" s="233">
        <v>24.690000000000001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217</v>
      </c>
      <c r="AU518" s="239" t="s">
        <v>83</v>
      </c>
      <c r="AV518" s="13" t="s">
        <v>83</v>
      </c>
      <c r="AW518" s="13" t="s">
        <v>35</v>
      </c>
      <c r="AX518" s="13" t="s">
        <v>74</v>
      </c>
      <c r="AY518" s="239" t="s">
        <v>209</v>
      </c>
    </row>
    <row r="519" s="14" customFormat="1">
      <c r="A519" s="14"/>
      <c r="B519" s="240"/>
      <c r="C519" s="241"/>
      <c r="D519" s="230" t="s">
        <v>217</v>
      </c>
      <c r="E519" s="242" t="s">
        <v>149</v>
      </c>
      <c r="F519" s="243" t="s">
        <v>223</v>
      </c>
      <c r="G519" s="241"/>
      <c r="H519" s="244">
        <v>64.540000000000006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217</v>
      </c>
      <c r="AU519" s="250" t="s">
        <v>83</v>
      </c>
      <c r="AV519" s="14" t="s">
        <v>224</v>
      </c>
      <c r="AW519" s="14" t="s">
        <v>35</v>
      </c>
      <c r="AX519" s="14" t="s">
        <v>74</v>
      </c>
      <c r="AY519" s="250" t="s">
        <v>209</v>
      </c>
    </row>
    <row r="520" s="16" customFormat="1">
      <c r="A520" s="16"/>
      <c r="B520" s="261"/>
      <c r="C520" s="262"/>
      <c r="D520" s="230" t="s">
        <v>217</v>
      </c>
      <c r="E520" s="263" t="s">
        <v>21</v>
      </c>
      <c r="F520" s="264" t="s">
        <v>257</v>
      </c>
      <c r="G520" s="262"/>
      <c r="H520" s="265">
        <v>139.31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1" t="s">
        <v>217</v>
      </c>
      <c r="AU520" s="271" t="s">
        <v>83</v>
      </c>
      <c r="AV520" s="16" t="s">
        <v>215</v>
      </c>
      <c r="AW520" s="16" t="s">
        <v>35</v>
      </c>
      <c r="AX520" s="16" t="s">
        <v>81</v>
      </c>
      <c r="AY520" s="271" t="s">
        <v>209</v>
      </c>
    </row>
    <row r="521" s="2" customFormat="1" ht="24.15" customHeight="1">
      <c r="A521" s="40"/>
      <c r="B521" s="41"/>
      <c r="C521" s="272" t="s">
        <v>906</v>
      </c>
      <c r="D521" s="272" t="s">
        <v>299</v>
      </c>
      <c r="E521" s="273" t="s">
        <v>907</v>
      </c>
      <c r="F521" s="274" t="s">
        <v>908</v>
      </c>
      <c r="G521" s="275" t="s">
        <v>322</v>
      </c>
      <c r="H521" s="276">
        <v>27.562999999999999</v>
      </c>
      <c r="I521" s="277"/>
      <c r="J521" s="278">
        <f>ROUND(I521*H521,2)</f>
        <v>0</v>
      </c>
      <c r="K521" s="274" t="s">
        <v>234</v>
      </c>
      <c r="L521" s="279"/>
      <c r="M521" s="280" t="s">
        <v>21</v>
      </c>
      <c r="N521" s="281" t="s">
        <v>45</v>
      </c>
      <c r="O521" s="86"/>
      <c r="P521" s="224">
        <f>O521*H521</f>
        <v>0</v>
      </c>
      <c r="Q521" s="224">
        <v>3.0000000000000001E-05</v>
      </c>
      <c r="R521" s="224">
        <f>Q521*H521</f>
        <v>0.00082688999999999994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262</v>
      </c>
      <c r="AT521" s="226" t="s">
        <v>299</v>
      </c>
      <c r="AU521" s="226" t="s">
        <v>83</v>
      </c>
      <c r="AY521" s="19" t="s">
        <v>209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81</v>
      </c>
      <c r="BK521" s="227">
        <f>ROUND(I521*H521,2)</f>
        <v>0</v>
      </c>
      <c r="BL521" s="19" t="s">
        <v>215</v>
      </c>
      <c r="BM521" s="226" t="s">
        <v>909</v>
      </c>
    </row>
    <row r="522" s="13" customFormat="1">
      <c r="A522" s="13"/>
      <c r="B522" s="228"/>
      <c r="C522" s="229"/>
      <c r="D522" s="230" t="s">
        <v>217</v>
      </c>
      <c r="E522" s="231" t="s">
        <v>21</v>
      </c>
      <c r="F522" s="232" t="s">
        <v>910</v>
      </c>
      <c r="G522" s="229"/>
      <c r="H522" s="233">
        <v>27.562999999999999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217</v>
      </c>
      <c r="AU522" s="239" t="s">
        <v>83</v>
      </c>
      <c r="AV522" s="13" t="s">
        <v>83</v>
      </c>
      <c r="AW522" s="13" t="s">
        <v>35</v>
      </c>
      <c r="AX522" s="13" t="s">
        <v>81</v>
      </c>
      <c r="AY522" s="239" t="s">
        <v>209</v>
      </c>
    </row>
    <row r="523" s="2" customFormat="1" ht="14.4" customHeight="1">
      <c r="A523" s="40"/>
      <c r="B523" s="41"/>
      <c r="C523" s="272" t="s">
        <v>911</v>
      </c>
      <c r="D523" s="272" t="s">
        <v>299</v>
      </c>
      <c r="E523" s="273" t="s">
        <v>912</v>
      </c>
      <c r="F523" s="274" t="s">
        <v>913</v>
      </c>
      <c r="G523" s="275" t="s">
        <v>322</v>
      </c>
      <c r="H523" s="276">
        <v>67.766999999999996</v>
      </c>
      <c r="I523" s="277"/>
      <c r="J523" s="278">
        <f>ROUND(I523*H523,2)</f>
        <v>0</v>
      </c>
      <c r="K523" s="274" t="s">
        <v>21</v>
      </c>
      <c r="L523" s="279"/>
      <c r="M523" s="280" t="s">
        <v>21</v>
      </c>
      <c r="N523" s="281" t="s">
        <v>45</v>
      </c>
      <c r="O523" s="86"/>
      <c r="P523" s="224">
        <f>O523*H523</f>
        <v>0</v>
      </c>
      <c r="Q523" s="224">
        <v>0.00050000000000000001</v>
      </c>
      <c r="R523" s="224">
        <f>Q523*H523</f>
        <v>0.033883499999999997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262</v>
      </c>
      <c r="AT523" s="226" t="s">
        <v>299</v>
      </c>
      <c r="AU523" s="226" t="s">
        <v>83</v>
      </c>
      <c r="AY523" s="19" t="s">
        <v>209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81</v>
      </c>
      <c r="BK523" s="227">
        <f>ROUND(I523*H523,2)</f>
        <v>0</v>
      </c>
      <c r="BL523" s="19" t="s">
        <v>215</v>
      </c>
      <c r="BM523" s="226" t="s">
        <v>914</v>
      </c>
    </row>
    <row r="524" s="13" customFormat="1">
      <c r="A524" s="13"/>
      <c r="B524" s="228"/>
      <c r="C524" s="229"/>
      <c r="D524" s="230" t="s">
        <v>217</v>
      </c>
      <c r="E524" s="231" t="s">
        <v>21</v>
      </c>
      <c r="F524" s="232" t="s">
        <v>149</v>
      </c>
      <c r="G524" s="229"/>
      <c r="H524" s="233">
        <v>64.540000000000006</v>
      </c>
      <c r="I524" s="234"/>
      <c r="J524" s="229"/>
      <c r="K524" s="229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217</v>
      </c>
      <c r="AU524" s="239" t="s">
        <v>83</v>
      </c>
      <c r="AV524" s="13" t="s">
        <v>83</v>
      </c>
      <c r="AW524" s="13" t="s">
        <v>35</v>
      </c>
      <c r="AX524" s="13" t="s">
        <v>81</v>
      </c>
      <c r="AY524" s="239" t="s">
        <v>209</v>
      </c>
    </row>
    <row r="525" s="13" customFormat="1">
      <c r="A525" s="13"/>
      <c r="B525" s="228"/>
      <c r="C525" s="229"/>
      <c r="D525" s="230" t="s">
        <v>217</v>
      </c>
      <c r="E525" s="229"/>
      <c r="F525" s="232" t="s">
        <v>915</v>
      </c>
      <c r="G525" s="229"/>
      <c r="H525" s="233">
        <v>67.766999999999996</v>
      </c>
      <c r="I525" s="234"/>
      <c r="J525" s="229"/>
      <c r="K525" s="229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217</v>
      </c>
      <c r="AU525" s="239" t="s">
        <v>83</v>
      </c>
      <c r="AV525" s="13" t="s">
        <v>83</v>
      </c>
      <c r="AW525" s="13" t="s">
        <v>4</v>
      </c>
      <c r="AX525" s="13" t="s">
        <v>81</v>
      </c>
      <c r="AY525" s="239" t="s">
        <v>209</v>
      </c>
    </row>
    <row r="526" s="2" customFormat="1" ht="14.4" customHeight="1">
      <c r="A526" s="40"/>
      <c r="B526" s="41"/>
      <c r="C526" s="272" t="s">
        <v>916</v>
      </c>
      <c r="D526" s="272" t="s">
        <v>299</v>
      </c>
      <c r="E526" s="273" t="s">
        <v>917</v>
      </c>
      <c r="F526" s="274" t="s">
        <v>918</v>
      </c>
      <c r="G526" s="275" t="s">
        <v>322</v>
      </c>
      <c r="H526" s="276">
        <v>50.945999999999998</v>
      </c>
      <c r="I526" s="277"/>
      <c r="J526" s="278">
        <f>ROUND(I526*H526,2)</f>
        <v>0</v>
      </c>
      <c r="K526" s="274" t="s">
        <v>21</v>
      </c>
      <c r="L526" s="279"/>
      <c r="M526" s="280" t="s">
        <v>21</v>
      </c>
      <c r="N526" s="281" t="s">
        <v>45</v>
      </c>
      <c r="O526" s="86"/>
      <c r="P526" s="224">
        <f>O526*H526</f>
        <v>0</v>
      </c>
      <c r="Q526" s="224">
        <v>0.00029999999999999997</v>
      </c>
      <c r="R526" s="224">
        <f>Q526*H526</f>
        <v>0.015283799999999998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262</v>
      </c>
      <c r="AT526" s="226" t="s">
        <v>299</v>
      </c>
      <c r="AU526" s="226" t="s">
        <v>83</v>
      </c>
      <c r="AY526" s="19" t="s">
        <v>209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81</v>
      </c>
      <c r="BK526" s="227">
        <f>ROUND(I526*H526,2)</f>
        <v>0</v>
      </c>
      <c r="BL526" s="19" t="s">
        <v>215</v>
      </c>
      <c r="BM526" s="226" t="s">
        <v>919</v>
      </c>
    </row>
    <row r="527" s="13" customFormat="1">
      <c r="A527" s="13"/>
      <c r="B527" s="228"/>
      <c r="C527" s="229"/>
      <c r="D527" s="230" t="s">
        <v>217</v>
      </c>
      <c r="E527" s="231" t="s">
        <v>21</v>
      </c>
      <c r="F527" s="232" t="s">
        <v>147</v>
      </c>
      <c r="G527" s="229"/>
      <c r="H527" s="233">
        <v>48.520000000000003</v>
      </c>
      <c r="I527" s="234"/>
      <c r="J527" s="229"/>
      <c r="K527" s="229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217</v>
      </c>
      <c r="AU527" s="239" t="s">
        <v>83</v>
      </c>
      <c r="AV527" s="13" t="s">
        <v>83</v>
      </c>
      <c r="AW527" s="13" t="s">
        <v>35</v>
      </c>
      <c r="AX527" s="13" t="s">
        <v>81</v>
      </c>
      <c r="AY527" s="239" t="s">
        <v>209</v>
      </c>
    </row>
    <row r="528" s="13" customFormat="1">
      <c r="A528" s="13"/>
      <c r="B528" s="228"/>
      <c r="C528" s="229"/>
      <c r="D528" s="230" t="s">
        <v>217</v>
      </c>
      <c r="E528" s="229"/>
      <c r="F528" s="232" t="s">
        <v>920</v>
      </c>
      <c r="G528" s="229"/>
      <c r="H528" s="233">
        <v>50.945999999999998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217</v>
      </c>
      <c r="AU528" s="239" t="s">
        <v>83</v>
      </c>
      <c r="AV528" s="13" t="s">
        <v>83</v>
      </c>
      <c r="AW528" s="13" t="s">
        <v>4</v>
      </c>
      <c r="AX528" s="13" t="s">
        <v>81</v>
      </c>
      <c r="AY528" s="239" t="s">
        <v>209</v>
      </c>
    </row>
    <row r="529" s="2" customFormat="1" ht="49.05" customHeight="1">
      <c r="A529" s="40"/>
      <c r="B529" s="41"/>
      <c r="C529" s="215" t="s">
        <v>921</v>
      </c>
      <c r="D529" s="215" t="s">
        <v>211</v>
      </c>
      <c r="E529" s="216" t="s">
        <v>922</v>
      </c>
      <c r="F529" s="217" t="s">
        <v>923</v>
      </c>
      <c r="G529" s="218" t="s">
        <v>331</v>
      </c>
      <c r="H529" s="219">
        <v>82.060000000000002</v>
      </c>
      <c r="I529" s="220"/>
      <c r="J529" s="221">
        <f>ROUND(I529*H529,2)</f>
        <v>0</v>
      </c>
      <c r="K529" s="217" t="s">
        <v>21</v>
      </c>
      <c r="L529" s="46"/>
      <c r="M529" s="222" t="s">
        <v>21</v>
      </c>
      <c r="N529" s="223" t="s">
        <v>45</v>
      </c>
      <c r="O529" s="86"/>
      <c r="P529" s="224">
        <f>O529*H529</f>
        <v>0</v>
      </c>
      <c r="Q529" s="224">
        <v>0.0016800000000000001</v>
      </c>
      <c r="R529" s="224">
        <f>Q529*H529</f>
        <v>0.13786080000000001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215</v>
      </c>
      <c r="AT529" s="226" t="s">
        <v>211</v>
      </c>
      <c r="AU529" s="226" t="s">
        <v>83</v>
      </c>
      <c r="AY529" s="19" t="s">
        <v>209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81</v>
      </c>
      <c r="BK529" s="227">
        <f>ROUND(I529*H529,2)</f>
        <v>0</v>
      </c>
      <c r="BL529" s="19" t="s">
        <v>215</v>
      </c>
      <c r="BM529" s="226" t="s">
        <v>924</v>
      </c>
    </row>
    <row r="530" s="13" customFormat="1">
      <c r="A530" s="13"/>
      <c r="B530" s="228"/>
      <c r="C530" s="229"/>
      <c r="D530" s="230" t="s">
        <v>217</v>
      </c>
      <c r="E530" s="231" t="s">
        <v>21</v>
      </c>
      <c r="F530" s="232" t="s">
        <v>925</v>
      </c>
      <c r="G530" s="229"/>
      <c r="H530" s="233">
        <v>11.94</v>
      </c>
      <c r="I530" s="234"/>
      <c r="J530" s="229"/>
      <c r="K530" s="229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217</v>
      </c>
      <c r="AU530" s="239" t="s">
        <v>83</v>
      </c>
      <c r="AV530" s="13" t="s">
        <v>83</v>
      </c>
      <c r="AW530" s="13" t="s">
        <v>35</v>
      </c>
      <c r="AX530" s="13" t="s">
        <v>74</v>
      </c>
      <c r="AY530" s="239" t="s">
        <v>209</v>
      </c>
    </row>
    <row r="531" s="13" customFormat="1">
      <c r="A531" s="13"/>
      <c r="B531" s="228"/>
      <c r="C531" s="229"/>
      <c r="D531" s="230" t="s">
        <v>217</v>
      </c>
      <c r="E531" s="231" t="s">
        <v>21</v>
      </c>
      <c r="F531" s="232" t="s">
        <v>926</v>
      </c>
      <c r="G531" s="229"/>
      <c r="H531" s="233">
        <v>47.119999999999997</v>
      </c>
      <c r="I531" s="234"/>
      <c r="J531" s="229"/>
      <c r="K531" s="229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217</v>
      </c>
      <c r="AU531" s="239" t="s">
        <v>83</v>
      </c>
      <c r="AV531" s="13" t="s">
        <v>83</v>
      </c>
      <c r="AW531" s="13" t="s">
        <v>35</v>
      </c>
      <c r="AX531" s="13" t="s">
        <v>74</v>
      </c>
      <c r="AY531" s="239" t="s">
        <v>209</v>
      </c>
    </row>
    <row r="532" s="14" customFormat="1">
      <c r="A532" s="14"/>
      <c r="B532" s="240"/>
      <c r="C532" s="241"/>
      <c r="D532" s="230" t="s">
        <v>217</v>
      </c>
      <c r="E532" s="242" t="s">
        <v>21</v>
      </c>
      <c r="F532" s="243" t="s">
        <v>223</v>
      </c>
      <c r="G532" s="241"/>
      <c r="H532" s="244">
        <v>59.060000000000002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217</v>
      </c>
      <c r="AU532" s="250" t="s">
        <v>83</v>
      </c>
      <c r="AV532" s="14" t="s">
        <v>224</v>
      </c>
      <c r="AW532" s="14" t="s">
        <v>35</v>
      </c>
      <c r="AX532" s="14" t="s">
        <v>74</v>
      </c>
      <c r="AY532" s="250" t="s">
        <v>209</v>
      </c>
    </row>
    <row r="533" s="13" customFormat="1">
      <c r="A533" s="13"/>
      <c r="B533" s="228"/>
      <c r="C533" s="229"/>
      <c r="D533" s="230" t="s">
        <v>217</v>
      </c>
      <c r="E533" s="231" t="s">
        <v>21</v>
      </c>
      <c r="F533" s="232" t="s">
        <v>927</v>
      </c>
      <c r="G533" s="229"/>
      <c r="H533" s="233">
        <v>8</v>
      </c>
      <c r="I533" s="234"/>
      <c r="J533" s="229"/>
      <c r="K533" s="229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217</v>
      </c>
      <c r="AU533" s="239" t="s">
        <v>83</v>
      </c>
      <c r="AV533" s="13" t="s">
        <v>83</v>
      </c>
      <c r="AW533" s="13" t="s">
        <v>35</v>
      </c>
      <c r="AX533" s="13" t="s">
        <v>74</v>
      </c>
      <c r="AY533" s="239" t="s">
        <v>209</v>
      </c>
    </row>
    <row r="534" s="13" customFormat="1">
      <c r="A534" s="13"/>
      <c r="B534" s="228"/>
      <c r="C534" s="229"/>
      <c r="D534" s="230" t="s">
        <v>217</v>
      </c>
      <c r="E534" s="231" t="s">
        <v>21</v>
      </c>
      <c r="F534" s="232" t="s">
        <v>928</v>
      </c>
      <c r="G534" s="229"/>
      <c r="H534" s="233">
        <v>15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217</v>
      </c>
      <c r="AU534" s="239" t="s">
        <v>83</v>
      </c>
      <c r="AV534" s="13" t="s">
        <v>83</v>
      </c>
      <c r="AW534" s="13" t="s">
        <v>35</v>
      </c>
      <c r="AX534" s="13" t="s">
        <v>74</v>
      </c>
      <c r="AY534" s="239" t="s">
        <v>209</v>
      </c>
    </row>
    <row r="535" s="14" customFormat="1">
      <c r="A535" s="14"/>
      <c r="B535" s="240"/>
      <c r="C535" s="241"/>
      <c r="D535" s="230" t="s">
        <v>217</v>
      </c>
      <c r="E535" s="242" t="s">
        <v>21</v>
      </c>
      <c r="F535" s="243" t="s">
        <v>223</v>
      </c>
      <c r="G535" s="241"/>
      <c r="H535" s="244">
        <v>23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217</v>
      </c>
      <c r="AU535" s="250" t="s">
        <v>83</v>
      </c>
      <c r="AV535" s="14" t="s">
        <v>224</v>
      </c>
      <c r="AW535" s="14" t="s">
        <v>35</v>
      </c>
      <c r="AX535" s="14" t="s">
        <v>74</v>
      </c>
      <c r="AY535" s="250" t="s">
        <v>209</v>
      </c>
    </row>
    <row r="536" s="16" customFormat="1">
      <c r="A536" s="16"/>
      <c r="B536" s="261"/>
      <c r="C536" s="262"/>
      <c r="D536" s="230" t="s">
        <v>217</v>
      </c>
      <c r="E536" s="263" t="s">
        <v>21</v>
      </c>
      <c r="F536" s="264" t="s">
        <v>257</v>
      </c>
      <c r="G536" s="262"/>
      <c r="H536" s="265">
        <v>82.060000000000002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1" t="s">
        <v>217</v>
      </c>
      <c r="AU536" s="271" t="s">
        <v>83</v>
      </c>
      <c r="AV536" s="16" t="s">
        <v>215</v>
      </c>
      <c r="AW536" s="16" t="s">
        <v>35</v>
      </c>
      <c r="AX536" s="16" t="s">
        <v>81</v>
      </c>
      <c r="AY536" s="271" t="s">
        <v>209</v>
      </c>
    </row>
    <row r="537" s="2" customFormat="1" ht="49.05" customHeight="1">
      <c r="A537" s="40"/>
      <c r="B537" s="41"/>
      <c r="C537" s="215" t="s">
        <v>929</v>
      </c>
      <c r="D537" s="215" t="s">
        <v>211</v>
      </c>
      <c r="E537" s="216" t="s">
        <v>930</v>
      </c>
      <c r="F537" s="217" t="s">
        <v>931</v>
      </c>
      <c r="G537" s="218" t="s">
        <v>331</v>
      </c>
      <c r="H537" s="219">
        <v>57.975999999999999</v>
      </c>
      <c r="I537" s="220"/>
      <c r="J537" s="221">
        <f>ROUND(I537*H537,2)</f>
        <v>0</v>
      </c>
      <c r="K537" s="217" t="s">
        <v>21</v>
      </c>
      <c r="L537" s="46"/>
      <c r="M537" s="222" t="s">
        <v>21</v>
      </c>
      <c r="N537" s="223" t="s">
        <v>45</v>
      </c>
      <c r="O537" s="86"/>
      <c r="P537" s="224">
        <f>O537*H537</f>
        <v>0</v>
      </c>
      <c r="Q537" s="224">
        <v>0.0016800000000000001</v>
      </c>
      <c r="R537" s="224">
        <f>Q537*H537</f>
        <v>0.097399680000000002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215</v>
      </c>
      <c r="AT537" s="226" t="s">
        <v>211</v>
      </c>
      <c r="AU537" s="226" t="s">
        <v>83</v>
      </c>
      <c r="AY537" s="19" t="s">
        <v>209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81</v>
      </c>
      <c r="BK537" s="227">
        <f>ROUND(I537*H537,2)</f>
        <v>0</v>
      </c>
      <c r="BL537" s="19" t="s">
        <v>215</v>
      </c>
      <c r="BM537" s="226" t="s">
        <v>932</v>
      </c>
    </row>
    <row r="538" s="13" customFormat="1">
      <c r="A538" s="13"/>
      <c r="B538" s="228"/>
      <c r="C538" s="229"/>
      <c r="D538" s="230" t="s">
        <v>217</v>
      </c>
      <c r="E538" s="231" t="s">
        <v>21</v>
      </c>
      <c r="F538" s="232" t="s">
        <v>933</v>
      </c>
      <c r="G538" s="229"/>
      <c r="H538" s="233">
        <v>12.837999999999999</v>
      </c>
      <c r="I538" s="234"/>
      <c r="J538" s="229"/>
      <c r="K538" s="229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217</v>
      </c>
      <c r="AU538" s="239" t="s">
        <v>83</v>
      </c>
      <c r="AV538" s="13" t="s">
        <v>83</v>
      </c>
      <c r="AW538" s="13" t="s">
        <v>35</v>
      </c>
      <c r="AX538" s="13" t="s">
        <v>74</v>
      </c>
      <c r="AY538" s="239" t="s">
        <v>209</v>
      </c>
    </row>
    <row r="539" s="13" customFormat="1">
      <c r="A539" s="13"/>
      <c r="B539" s="228"/>
      <c r="C539" s="229"/>
      <c r="D539" s="230" t="s">
        <v>217</v>
      </c>
      <c r="E539" s="231" t="s">
        <v>21</v>
      </c>
      <c r="F539" s="232" t="s">
        <v>934</v>
      </c>
      <c r="G539" s="229"/>
      <c r="H539" s="233">
        <v>26.126999999999999</v>
      </c>
      <c r="I539" s="234"/>
      <c r="J539" s="229"/>
      <c r="K539" s="229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217</v>
      </c>
      <c r="AU539" s="239" t="s">
        <v>83</v>
      </c>
      <c r="AV539" s="13" t="s">
        <v>83</v>
      </c>
      <c r="AW539" s="13" t="s">
        <v>35</v>
      </c>
      <c r="AX539" s="13" t="s">
        <v>74</v>
      </c>
      <c r="AY539" s="239" t="s">
        <v>209</v>
      </c>
    </row>
    <row r="540" s="13" customFormat="1">
      <c r="A540" s="13"/>
      <c r="B540" s="228"/>
      <c r="C540" s="229"/>
      <c r="D540" s="230" t="s">
        <v>217</v>
      </c>
      <c r="E540" s="231" t="s">
        <v>21</v>
      </c>
      <c r="F540" s="232" t="s">
        <v>935</v>
      </c>
      <c r="G540" s="229"/>
      <c r="H540" s="233">
        <v>12.98</v>
      </c>
      <c r="I540" s="234"/>
      <c r="J540" s="229"/>
      <c r="K540" s="229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217</v>
      </c>
      <c r="AU540" s="239" t="s">
        <v>83</v>
      </c>
      <c r="AV540" s="13" t="s">
        <v>83</v>
      </c>
      <c r="AW540" s="13" t="s">
        <v>35</v>
      </c>
      <c r="AX540" s="13" t="s">
        <v>74</v>
      </c>
      <c r="AY540" s="239" t="s">
        <v>209</v>
      </c>
    </row>
    <row r="541" s="13" customFormat="1">
      <c r="A541" s="13"/>
      <c r="B541" s="228"/>
      <c r="C541" s="229"/>
      <c r="D541" s="230" t="s">
        <v>217</v>
      </c>
      <c r="E541" s="231" t="s">
        <v>21</v>
      </c>
      <c r="F541" s="232" t="s">
        <v>936</v>
      </c>
      <c r="G541" s="229"/>
      <c r="H541" s="233">
        <v>6.0309999999999997</v>
      </c>
      <c r="I541" s="234"/>
      <c r="J541" s="229"/>
      <c r="K541" s="229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217</v>
      </c>
      <c r="AU541" s="239" t="s">
        <v>83</v>
      </c>
      <c r="AV541" s="13" t="s">
        <v>83</v>
      </c>
      <c r="AW541" s="13" t="s">
        <v>35</v>
      </c>
      <c r="AX541" s="13" t="s">
        <v>74</v>
      </c>
      <c r="AY541" s="239" t="s">
        <v>209</v>
      </c>
    </row>
    <row r="542" s="14" customFormat="1">
      <c r="A542" s="14"/>
      <c r="B542" s="240"/>
      <c r="C542" s="241"/>
      <c r="D542" s="230" t="s">
        <v>217</v>
      </c>
      <c r="E542" s="242" t="s">
        <v>21</v>
      </c>
      <c r="F542" s="243" t="s">
        <v>223</v>
      </c>
      <c r="G542" s="241"/>
      <c r="H542" s="244">
        <v>57.975999999999999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217</v>
      </c>
      <c r="AU542" s="250" t="s">
        <v>83</v>
      </c>
      <c r="AV542" s="14" t="s">
        <v>224</v>
      </c>
      <c r="AW542" s="14" t="s">
        <v>35</v>
      </c>
      <c r="AX542" s="14" t="s">
        <v>81</v>
      </c>
      <c r="AY542" s="250" t="s">
        <v>209</v>
      </c>
    </row>
    <row r="543" s="2" customFormat="1" ht="49.05" customHeight="1">
      <c r="A543" s="40"/>
      <c r="B543" s="41"/>
      <c r="C543" s="215" t="s">
        <v>937</v>
      </c>
      <c r="D543" s="215" t="s">
        <v>211</v>
      </c>
      <c r="E543" s="216" t="s">
        <v>938</v>
      </c>
      <c r="F543" s="217" t="s">
        <v>939</v>
      </c>
      <c r="G543" s="218" t="s">
        <v>331</v>
      </c>
      <c r="H543" s="219">
        <v>141.76900000000001</v>
      </c>
      <c r="I543" s="220"/>
      <c r="J543" s="221">
        <f>ROUND(I543*H543,2)</f>
        <v>0</v>
      </c>
      <c r="K543" s="217" t="s">
        <v>21</v>
      </c>
      <c r="L543" s="46"/>
      <c r="M543" s="222" t="s">
        <v>21</v>
      </c>
      <c r="N543" s="223" t="s">
        <v>45</v>
      </c>
      <c r="O543" s="86"/>
      <c r="P543" s="224">
        <f>O543*H543</f>
        <v>0</v>
      </c>
      <c r="Q543" s="224">
        <v>0.00348</v>
      </c>
      <c r="R543" s="224">
        <f>Q543*H543</f>
        <v>0.49335612000000001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215</v>
      </c>
      <c r="AT543" s="226" t="s">
        <v>211</v>
      </c>
      <c r="AU543" s="226" t="s">
        <v>83</v>
      </c>
      <c r="AY543" s="19" t="s">
        <v>209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81</v>
      </c>
      <c r="BK543" s="227">
        <f>ROUND(I543*H543,2)</f>
        <v>0</v>
      </c>
      <c r="BL543" s="19" t="s">
        <v>215</v>
      </c>
      <c r="BM543" s="226" t="s">
        <v>940</v>
      </c>
    </row>
    <row r="544" s="13" customFormat="1">
      <c r="A544" s="13"/>
      <c r="B544" s="228"/>
      <c r="C544" s="229"/>
      <c r="D544" s="230" t="s">
        <v>217</v>
      </c>
      <c r="E544" s="231" t="s">
        <v>21</v>
      </c>
      <c r="F544" s="232" t="s">
        <v>941</v>
      </c>
      <c r="G544" s="229"/>
      <c r="H544" s="233">
        <v>245.29599999999999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9" t="s">
        <v>217</v>
      </c>
      <c r="AU544" s="239" t="s">
        <v>83</v>
      </c>
      <c r="AV544" s="13" t="s">
        <v>83</v>
      </c>
      <c r="AW544" s="13" t="s">
        <v>35</v>
      </c>
      <c r="AX544" s="13" t="s">
        <v>74</v>
      </c>
      <c r="AY544" s="239" t="s">
        <v>209</v>
      </c>
    </row>
    <row r="545" s="13" customFormat="1">
      <c r="A545" s="13"/>
      <c r="B545" s="228"/>
      <c r="C545" s="229"/>
      <c r="D545" s="230" t="s">
        <v>217</v>
      </c>
      <c r="E545" s="231" t="s">
        <v>21</v>
      </c>
      <c r="F545" s="232" t="s">
        <v>942</v>
      </c>
      <c r="G545" s="229"/>
      <c r="H545" s="233">
        <v>-115.889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9" t="s">
        <v>217</v>
      </c>
      <c r="AU545" s="239" t="s">
        <v>83</v>
      </c>
      <c r="AV545" s="13" t="s">
        <v>83</v>
      </c>
      <c r="AW545" s="13" t="s">
        <v>35</v>
      </c>
      <c r="AX545" s="13" t="s">
        <v>74</v>
      </c>
      <c r="AY545" s="239" t="s">
        <v>209</v>
      </c>
    </row>
    <row r="546" s="14" customFormat="1">
      <c r="A546" s="14"/>
      <c r="B546" s="240"/>
      <c r="C546" s="241"/>
      <c r="D546" s="230" t="s">
        <v>217</v>
      </c>
      <c r="E546" s="242" t="s">
        <v>21</v>
      </c>
      <c r="F546" s="243" t="s">
        <v>223</v>
      </c>
      <c r="G546" s="241"/>
      <c r="H546" s="244">
        <v>129.40700000000001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217</v>
      </c>
      <c r="AU546" s="250" t="s">
        <v>83</v>
      </c>
      <c r="AV546" s="14" t="s">
        <v>224</v>
      </c>
      <c r="AW546" s="14" t="s">
        <v>35</v>
      </c>
      <c r="AX546" s="14" t="s">
        <v>74</v>
      </c>
      <c r="AY546" s="250" t="s">
        <v>209</v>
      </c>
    </row>
    <row r="547" s="13" customFormat="1">
      <c r="A547" s="13"/>
      <c r="B547" s="228"/>
      <c r="C547" s="229"/>
      <c r="D547" s="230" t="s">
        <v>217</v>
      </c>
      <c r="E547" s="231" t="s">
        <v>21</v>
      </c>
      <c r="F547" s="232" t="s">
        <v>943</v>
      </c>
      <c r="G547" s="229"/>
      <c r="H547" s="233">
        <v>12.362</v>
      </c>
      <c r="I547" s="234"/>
      <c r="J547" s="229"/>
      <c r="K547" s="229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217</v>
      </c>
      <c r="AU547" s="239" t="s">
        <v>83</v>
      </c>
      <c r="AV547" s="13" t="s">
        <v>83</v>
      </c>
      <c r="AW547" s="13" t="s">
        <v>35</v>
      </c>
      <c r="AX547" s="13" t="s">
        <v>74</v>
      </c>
      <c r="AY547" s="239" t="s">
        <v>209</v>
      </c>
    </row>
    <row r="548" s="16" customFormat="1">
      <c r="A548" s="16"/>
      <c r="B548" s="261"/>
      <c r="C548" s="262"/>
      <c r="D548" s="230" t="s">
        <v>217</v>
      </c>
      <c r="E548" s="263" t="s">
        <v>21</v>
      </c>
      <c r="F548" s="264" t="s">
        <v>257</v>
      </c>
      <c r="G548" s="262"/>
      <c r="H548" s="265">
        <v>141.76900000000001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1" t="s">
        <v>217</v>
      </c>
      <c r="AU548" s="271" t="s">
        <v>83</v>
      </c>
      <c r="AV548" s="16" t="s">
        <v>215</v>
      </c>
      <c r="AW548" s="16" t="s">
        <v>35</v>
      </c>
      <c r="AX548" s="16" t="s">
        <v>81</v>
      </c>
      <c r="AY548" s="271" t="s">
        <v>209</v>
      </c>
    </row>
    <row r="549" s="2" customFormat="1" ht="37.8" customHeight="1">
      <c r="A549" s="40"/>
      <c r="B549" s="41"/>
      <c r="C549" s="215" t="s">
        <v>944</v>
      </c>
      <c r="D549" s="215" t="s">
        <v>211</v>
      </c>
      <c r="E549" s="216" t="s">
        <v>945</v>
      </c>
      <c r="F549" s="217" t="s">
        <v>946</v>
      </c>
      <c r="G549" s="218" t="s">
        <v>331</v>
      </c>
      <c r="H549" s="219">
        <v>54.405000000000001</v>
      </c>
      <c r="I549" s="220"/>
      <c r="J549" s="221">
        <f>ROUND(I549*H549,2)</f>
        <v>0</v>
      </c>
      <c r="K549" s="217" t="s">
        <v>234</v>
      </c>
      <c r="L549" s="46"/>
      <c r="M549" s="222" t="s">
        <v>21</v>
      </c>
      <c r="N549" s="223" t="s">
        <v>45</v>
      </c>
      <c r="O549" s="86"/>
      <c r="P549" s="224">
        <f>O549*H549</f>
        <v>0</v>
      </c>
      <c r="Q549" s="224">
        <v>0.0044099999999999999</v>
      </c>
      <c r="R549" s="224">
        <f>Q549*H549</f>
        <v>0.23992605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215</v>
      </c>
      <c r="AT549" s="226" t="s">
        <v>211</v>
      </c>
      <c r="AU549" s="226" t="s">
        <v>83</v>
      </c>
      <c r="AY549" s="19" t="s">
        <v>209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81</v>
      </c>
      <c r="BK549" s="227">
        <f>ROUND(I549*H549,2)</f>
        <v>0</v>
      </c>
      <c r="BL549" s="19" t="s">
        <v>215</v>
      </c>
      <c r="BM549" s="226" t="s">
        <v>947</v>
      </c>
    </row>
    <row r="550" s="13" customFormat="1">
      <c r="A550" s="13"/>
      <c r="B550" s="228"/>
      <c r="C550" s="229"/>
      <c r="D550" s="230" t="s">
        <v>217</v>
      </c>
      <c r="E550" s="231" t="s">
        <v>21</v>
      </c>
      <c r="F550" s="232" t="s">
        <v>948</v>
      </c>
      <c r="G550" s="229"/>
      <c r="H550" s="233">
        <v>15.525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217</v>
      </c>
      <c r="AU550" s="239" t="s">
        <v>83</v>
      </c>
      <c r="AV550" s="13" t="s">
        <v>83</v>
      </c>
      <c r="AW550" s="13" t="s">
        <v>35</v>
      </c>
      <c r="AX550" s="13" t="s">
        <v>74</v>
      </c>
      <c r="AY550" s="239" t="s">
        <v>209</v>
      </c>
    </row>
    <row r="551" s="13" customFormat="1">
      <c r="A551" s="13"/>
      <c r="B551" s="228"/>
      <c r="C551" s="229"/>
      <c r="D551" s="230" t="s">
        <v>217</v>
      </c>
      <c r="E551" s="231" t="s">
        <v>21</v>
      </c>
      <c r="F551" s="232" t="s">
        <v>949</v>
      </c>
      <c r="G551" s="229"/>
      <c r="H551" s="233">
        <v>38.880000000000003</v>
      </c>
      <c r="I551" s="234"/>
      <c r="J551" s="229"/>
      <c r="K551" s="229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217</v>
      </c>
      <c r="AU551" s="239" t="s">
        <v>83</v>
      </c>
      <c r="AV551" s="13" t="s">
        <v>83</v>
      </c>
      <c r="AW551" s="13" t="s">
        <v>35</v>
      </c>
      <c r="AX551" s="13" t="s">
        <v>74</v>
      </c>
      <c r="AY551" s="239" t="s">
        <v>209</v>
      </c>
    </row>
    <row r="552" s="14" customFormat="1">
      <c r="A552" s="14"/>
      <c r="B552" s="240"/>
      <c r="C552" s="241"/>
      <c r="D552" s="230" t="s">
        <v>217</v>
      </c>
      <c r="E552" s="242" t="s">
        <v>21</v>
      </c>
      <c r="F552" s="243" t="s">
        <v>223</v>
      </c>
      <c r="G552" s="241"/>
      <c r="H552" s="244">
        <v>54.405000000000001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217</v>
      </c>
      <c r="AU552" s="250" t="s">
        <v>83</v>
      </c>
      <c r="AV552" s="14" t="s">
        <v>224</v>
      </c>
      <c r="AW552" s="14" t="s">
        <v>35</v>
      </c>
      <c r="AX552" s="14" t="s">
        <v>81</v>
      </c>
      <c r="AY552" s="250" t="s">
        <v>209</v>
      </c>
    </row>
    <row r="553" s="2" customFormat="1" ht="37.8" customHeight="1">
      <c r="A553" s="40"/>
      <c r="B553" s="41"/>
      <c r="C553" s="215" t="s">
        <v>950</v>
      </c>
      <c r="D553" s="215" t="s">
        <v>211</v>
      </c>
      <c r="E553" s="216" t="s">
        <v>951</v>
      </c>
      <c r="F553" s="217" t="s">
        <v>952</v>
      </c>
      <c r="G553" s="218" t="s">
        <v>331</v>
      </c>
      <c r="H553" s="219">
        <v>54.405000000000001</v>
      </c>
      <c r="I553" s="220"/>
      <c r="J553" s="221">
        <f>ROUND(I553*H553,2)</f>
        <v>0</v>
      </c>
      <c r="K553" s="217" t="s">
        <v>234</v>
      </c>
      <c r="L553" s="46"/>
      <c r="M553" s="222" t="s">
        <v>21</v>
      </c>
      <c r="N553" s="223" t="s">
        <v>45</v>
      </c>
      <c r="O553" s="86"/>
      <c r="P553" s="224">
        <f>O553*H553</f>
        <v>0</v>
      </c>
      <c r="Q553" s="224">
        <v>0.0061799999999999997</v>
      </c>
      <c r="R553" s="224">
        <f>Q553*H553</f>
        <v>0.33622289999999999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215</v>
      </c>
      <c r="AT553" s="226" t="s">
        <v>211</v>
      </c>
      <c r="AU553" s="226" t="s">
        <v>83</v>
      </c>
      <c r="AY553" s="19" t="s">
        <v>209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81</v>
      </c>
      <c r="BK553" s="227">
        <f>ROUND(I553*H553,2)</f>
        <v>0</v>
      </c>
      <c r="BL553" s="19" t="s">
        <v>215</v>
      </c>
      <c r="BM553" s="226" t="s">
        <v>953</v>
      </c>
    </row>
    <row r="554" s="13" customFormat="1">
      <c r="A554" s="13"/>
      <c r="B554" s="228"/>
      <c r="C554" s="229"/>
      <c r="D554" s="230" t="s">
        <v>217</v>
      </c>
      <c r="E554" s="231" t="s">
        <v>21</v>
      </c>
      <c r="F554" s="232" t="s">
        <v>948</v>
      </c>
      <c r="G554" s="229"/>
      <c r="H554" s="233">
        <v>15.525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217</v>
      </c>
      <c r="AU554" s="239" t="s">
        <v>83</v>
      </c>
      <c r="AV554" s="13" t="s">
        <v>83</v>
      </c>
      <c r="AW554" s="13" t="s">
        <v>35</v>
      </c>
      <c r="AX554" s="13" t="s">
        <v>74</v>
      </c>
      <c r="AY554" s="239" t="s">
        <v>209</v>
      </c>
    </row>
    <row r="555" s="14" customFormat="1">
      <c r="A555" s="14"/>
      <c r="B555" s="240"/>
      <c r="C555" s="241"/>
      <c r="D555" s="230" t="s">
        <v>217</v>
      </c>
      <c r="E555" s="242" t="s">
        <v>21</v>
      </c>
      <c r="F555" s="243" t="s">
        <v>223</v>
      </c>
      <c r="G555" s="241"/>
      <c r="H555" s="244">
        <v>15.525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0" t="s">
        <v>217</v>
      </c>
      <c r="AU555" s="250" t="s">
        <v>83</v>
      </c>
      <c r="AV555" s="14" t="s">
        <v>224</v>
      </c>
      <c r="AW555" s="14" t="s">
        <v>35</v>
      </c>
      <c r="AX555" s="14" t="s">
        <v>74</v>
      </c>
      <c r="AY555" s="250" t="s">
        <v>209</v>
      </c>
    </row>
    <row r="556" s="13" customFormat="1">
      <c r="A556" s="13"/>
      <c r="B556" s="228"/>
      <c r="C556" s="229"/>
      <c r="D556" s="230" t="s">
        <v>217</v>
      </c>
      <c r="E556" s="231" t="s">
        <v>21</v>
      </c>
      <c r="F556" s="232" t="s">
        <v>954</v>
      </c>
      <c r="G556" s="229"/>
      <c r="H556" s="233">
        <v>38.880000000000003</v>
      </c>
      <c r="I556" s="234"/>
      <c r="J556" s="229"/>
      <c r="K556" s="229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217</v>
      </c>
      <c r="AU556" s="239" t="s">
        <v>83</v>
      </c>
      <c r="AV556" s="13" t="s">
        <v>83</v>
      </c>
      <c r="AW556" s="13" t="s">
        <v>35</v>
      </c>
      <c r="AX556" s="13" t="s">
        <v>74</v>
      </c>
      <c r="AY556" s="239" t="s">
        <v>209</v>
      </c>
    </row>
    <row r="557" s="14" customFormat="1">
      <c r="A557" s="14"/>
      <c r="B557" s="240"/>
      <c r="C557" s="241"/>
      <c r="D557" s="230" t="s">
        <v>217</v>
      </c>
      <c r="E557" s="242" t="s">
        <v>955</v>
      </c>
      <c r="F557" s="243" t="s">
        <v>223</v>
      </c>
      <c r="G557" s="241"/>
      <c r="H557" s="244">
        <v>38.880000000000003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0" t="s">
        <v>217</v>
      </c>
      <c r="AU557" s="250" t="s">
        <v>83</v>
      </c>
      <c r="AV557" s="14" t="s">
        <v>224</v>
      </c>
      <c r="AW557" s="14" t="s">
        <v>35</v>
      </c>
      <c r="AX557" s="14" t="s">
        <v>74</v>
      </c>
      <c r="AY557" s="250" t="s">
        <v>209</v>
      </c>
    </row>
    <row r="558" s="16" customFormat="1">
      <c r="A558" s="16"/>
      <c r="B558" s="261"/>
      <c r="C558" s="262"/>
      <c r="D558" s="230" t="s">
        <v>217</v>
      </c>
      <c r="E558" s="263" t="s">
        <v>21</v>
      </c>
      <c r="F558" s="264" t="s">
        <v>257</v>
      </c>
      <c r="G558" s="262"/>
      <c r="H558" s="265">
        <v>54.405000000000001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1" t="s">
        <v>217</v>
      </c>
      <c r="AU558" s="271" t="s">
        <v>83</v>
      </c>
      <c r="AV558" s="16" t="s">
        <v>215</v>
      </c>
      <c r="AW558" s="16" t="s">
        <v>35</v>
      </c>
      <c r="AX558" s="16" t="s">
        <v>81</v>
      </c>
      <c r="AY558" s="271" t="s">
        <v>209</v>
      </c>
    </row>
    <row r="559" s="2" customFormat="1" ht="24.15" customHeight="1">
      <c r="A559" s="40"/>
      <c r="B559" s="41"/>
      <c r="C559" s="215" t="s">
        <v>956</v>
      </c>
      <c r="D559" s="215" t="s">
        <v>211</v>
      </c>
      <c r="E559" s="216" t="s">
        <v>957</v>
      </c>
      <c r="F559" s="217" t="s">
        <v>958</v>
      </c>
      <c r="G559" s="218" t="s">
        <v>214</v>
      </c>
      <c r="H559" s="219">
        <v>3.2010000000000001</v>
      </c>
      <c r="I559" s="220"/>
      <c r="J559" s="221">
        <f>ROUND(I559*H559,2)</f>
        <v>0</v>
      </c>
      <c r="K559" s="217" t="s">
        <v>234</v>
      </c>
      <c r="L559" s="46"/>
      <c r="M559" s="222" t="s">
        <v>21</v>
      </c>
      <c r="N559" s="223" t="s">
        <v>45</v>
      </c>
      <c r="O559" s="86"/>
      <c r="P559" s="224">
        <f>O559*H559</f>
        <v>0</v>
      </c>
      <c r="Q559" s="224">
        <v>2.45329</v>
      </c>
      <c r="R559" s="224">
        <f>Q559*H559</f>
        <v>7.8529812899999998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215</v>
      </c>
      <c r="AT559" s="226" t="s">
        <v>211</v>
      </c>
      <c r="AU559" s="226" t="s">
        <v>83</v>
      </c>
      <c r="AY559" s="19" t="s">
        <v>209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81</v>
      </c>
      <c r="BK559" s="227">
        <f>ROUND(I559*H559,2)</f>
        <v>0</v>
      </c>
      <c r="BL559" s="19" t="s">
        <v>215</v>
      </c>
      <c r="BM559" s="226" t="s">
        <v>959</v>
      </c>
    </row>
    <row r="560" s="13" customFormat="1">
      <c r="A560" s="13"/>
      <c r="B560" s="228"/>
      <c r="C560" s="229"/>
      <c r="D560" s="230" t="s">
        <v>217</v>
      </c>
      <c r="E560" s="231" t="s">
        <v>21</v>
      </c>
      <c r="F560" s="232" t="s">
        <v>960</v>
      </c>
      <c r="G560" s="229"/>
      <c r="H560" s="233">
        <v>3.0499999999999998</v>
      </c>
      <c r="I560" s="234"/>
      <c r="J560" s="229"/>
      <c r="K560" s="229"/>
      <c r="L560" s="235"/>
      <c r="M560" s="236"/>
      <c r="N560" s="237"/>
      <c r="O560" s="237"/>
      <c r="P560" s="237"/>
      <c r="Q560" s="237"/>
      <c r="R560" s="237"/>
      <c r="S560" s="237"/>
      <c r="T560" s="23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9" t="s">
        <v>217</v>
      </c>
      <c r="AU560" s="239" t="s">
        <v>83</v>
      </c>
      <c r="AV560" s="13" t="s">
        <v>83</v>
      </c>
      <c r="AW560" s="13" t="s">
        <v>35</v>
      </c>
      <c r="AX560" s="13" t="s">
        <v>74</v>
      </c>
      <c r="AY560" s="239" t="s">
        <v>209</v>
      </c>
    </row>
    <row r="561" s="13" customFormat="1">
      <c r="A561" s="13"/>
      <c r="B561" s="228"/>
      <c r="C561" s="229"/>
      <c r="D561" s="230" t="s">
        <v>217</v>
      </c>
      <c r="E561" s="231" t="s">
        <v>21</v>
      </c>
      <c r="F561" s="232" t="s">
        <v>961</v>
      </c>
      <c r="G561" s="229"/>
      <c r="H561" s="233">
        <v>0.151</v>
      </c>
      <c r="I561" s="234"/>
      <c r="J561" s="229"/>
      <c r="K561" s="229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217</v>
      </c>
      <c r="AU561" s="239" t="s">
        <v>83</v>
      </c>
      <c r="AV561" s="13" t="s">
        <v>83</v>
      </c>
      <c r="AW561" s="13" t="s">
        <v>35</v>
      </c>
      <c r="AX561" s="13" t="s">
        <v>74</v>
      </c>
      <c r="AY561" s="239" t="s">
        <v>209</v>
      </c>
    </row>
    <row r="562" s="14" customFormat="1">
      <c r="A562" s="14"/>
      <c r="B562" s="240"/>
      <c r="C562" s="241"/>
      <c r="D562" s="230" t="s">
        <v>217</v>
      </c>
      <c r="E562" s="242" t="s">
        <v>21</v>
      </c>
      <c r="F562" s="243" t="s">
        <v>223</v>
      </c>
      <c r="G562" s="241"/>
      <c r="H562" s="244">
        <v>3.2010000000000001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217</v>
      </c>
      <c r="AU562" s="250" t="s">
        <v>83</v>
      </c>
      <c r="AV562" s="14" t="s">
        <v>224</v>
      </c>
      <c r="AW562" s="14" t="s">
        <v>35</v>
      </c>
      <c r="AX562" s="14" t="s">
        <v>81</v>
      </c>
      <c r="AY562" s="250" t="s">
        <v>209</v>
      </c>
    </row>
    <row r="563" s="2" customFormat="1" ht="24.15" customHeight="1">
      <c r="A563" s="40"/>
      <c r="B563" s="41"/>
      <c r="C563" s="215" t="s">
        <v>962</v>
      </c>
      <c r="D563" s="215" t="s">
        <v>211</v>
      </c>
      <c r="E563" s="216" t="s">
        <v>963</v>
      </c>
      <c r="F563" s="217" t="s">
        <v>964</v>
      </c>
      <c r="G563" s="218" t="s">
        <v>214</v>
      </c>
      <c r="H563" s="219">
        <v>0.65800000000000003</v>
      </c>
      <c r="I563" s="220"/>
      <c r="J563" s="221">
        <f>ROUND(I563*H563,2)</f>
        <v>0</v>
      </c>
      <c r="K563" s="217" t="s">
        <v>234</v>
      </c>
      <c r="L563" s="46"/>
      <c r="M563" s="222" t="s">
        <v>21</v>
      </c>
      <c r="N563" s="223" t="s">
        <v>45</v>
      </c>
      <c r="O563" s="86"/>
      <c r="P563" s="224">
        <f>O563*H563</f>
        <v>0</v>
      </c>
      <c r="Q563" s="224">
        <v>2.45329</v>
      </c>
      <c r="R563" s="224">
        <f>Q563*H563</f>
        <v>1.61426482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215</v>
      </c>
      <c r="AT563" s="226" t="s">
        <v>211</v>
      </c>
      <c r="AU563" s="226" t="s">
        <v>83</v>
      </c>
      <c r="AY563" s="19" t="s">
        <v>209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81</v>
      </c>
      <c r="BK563" s="227">
        <f>ROUND(I563*H563,2)</f>
        <v>0</v>
      </c>
      <c r="BL563" s="19" t="s">
        <v>215</v>
      </c>
      <c r="BM563" s="226" t="s">
        <v>965</v>
      </c>
    </row>
    <row r="564" s="13" customFormat="1">
      <c r="A564" s="13"/>
      <c r="B564" s="228"/>
      <c r="C564" s="229"/>
      <c r="D564" s="230" t="s">
        <v>217</v>
      </c>
      <c r="E564" s="231" t="s">
        <v>21</v>
      </c>
      <c r="F564" s="232" t="s">
        <v>966</v>
      </c>
      <c r="G564" s="229"/>
      <c r="H564" s="233">
        <v>0.65800000000000003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217</v>
      </c>
      <c r="AU564" s="239" t="s">
        <v>83</v>
      </c>
      <c r="AV564" s="13" t="s">
        <v>83</v>
      </c>
      <c r="AW564" s="13" t="s">
        <v>35</v>
      </c>
      <c r="AX564" s="13" t="s">
        <v>81</v>
      </c>
      <c r="AY564" s="239" t="s">
        <v>209</v>
      </c>
    </row>
    <row r="565" s="2" customFormat="1" ht="14.4" customHeight="1">
      <c r="A565" s="40"/>
      <c r="B565" s="41"/>
      <c r="C565" s="215" t="s">
        <v>967</v>
      </c>
      <c r="D565" s="215" t="s">
        <v>211</v>
      </c>
      <c r="E565" s="216" t="s">
        <v>968</v>
      </c>
      <c r="F565" s="217" t="s">
        <v>969</v>
      </c>
      <c r="G565" s="218" t="s">
        <v>331</v>
      </c>
      <c r="H565" s="219">
        <v>0.875</v>
      </c>
      <c r="I565" s="220"/>
      <c r="J565" s="221">
        <f>ROUND(I565*H565,2)</f>
        <v>0</v>
      </c>
      <c r="K565" s="217" t="s">
        <v>234</v>
      </c>
      <c r="L565" s="46"/>
      <c r="M565" s="222" t="s">
        <v>21</v>
      </c>
      <c r="N565" s="223" t="s">
        <v>45</v>
      </c>
      <c r="O565" s="86"/>
      <c r="P565" s="224">
        <f>O565*H565</f>
        <v>0</v>
      </c>
      <c r="Q565" s="224">
        <v>0.013520000000000001</v>
      </c>
      <c r="R565" s="224">
        <f>Q565*H565</f>
        <v>0.01183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215</v>
      </c>
      <c r="AT565" s="226" t="s">
        <v>211</v>
      </c>
      <c r="AU565" s="226" t="s">
        <v>83</v>
      </c>
      <c r="AY565" s="19" t="s">
        <v>209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81</v>
      </c>
      <c r="BK565" s="227">
        <f>ROUND(I565*H565,2)</f>
        <v>0</v>
      </c>
      <c r="BL565" s="19" t="s">
        <v>215</v>
      </c>
      <c r="BM565" s="226" t="s">
        <v>970</v>
      </c>
    </row>
    <row r="566" s="13" customFormat="1">
      <c r="A566" s="13"/>
      <c r="B566" s="228"/>
      <c r="C566" s="229"/>
      <c r="D566" s="230" t="s">
        <v>217</v>
      </c>
      <c r="E566" s="231" t="s">
        <v>21</v>
      </c>
      <c r="F566" s="232" t="s">
        <v>971</v>
      </c>
      <c r="G566" s="229"/>
      <c r="H566" s="233">
        <v>0.875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217</v>
      </c>
      <c r="AU566" s="239" t="s">
        <v>83</v>
      </c>
      <c r="AV566" s="13" t="s">
        <v>83</v>
      </c>
      <c r="AW566" s="13" t="s">
        <v>35</v>
      </c>
      <c r="AX566" s="13" t="s">
        <v>81</v>
      </c>
      <c r="AY566" s="239" t="s">
        <v>209</v>
      </c>
    </row>
    <row r="567" s="2" customFormat="1" ht="14.4" customHeight="1">
      <c r="A567" s="40"/>
      <c r="B567" s="41"/>
      <c r="C567" s="215" t="s">
        <v>972</v>
      </c>
      <c r="D567" s="215" t="s">
        <v>211</v>
      </c>
      <c r="E567" s="216" t="s">
        <v>973</v>
      </c>
      <c r="F567" s="217" t="s">
        <v>974</v>
      </c>
      <c r="G567" s="218" t="s">
        <v>331</v>
      </c>
      <c r="H567" s="219">
        <v>0.875</v>
      </c>
      <c r="I567" s="220"/>
      <c r="J567" s="221">
        <f>ROUND(I567*H567,2)</f>
        <v>0</v>
      </c>
      <c r="K567" s="217" t="s">
        <v>234</v>
      </c>
      <c r="L567" s="46"/>
      <c r="M567" s="222" t="s">
        <v>21</v>
      </c>
      <c r="N567" s="223" t="s">
        <v>45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215</v>
      </c>
      <c r="AT567" s="226" t="s">
        <v>211</v>
      </c>
      <c r="AU567" s="226" t="s">
        <v>83</v>
      </c>
      <c r="AY567" s="19" t="s">
        <v>209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81</v>
      </c>
      <c r="BK567" s="227">
        <f>ROUND(I567*H567,2)</f>
        <v>0</v>
      </c>
      <c r="BL567" s="19" t="s">
        <v>215</v>
      </c>
      <c r="BM567" s="226" t="s">
        <v>975</v>
      </c>
    </row>
    <row r="568" s="2" customFormat="1" ht="14.4" customHeight="1">
      <c r="A568" s="40"/>
      <c r="B568" s="41"/>
      <c r="C568" s="215" t="s">
        <v>976</v>
      </c>
      <c r="D568" s="215" t="s">
        <v>211</v>
      </c>
      <c r="E568" s="216" t="s">
        <v>977</v>
      </c>
      <c r="F568" s="217" t="s">
        <v>978</v>
      </c>
      <c r="G568" s="218" t="s">
        <v>302</v>
      </c>
      <c r="H568" s="219">
        <v>0.070000000000000007</v>
      </c>
      <c r="I568" s="220"/>
      <c r="J568" s="221">
        <f>ROUND(I568*H568,2)</f>
        <v>0</v>
      </c>
      <c r="K568" s="217" t="s">
        <v>234</v>
      </c>
      <c r="L568" s="46"/>
      <c r="M568" s="222" t="s">
        <v>21</v>
      </c>
      <c r="N568" s="223" t="s">
        <v>45</v>
      </c>
      <c r="O568" s="86"/>
      <c r="P568" s="224">
        <f>O568*H568</f>
        <v>0</v>
      </c>
      <c r="Q568" s="224">
        <v>1.06277</v>
      </c>
      <c r="R568" s="224">
        <f>Q568*H568</f>
        <v>0.074393900000000013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215</v>
      </c>
      <c r="AT568" s="226" t="s">
        <v>211</v>
      </c>
      <c r="AU568" s="226" t="s">
        <v>83</v>
      </c>
      <c r="AY568" s="19" t="s">
        <v>209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81</v>
      </c>
      <c r="BK568" s="227">
        <f>ROUND(I568*H568,2)</f>
        <v>0</v>
      </c>
      <c r="BL568" s="19" t="s">
        <v>215</v>
      </c>
      <c r="BM568" s="226" t="s">
        <v>979</v>
      </c>
    </row>
    <row r="569" s="13" customFormat="1">
      <c r="A569" s="13"/>
      <c r="B569" s="228"/>
      <c r="C569" s="229"/>
      <c r="D569" s="230" t="s">
        <v>217</v>
      </c>
      <c r="E569" s="231" t="s">
        <v>21</v>
      </c>
      <c r="F569" s="232" t="s">
        <v>980</v>
      </c>
      <c r="G569" s="229"/>
      <c r="H569" s="233">
        <v>0.070000000000000007</v>
      </c>
      <c r="I569" s="234"/>
      <c r="J569" s="229"/>
      <c r="K569" s="229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217</v>
      </c>
      <c r="AU569" s="239" t="s">
        <v>83</v>
      </c>
      <c r="AV569" s="13" t="s">
        <v>83</v>
      </c>
      <c r="AW569" s="13" t="s">
        <v>35</v>
      </c>
      <c r="AX569" s="13" t="s">
        <v>81</v>
      </c>
      <c r="AY569" s="239" t="s">
        <v>209</v>
      </c>
    </row>
    <row r="570" s="2" customFormat="1" ht="24.15" customHeight="1">
      <c r="A570" s="40"/>
      <c r="B570" s="41"/>
      <c r="C570" s="215" t="s">
        <v>981</v>
      </c>
      <c r="D570" s="215" t="s">
        <v>211</v>
      </c>
      <c r="E570" s="216" t="s">
        <v>982</v>
      </c>
      <c r="F570" s="217" t="s">
        <v>983</v>
      </c>
      <c r="G570" s="218" t="s">
        <v>331</v>
      </c>
      <c r="H570" s="219">
        <v>246.97999999999999</v>
      </c>
      <c r="I570" s="220"/>
      <c r="J570" s="221">
        <f>ROUND(I570*H570,2)</f>
        <v>0</v>
      </c>
      <c r="K570" s="217" t="s">
        <v>234</v>
      </c>
      <c r="L570" s="46"/>
      <c r="M570" s="222" t="s">
        <v>21</v>
      </c>
      <c r="N570" s="223" t="s">
        <v>45</v>
      </c>
      <c r="O570" s="86"/>
      <c r="P570" s="224">
        <f>O570*H570</f>
        <v>0</v>
      </c>
      <c r="Q570" s="224">
        <v>0.11</v>
      </c>
      <c r="R570" s="224">
        <f>Q570*H570</f>
        <v>27.1678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215</v>
      </c>
      <c r="AT570" s="226" t="s">
        <v>211</v>
      </c>
      <c r="AU570" s="226" t="s">
        <v>83</v>
      </c>
      <c r="AY570" s="19" t="s">
        <v>209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81</v>
      </c>
      <c r="BK570" s="227">
        <f>ROUND(I570*H570,2)</f>
        <v>0</v>
      </c>
      <c r="BL570" s="19" t="s">
        <v>215</v>
      </c>
      <c r="BM570" s="226" t="s">
        <v>984</v>
      </c>
    </row>
    <row r="571" s="13" customFormat="1">
      <c r="A571" s="13"/>
      <c r="B571" s="228"/>
      <c r="C571" s="229"/>
      <c r="D571" s="230" t="s">
        <v>217</v>
      </c>
      <c r="E571" s="231" t="s">
        <v>21</v>
      </c>
      <c r="F571" s="232" t="s">
        <v>985</v>
      </c>
      <c r="G571" s="229"/>
      <c r="H571" s="233">
        <v>246.97999999999999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217</v>
      </c>
      <c r="AU571" s="239" t="s">
        <v>83</v>
      </c>
      <c r="AV571" s="13" t="s">
        <v>83</v>
      </c>
      <c r="AW571" s="13" t="s">
        <v>35</v>
      </c>
      <c r="AX571" s="13" t="s">
        <v>81</v>
      </c>
      <c r="AY571" s="239" t="s">
        <v>209</v>
      </c>
    </row>
    <row r="572" s="2" customFormat="1" ht="37.8" customHeight="1">
      <c r="A572" s="40"/>
      <c r="B572" s="41"/>
      <c r="C572" s="215" t="s">
        <v>986</v>
      </c>
      <c r="D572" s="215" t="s">
        <v>211</v>
      </c>
      <c r="E572" s="216" t="s">
        <v>987</v>
      </c>
      <c r="F572" s="217" t="s">
        <v>988</v>
      </c>
      <c r="G572" s="218" t="s">
        <v>331</v>
      </c>
      <c r="H572" s="219">
        <v>493.95999999999998</v>
      </c>
      <c r="I572" s="220"/>
      <c r="J572" s="221">
        <f>ROUND(I572*H572,2)</f>
        <v>0</v>
      </c>
      <c r="K572" s="217" t="s">
        <v>234</v>
      </c>
      <c r="L572" s="46"/>
      <c r="M572" s="222" t="s">
        <v>21</v>
      </c>
      <c r="N572" s="223" t="s">
        <v>45</v>
      </c>
      <c r="O572" s="86"/>
      <c r="P572" s="224">
        <f>O572*H572</f>
        <v>0</v>
      </c>
      <c r="Q572" s="224">
        <v>0.010999999999999999</v>
      </c>
      <c r="R572" s="224">
        <f>Q572*H572</f>
        <v>5.4335599999999991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215</v>
      </c>
      <c r="AT572" s="226" t="s">
        <v>211</v>
      </c>
      <c r="AU572" s="226" t="s">
        <v>83</v>
      </c>
      <c r="AY572" s="19" t="s">
        <v>209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81</v>
      </c>
      <c r="BK572" s="227">
        <f>ROUND(I572*H572,2)</f>
        <v>0</v>
      </c>
      <c r="BL572" s="19" t="s">
        <v>215</v>
      </c>
      <c r="BM572" s="226" t="s">
        <v>989</v>
      </c>
    </row>
    <row r="573" s="13" customFormat="1">
      <c r="A573" s="13"/>
      <c r="B573" s="228"/>
      <c r="C573" s="229"/>
      <c r="D573" s="230" t="s">
        <v>217</v>
      </c>
      <c r="E573" s="231" t="s">
        <v>21</v>
      </c>
      <c r="F573" s="232" t="s">
        <v>990</v>
      </c>
      <c r="G573" s="229"/>
      <c r="H573" s="233">
        <v>493.95999999999998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217</v>
      </c>
      <c r="AU573" s="239" t="s">
        <v>83</v>
      </c>
      <c r="AV573" s="13" t="s">
        <v>83</v>
      </c>
      <c r="AW573" s="13" t="s">
        <v>35</v>
      </c>
      <c r="AX573" s="13" t="s">
        <v>81</v>
      </c>
      <c r="AY573" s="239" t="s">
        <v>209</v>
      </c>
    </row>
    <row r="574" s="2" customFormat="1" ht="24.15" customHeight="1">
      <c r="A574" s="40"/>
      <c r="B574" s="41"/>
      <c r="C574" s="215" t="s">
        <v>991</v>
      </c>
      <c r="D574" s="215" t="s">
        <v>211</v>
      </c>
      <c r="E574" s="216" t="s">
        <v>992</v>
      </c>
      <c r="F574" s="217" t="s">
        <v>993</v>
      </c>
      <c r="G574" s="218" t="s">
        <v>331</v>
      </c>
      <c r="H574" s="219">
        <v>246.97999999999999</v>
      </c>
      <c r="I574" s="220"/>
      <c r="J574" s="221">
        <f>ROUND(I574*H574,2)</f>
        <v>0</v>
      </c>
      <c r="K574" s="217" t="s">
        <v>21</v>
      </c>
      <c r="L574" s="46"/>
      <c r="M574" s="222" t="s">
        <v>21</v>
      </c>
      <c r="N574" s="223" t="s">
        <v>45</v>
      </c>
      <c r="O574" s="86"/>
      <c r="P574" s="224">
        <f>O574*H574</f>
        <v>0</v>
      </c>
      <c r="Q574" s="224">
        <v>0.001</v>
      </c>
      <c r="R574" s="224">
        <f>Q574*H574</f>
        <v>0.24698000000000001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215</v>
      </c>
      <c r="AT574" s="226" t="s">
        <v>211</v>
      </c>
      <c r="AU574" s="226" t="s">
        <v>83</v>
      </c>
      <c r="AY574" s="19" t="s">
        <v>209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81</v>
      </c>
      <c r="BK574" s="227">
        <f>ROUND(I574*H574,2)</f>
        <v>0</v>
      </c>
      <c r="BL574" s="19" t="s">
        <v>215</v>
      </c>
      <c r="BM574" s="226" t="s">
        <v>994</v>
      </c>
    </row>
    <row r="575" s="13" customFormat="1">
      <c r="A575" s="13"/>
      <c r="B575" s="228"/>
      <c r="C575" s="229"/>
      <c r="D575" s="230" t="s">
        <v>217</v>
      </c>
      <c r="E575" s="231" t="s">
        <v>21</v>
      </c>
      <c r="F575" s="232" t="s">
        <v>985</v>
      </c>
      <c r="G575" s="229"/>
      <c r="H575" s="233">
        <v>246.97999999999999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217</v>
      </c>
      <c r="AU575" s="239" t="s">
        <v>83</v>
      </c>
      <c r="AV575" s="13" t="s">
        <v>83</v>
      </c>
      <c r="AW575" s="13" t="s">
        <v>35</v>
      </c>
      <c r="AX575" s="13" t="s">
        <v>81</v>
      </c>
      <c r="AY575" s="239" t="s">
        <v>209</v>
      </c>
    </row>
    <row r="576" s="2" customFormat="1" ht="37.8" customHeight="1">
      <c r="A576" s="40"/>
      <c r="B576" s="41"/>
      <c r="C576" s="215" t="s">
        <v>995</v>
      </c>
      <c r="D576" s="215" t="s">
        <v>211</v>
      </c>
      <c r="E576" s="216" t="s">
        <v>996</v>
      </c>
      <c r="F576" s="217" t="s">
        <v>997</v>
      </c>
      <c r="G576" s="218" t="s">
        <v>322</v>
      </c>
      <c r="H576" s="219">
        <v>184.113</v>
      </c>
      <c r="I576" s="220"/>
      <c r="J576" s="221">
        <f>ROUND(I576*H576,2)</f>
        <v>0</v>
      </c>
      <c r="K576" s="217" t="s">
        <v>234</v>
      </c>
      <c r="L576" s="46"/>
      <c r="M576" s="222" t="s">
        <v>21</v>
      </c>
      <c r="N576" s="223" t="s">
        <v>45</v>
      </c>
      <c r="O576" s="86"/>
      <c r="P576" s="224">
        <f>O576*H576</f>
        <v>0</v>
      </c>
      <c r="Q576" s="224">
        <v>2.0000000000000002E-05</v>
      </c>
      <c r="R576" s="224">
        <f>Q576*H576</f>
        <v>0.0036822600000000001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215</v>
      </c>
      <c r="AT576" s="226" t="s">
        <v>211</v>
      </c>
      <c r="AU576" s="226" t="s">
        <v>83</v>
      </c>
      <c r="AY576" s="19" t="s">
        <v>209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81</v>
      </c>
      <c r="BK576" s="227">
        <f>ROUND(I576*H576,2)</f>
        <v>0</v>
      </c>
      <c r="BL576" s="19" t="s">
        <v>215</v>
      </c>
      <c r="BM576" s="226" t="s">
        <v>998</v>
      </c>
    </row>
    <row r="577" s="2" customFormat="1" ht="24.15" customHeight="1">
      <c r="A577" s="40"/>
      <c r="B577" s="41"/>
      <c r="C577" s="215" t="s">
        <v>999</v>
      </c>
      <c r="D577" s="215" t="s">
        <v>211</v>
      </c>
      <c r="E577" s="216" t="s">
        <v>1000</v>
      </c>
      <c r="F577" s="217" t="s">
        <v>1001</v>
      </c>
      <c r="G577" s="218" t="s">
        <v>322</v>
      </c>
      <c r="H577" s="219">
        <v>37</v>
      </c>
      <c r="I577" s="220"/>
      <c r="J577" s="221">
        <f>ROUND(I577*H577,2)</f>
        <v>0</v>
      </c>
      <c r="K577" s="217" t="s">
        <v>234</v>
      </c>
      <c r="L577" s="46"/>
      <c r="M577" s="222" t="s">
        <v>21</v>
      </c>
      <c r="N577" s="223" t="s">
        <v>45</v>
      </c>
      <c r="O577" s="86"/>
      <c r="P577" s="224">
        <f>O577*H577</f>
        <v>0</v>
      </c>
      <c r="Q577" s="224">
        <v>8.0000000000000007E-05</v>
      </c>
      <c r="R577" s="224">
        <f>Q577*H577</f>
        <v>0.0029600000000000004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215</v>
      </c>
      <c r="AT577" s="226" t="s">
        <v>211</v>
      </c>
      <c r="AU577" s="226" t="s">
        <v>83</v>
      </c>
      <c r="AY577" s="19" t="s">
        <v>209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81</v>
      </c>
      <c r="BK577" s="227">
        <f>ROUND(I577*H577,2)</f>
        <v>0</v>
      </c>
      <c r="BL577" s="19" t="s">
        <v>215</v>
      </c>
      <c r="BM577" s="226" t="s">
        <v>1002</v>
      </c>
    </row>
    <row r="578" s="2" customFormat="1" ht="37.8" customHeight="1">
      <c r="A578" s="40"/>
      <c r="B578" s="41"/>
      <c r="C578" s="215" t="s">
        <v>1003</v>
      </c>
      <c r="D578" s="215" t="s">
        <v>211</v>
      </c>
      <c r="E578" s="216" t="s">
        <v>1004</v>
      </c>
      <c r="F578" s="217" t="s">
        <v>1005</v>
      </c>
      <c r="G578" s="218" t="s">
        <v>322</v>
      </c>
      <c r="H578" s="219">
        <v>37</v>
      </c>
      <c r="I578" s="220"/>
      <c r="J578" s="221">
        <f>ROUND(I578*H578,2)</f>
        <v>0</v>
      </c>
      <c r="K578" s="217" t="s">
        <v>234</v>
      </c>
      <c r="L578" s="46"/>
      <c r="M578" s="222" t="s">
        <v>21</v>
      </c>
      <c r="N578" s="223" t="s">
        <v>45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215</v>
      </c>
      <c r="AT578" s="226" t="s">
        <v>211</v>
      </c>
      <c r="AU578" s="226" t="s">
        <v>83</v>
      </c>
      <c r="AY578" s="19" t="s">
        <v>209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81</v>
      </c>
      <c r="BK578" s="227">
        <f>ROUND(I578*H578,2)</f>
        <v>0</v>
      </c>
      <c r="BL578" s="19" t="s">
        <v>215</v>
      </c>
      <c r="BM578" s="226" t="s">
        <v>1006</v>
      </c>
    </row>
    <row r="579" s="13" customFormat="1">
      <c r="A579" s="13"/>
      <c r="B579" s="228"/>
      <c r="C579" s="229"/>
      <c r="D579" s="230" t="s">
        <v>217</v>
      </c>
      <c r="E579" s="231" t="s">
        <v>21</v>
      </c>
      <c r="F579" s="232" t="s">
        <v>1007</v>
      </c>
      <c r="G579" s="229"/>
      <c r="H579" s="233">
        <v>37</v>
      </c>
      <c r="I579" s="234"/>
      <c r="J579" s="229"/>
      <c r="K579" s="229"/>
      <c r="L579" s="235"/>
      <c r="M579" s="236"/>
      <c r="N579" s="237"/>
      <c r="O579" s="237"/>
      <c r="P579" s="237"/>
      <c r="Q579" s="237"/>
      <c r="R579" s="237"/>
      <c r="S579" s="237"/>
      <c r="T579" s="23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9" t="s">
        <v>217</v>
      </c>
      <c r="AU579" s="239" t="s">
        <v>83</v>
      </c>
      <c r="AV579" s="13" t="s">
        <v>83</v>
      </c>
      <c r="AW579" s="13" t="s">
        <v>35</v>
      </c>
      <c r="AX579" s="13" t="s">
        <v>81</v>
      </c>
      <c r="AY579" s="239" t="s">
        <v>209</v>
      </c>
    </row>
    <row r="580" s="2" customFormat="1" ht="24.15" customHeight="1">
      <c r="A580" s="40"/>
      <c r="B580" s="41"/>
      <c r="C580" s="272" t="s">
        <v>1008</v>
      </c>
      <c r="D580" s="272" t="s">
        <v>299</v>
      </c>
      <c r="E580" s="273" t="s">
        <v>1009</v>
      </c>
      <c r="F580" s="274" t="s">
        <v>1010</v>
      </c>
      <c r="G580" s="275" t="s">
        <v>331</v>
      </c>
      <c r="H580" s="276">
        <v>185</v>
      </c>
      <c r="I580" s="277"/>
      <c r="J580" s="278">
        <f>ROUND(I580*H580,2)</f>
        <v>0</v>
      </c>
      <c r="K580" s="274" t="s">
        <v>21</v>
      </c>
      <c r="L580" s="279"/>
      <c r="M580" s="280" t="s">
        <v>21</v>
      </c>
      <c r="N580" s="281" t="s">
        <v>45</v>
      </c>
      <c r="O580" s="86"/>
      <c r="P580" s="224">
        <f>O580*H580</f>
        <v>0</v>
      </c>
      <c r="Q580" s="224">
        <v>0.084379999999999997</v>
      </c>
      <c r="R580" s="224">
        <f>Q580*H580</f>
        <v>15.610299999999999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262</v>
      </c>
      <c r="AT580" s="226" t="s">
        <v>299</v>
      </c>
      <c r="AU580" s="226" t="s">
        <v>83</v>
      </c>
      <c r="AY580" s="19" t="s">
        <v>209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81</v>
      </c>
      <c r="BK580" s="227">
        <f>ROUND(I580*H580,2)</f>
        <v>0</v>
      </c>
      <c r="BL580" s="19" t="s">
        <v>215</v>
      </c>
      <c r="BM580" s="226" t="s">
        <v>1011</v>
      </c>
    </row>
    <row r="581" s="13" customFormat="1">
      <c r="A581" s="13"/>
      <c r="B581" s="228"/>
      <c r="C581" s="229"/>
      <c r="D581" s="230" t="s">
        <v>217</v>
      </c>
      <c r="E581" s="231" t="s">
        <v>21</v>
      </c>
      <c r="F581" s="232" t="s">
        <v>1012</v>
      </c>
      <c r="G581" s="229"/>
      <c r="H581" s="233">
        <v>185</v>
      </c>
      <c r="I581" s="234"/>
      <c r="J581" s="229"/>
      <c r="K581" s="229"/>
      <c r="L581" s="235"/>
      <c r="M581" s="236"/>
      <c r="N581" s="237"/>
      <c r="O581" s="237"/>
      <c r="P581" s="237"/>
      <c r="Q581" s="237"/>
      <c r="R581" s="237"/>
      <c r="S581" s="237"/>
      <c r="T581" s="23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9" t="s">
        <v>217</v>
      </c>
      <c r="AU581" s="239" t="s">
        <v>83</v>
      </c>
      <c r="AV581" s="13" t="s">
        <v>83</v>
      </c>
      <c r="AW581" s="13" t="s">
        <v>35</v>
      </c>
      <c r="AX581" s="13" t="s">
        <v>81</v>
      </c>
      <c r="AY581" s="239" t="s">
        <v>209</v>
      </c>
    </row>
    <row r="582" s="12" customFormat="1" ht="22.8" customHeight="1">
      <c r="A582" s="12"/>
      <c r="B582" s="199"/>
      <c r="C582" s="200"/>
      <c r="D582" s="201" t="s">
        <v>73</v>
      </c>
      <c r="E582" s="213" t="s">
        <v>262</v>
      </c>
      <c r="F582" s="213" t="s">
        <v>1013</v>
      </c>
      <c r="G582" s="200"/>
      <c r="H582" s="200"/>
      <c r="I582" s="203"/>
      <c r="J582" s="214">
        <f>BK582</f>
        <v>0</v>
      </c>
      <c r="K582" s="200"/>
      <c r="L582" s="205"/>
      <c r="M582" s="206"/>
      <c r="N582" s="207"/>
      <c r="O582" s="207"/>
      <c r="P582" s="208">
        <f>SUM(P583:P588)</f>
        <v>0</v>
      </c>
      <c r="Q582" s="207"/>
      <c r="R582" s="208">
        <f>SUM(R583:R588)</f>
        <v>0.20140000000000002</v>
      </c>
      <c r="S582" s="207"/>
      <c r="T582" s="209">
        <f>SUM(T583:T588)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0" t="s">
        <v>81</v>
      </c>
      <c r="AT582" s="211" t="s">
        <v>73</v>
      </c>
      <c r="AU582" s="211" t="s">
        <v>81</v>
      </c>
      <c r="AY582" s="210" t="s">
        <v>209</v>
      </c>
      <c r="BK582" s="212">
        <f>SUM(BK583:BK588)</f>
        <v>0</v>
      </c>
    </row>
    <row r="583" s="2" customFormat="1" ht="37.8" customHeight="1">
      <c r="A583" s="40"/>
      <c r="B583" s="41"/>
      <c r="C583" s="215" t="s">
        <v>1014</v>
      </c>
      <c r="D583" s="215" t="s">
        <v>211</v>
      </c>
      <c r="E583" s="216" t="s">
        <v>1015</v>
      </c>
      <c r="F583" s="217" t="s">
        <v>1016</v>
      </c>
      <c r="G583" s="218" t="s">
        <v>354</v>
      </c>
      <c r="H583" s="219">
        <v>3</v>
      </c>
      <c r="I583" s="220"/>
      <c r="J583" s="221">
        <f>ROUND(I583*H583,2)</f>
        <v>0</v>
      </c>
      <c r="K583" s="217" t="s">
        <v>234</v>
      </c>
      <c r="L583" s="46"/>
      <c r="M583" s="222" t="s">
        <v>21</v>
      </c>
      <c r="N583" s="223" t="s">
        <v>45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215</v>
      </c>
      <c r="AT583" s="226" t="s">
        <v>211</v>
      </c>
      <c r="AU583" s="226" t="s">
        <v>83</v>
      </c>
      <c r="AY583" s="19" t="s">
        <v>209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81</v>
      </c>
      <c r="BK583" s="227">
        <f>ROUND(I583*H583,2)</f>
        <v>0</v>
      </c>
      <c r="BL583" s="19" t="s">
        <v>215</v>
      </c>
      <c r="BM583" s="226" t="s">
        <v>1017</v>
      </c>
    </row>
    <row r="584" s="2" customFormat="1" ht="14.4" customHeight="1">
      <c r="A584" s="40"/>
      <c r="B584" s="41"/>
      <c r="C584" s="272" t="s">
        <v>1018</v>
      </c>
      <c r="D584" s="272" t="s">
        <v>299</v>
      </c>
      <c r="E584" s="273" t="s">
        <v>1019</v>
      </c>
      <c r="F584" s="274" t="s">
        <v>1020</v>
      </c>
      <c r="G584" s="275" t="s">
        <v>354</v>
      </c>
      <c r="H584" s="276">
        <v>3</v>
      </c>
      <c r="I584" s="277"/>
      <c r="J584" s="278">
        <f>ROUND(I584*H584,2)</f>
        <v>0</v>
      </c>
      <c r="K584" s="274" t="s">
        <v>21</v>
      </c>
      <c r="L584" s="279"/>
      <c r="M584" s="280" t="s">
        <v>21</v>
      </c>
      <c r="N584" s="281" t="s">
        <v>45</v>
      </c>
      <c r="O584" s="86"/>
      <c r="P584" s="224">
        <f>O584*H584</f>
        <v>0</v>
      </c>
      <c r="Q584" s="224">
        <v>0.00020000000000000001</v>
      </c>
      <c r="R584" s="224">
        <f>Q584*H584</f>
        <v>0.00060000000000000006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262</v>
      </c>
      <c r="AT584" s="226" t="s">
        <v>299</v>
      </c>
      <c r="AU584" s="226" t="s">
        <v>83</v>
      </c>
      <c r="AY584" s="19" t="s">
        <v>209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81</v>
      </c>
      <c r="BK584" s="227">
        <f>ROUND(I584*H584,2)</f>
        <v>0</v>
      </c>
      <c r="BL584" s="19" t="s">
        <v>215</v>
      </c>
      <c r="BM584" s="226" t="s">
        <v>1021</v>
      </c>
    </row>
    <row r="585" s="2" customFormat="1" ht="37.8" customHeight="1">
      <c r="A585" s="40"/>
      <c r="B585" s="41"/>
      <c r="C585" s="215" t="s">
        <v>1022</v>
      </c>
      <c r="D585" s="215" t="s">
        <v>211</v>
      </c>
      <c r="E585" s="216" t="s">
        <v>1023</v>
      </c>
      <c r="F585" s="217" t="s">
        <v>1024</v>
      </c>
      <c r="G585" s="218" t="s">
        <v>354</v>
      </c>
      <c r="H585" s="219">
        <v>1</v>
      </c>
      <c r="I585" s="220"/>
      <c r="J585" s="221">
        <f>ROUND(I585*H585,2)</f>
        <v>0</v>
      </c>
      <c r="K585" s="217" t="s">
        <v>234</v>
      </c>
      <c r="L585" s="46"/>
      <c r="M585" s="222" t="s">
        <v>21</v>
      </c>
      <c r="N585" s="223" t="s">
        <v>45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215</v>
      </c>
      <c r="AT585" s="226" t="s">
        <v>211</v>
      </c>
      <c r="AU585" s="226" t="s">
        <v>83</v>
      </c>
      <c r="AY585" s="19" t="s">
        <v>209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81</v>
      </c>
      <c r="BK585" s="227">
        <f>ROUND(I585*H585,2)</f>
        <v>0</v>
      </c>
      <c r="BL585" s="19" t="s">
        <v>215</v>
      </c>
      <c r="BM585" s="226" t="s">
        <v>1025</v>
      </c>
    </row>
    <row r="586" s="2" customFormat="1" ht="24.15" customHeight="1">
      <c r="A586" s="40"/>
      <c r="B586" s="41"/>
      <c r="C586" s="272" t="s">
        <v>1026</v>
      </c>
      <c r="D586" s="272" t="s">
        <v>299</v>
      </c>
      <c r="E586" s="273" t="s">
        <v>1027</v>
      </c>
      <c r="F586" s="274" t="s">
        <v>1028</v>
      </c>
      <c r="G586" s="275" t="s">
        <v>354</v>
      </c>
      <c r="H586" s="276">
        <v>1</v>
      </c>
      <c r="I586" s="277"/>
      <c r="J586" s="278">
        <f>ROUND(I586*H586,2)</f>
        <v>0</v>
      </c>
      <c r="K586" s="274" t="s">
        <v>21</v>
      </c>
      <c r="L586" s="279"/>
      <c r="M586" s="280" t="s">
        <v>21</v>
      </c>
      <c r="N586" s="281" t="s">
        <v>45</v>
      </c>
      <c r="O586" s="86"/>
      <c r="P586" s="224">
        <f>O586*H586</f>
        <v>0</v>
      </c>
      <c r="Q586" s="224">
        <v>0.00080000000000000004</v>
      </c>
      <c r="R586" s="224">
        <f>Q586*H586</f>
        <v>0.00080000000000000004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262</v>
      </c>
      <c r="AT586" s="226" t="s">
        <v>299</v>
      </c>
      <c r="AU586" s="226" t="s">
        <v>83</v>
      </c>
      <c r="AY586" s="19" t="s">
        <v>209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81</v>
      </c>
      <c r="BK586" s="227">
        <f>ROUND(I586*H586,2)</f>
        <v>0</v>
      </c>
      <c r="BL586" s="19" t="s">
        <v>215</v>
      </c>
      <c r="BM586" s="226" t="s">
        <v>1029</v>
      </c>
    </row>
    <row r="587" s="2" customFormat="1" ht="76.35" customHeight="1">
      <c r="A587" s="40"/>
      <c r="B587" s="41"/>
      <c r="C587" s="215" t="s">
        <v>1030</v>
      </c>
      <c r="D587" s="215" t="s">
        <v>211</v>
      </c>
      <c r="E587" s="216" t="s">
        <v>1031</v>
      </c>
      <c r="F587" s="217" t="s">
        <v>1032</v>
      </c>
      <c r="G587" s="218" t="s">
        <v>354</v>
      </c>
      <c r="H587" s="219">
        <v>1</v>
      </c>
      <c r="I587" s="220"/>
      <c r="J587" s="221">
        <f>ROUND(I587*H587,2)</f>
        <v>0</v>
      </c>
      <c r="K587" s="217" t="s">
        <v>21</v>
      </c>
      <c r="L587" s="46"/>
      <c r="M587" s="222" t="s">
        <v>21</v>
      </c>
      <c r="N587" s="223" t="s">
        <v>45</v>
      </c>
      <c r="O587" s="86"/>
      <c r="P587" s="224">
        <f>O587*H587</f>
        <v>0</v>
      </c>
      <c r="Q587" s="224">
        <v>0.20000000000000001</v>
      </c>
      <c r="R587" s="224">
        <f>Q587*H587</f>
        <v>0.20000000000000001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215</v>
      </c>
      <c r="AT587" s="226" t="s">
        <v>211</v>
      </c>
      <c r="AU587" s="226" t="s">
        <v>83</v>
      </c>
      <c r="AY587" s="19" t="s">
        <v>209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81</v>
      </c>
      <c r="BK587" s="227">
        <f>ROUND(I587*H587,2)</f>
        <v>0</v>
      </c>
      <c r="BL587" s="19" t="s">
        <v>215</v>
      </c>
      <c r="BM587" s="226" t="s">
        <v>1033</v>
      </c>
    </row>
    <row r="588" s="13" customFormat="1">
      <c r="A588" s="13"/>
      <c r="B588" s="228"/>
      <c r="C588" s="229"/>
      <c r="D588" s="230" t="s">
        <v>217</v>
      </c>
      <c r="E588" s="231" t="s">
        <v>21</v>
      </c>
      <c r="F588" s="232" t="s">
        <v>1034</v>
      </c>
      <c r="G588" s="229"/>
      <c r="H588" s="233">
        <v>1</v>
      </c>
      <c r="I588" s="234"/>
      <c r="J588" s="229"/>
      <c r="K588" s="229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217</v>
      </c>
      <c r="AU588" s="239" t="s">
        <v>83</v>
      </c>
      <c r="AV588" s="13" t="s">
        <v>83</v>
      </c>
      <c r="AW588" s="13" t="s">
        <v>35</v>
      </c>
      <c r="AX588" s="13" t="s">
        <v>81</v>
      </c>
      <c r="AY588" s="239" t="s">
        <v>209</v>
      </c>
    </row>
    <row r="589" s="12" customFormat="1" ht="22.8" customHeight="1">
      <c r="A589" s="12"/>
      <c r="B589" s="199"/>
      <c r="C589" s="200"/>
      <c r="D589" s="201" t="s">
        <v>73</v>
      </c>
      <c r="E589" s="213" t="s">
        <v>268</v>
      </c>
      <c r="F589" s="213" t="s">
        <v>1035</v>
      </c>
      <c r="G589" s="200"/>
      <c r="H589" s="200"/>
      <c r="I589" s="203"/>
      <c r="J589" s="214">
        <f>BK589</f>
        <v>0</v>
      </c>
      <c r="K589" s="200"/>
      <c r="L589" s="205"/>
      <c r="M589" s="206"/>
      <c r="N589" s="207"/>
      <c r="O589" s="207"/>
      <c r="P589" s="208">
        <f>SUM(P590:P668)</f>
        <v>0</v>
      </c>
      <c r="Q589" s="207"/>
      <c r="R589" s="208">
        <f>SUM(R590:R668)</f>
        <v>1.0096044</v>
      </c>
      <c r="S589" s="207"/>
      <c r="T589" s="209">
        <f>SUM(T590:T668)</f>
        <v>11.210108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0" t="s">
        <v>81</v>
      </c>
      <c r="AT589" s="211" t="s">
        <v>73</v>
      </c>
      <c r="AU589" s="211" t="s">
        <v>81</v>
      </c>
      <c r="AY589" s="210" t="s">
        <v>209</v>
      </c>
      <c r="BK589" s="212">
        <f>SUM(BK590:BK668)</f>
        <v>0</v>
      </c>
    </row>
    <row r="590" s="2" customFormat="1" ht="24.15" customHeight="1">
      <c r="A590" s="40"/>
      <c r="B590" s="41"/>
      <c r="C590" s="215" t="s">
        <v>1036</v>
      </c>
      <c r="D590" s="215" t="s">
        <v>211</v>
      </c>
      <c r="E590" s="216" t="s">
        <v>1037</v>
      </c>
      <c r="F590" s="217" t="s">
        <v>1038</v>
      </c>
      <c r="G590" s="218" t="s">
        <v>322</v>
      </c>
      <c r="H590" s="219">
        <v>18.899999999999999</v>
      </c>
      <c r="I590" s="220"/>
      <c r="J590" s="221">
        <f>ROUND(I590*H590,2)</f>
        <v>0</v>
      </c>
      <c r="K590" s="217" t="s">
        <v>21</v>
      </c>
      <c r="L590" s="46"/>
      <c r="M590" s="222" t="s">
        <v>21</v>
      </c>
      <c r="N590" s="223" t="s">
        <v>45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215</v>
      </c>
      <c r="AT590" s="226" t="s">
        <v>211</v>
      </c>
      <c r="AU590" s="226" t="s">
        <v>83</v>
      </c>
      <c r="AY590" s="19" t="s">
        <v>209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81</v>
      </c>
      <c r="BK590" s="227">
        <f>ROUND(I590*H590,2)</f>
        <v>0</v>
      </c>
      <c r="BL590" s="19" t="s">
        <v>215</v>
      </c>
      <c r="BM590" s="226" t="s">
        <v>1039</v>
      </c>
    </row>
    <row r="591" s="13" customFormat="1">
      <c r="A591" s="13"/>
      <c r="B591" s="228"/>
      <c r="C591" s="229"/>
      <c r="D591" s="230" t="s">
        <v>217</v>
      </c>
      <c r="E591" s="231" t="s">
        <v>21</v>
      </c>
      <c r="F591" s="232" t="s">
        <v>1040</v>
      </c>
      <c r="G591" s="229"/>
      <c r="H591" s="233">
        <v>18.899999999999999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217</v>
      </c>
      <c r="AU591" s="239" t="s">
        <v>83</v>
      </c>
      <c r="AV591" s="13" t="s">
        <v>83</v>
      </c>
      <c r="AW591" s="13" t="s">
        <v>35</v>
      </c>
      <c r="AX591" s="13" t="s">
        <v>81</v>
      </c>
      <c r="AY591" s="239" t="s">
        <v>209</v>
      </c>
    </row>
    <row r="592" s="2" customFormat="1" ht="49.05" customHeight="1">
      <c r="A592" s="40"/>
      <c r="B592" s="41"/>
      <c r="C592" s="215" t="s">
        <v>1041</v>
      </c>
      <c r="D592" s="215" t="s">
        <v>211</v>
      </c>
      <c r="E592" s="216" t="s">
        <v>1042</v>
      </c>
      <c r="F592" s="217" t="s">
        <v>1043</v>
      </c>
      <c r="G592" s="218" t="s">
        <v>331</v>
      </c>
      <c r="H592" s="219">
        <v>462.43000000000001</v>
      </c>
      <c r="I592" s="220"/>
      <c r="J592" s="221">
        <f>ROUND(I592*H592,2)</f>
        <v>0</v>
      </c>
      <c r="K592" s="217" t="s">
        <v>234</v>
      </c>
      <c r="L592" s="46"/>
      <c r="M592" s="222" t="s">
        <v>21</v>
      </c>
      <c r="N592" s="223" t="s">
        <v>45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215</v>
      </c>
      <c r="AT592" s="226" t="s">
        <v>211</v>
      </c>
      <c r="AU592" s="226" t="s">
        <v>83</v>
      </c>
      <c r="AY592" s="19" t="s">
        <v>209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81</v>
      </c>
      <c r="BK592" s="227">
        <f>ROUND(I592*H592,2)</f>
        <v>0</v>
      </c>
      <c r="BL592" s="19" t="s">
        <v>215</v>
      </c>
      <c r="BM592" s="226" t="s">
        <v>1044</v>
      </c>
    </row>
    <row r="593" s="13" customFormat="1">
      <c r="A593" s="13"/>
      <c r="B593" s="228"/>
      <c r="C593" s="229"/>
      <c r="D593" s="230" t="s">
        <v>217</v>
      </c>
      <c r="E593" s="231" t="s">
        <v>21</v>
      </c>
      <c r="F593" s="232" t="s">
        <v>1045</v>
      </c>
      <c r="G593" s="229"/>
      <c r="H593" s="233">
        <v>72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217</v>
      </c>
      <c r="AU593" s="239" t="s">
        <v>83</v>
      </c>
      <c r="AV593" s="13" t="s">
        <v>83</v>
      </c>
      <c r="AW593" s="13" t="s">
        <v>35</v>
      </c>
      <c r="AX593" s="13" t="s">
        <v>74</v>
      </c>
      <c r="AY593" s="239" t="s">
        <v>209</v>
      </c>
    </row>
    <row r="594" s="13" customFormat="1">
      <c r="A594" s="13"/>
      <c r="B594" s="228"/>
      <c r="C594" s="229"/>
      <c r="D594" s="230" t="s">
        <v>217</v>
      </c>
      <c r="E594" s="231" t="s">
        <v>21</v>
      </c>
      <c r="F594" s="232" t="s">
        <v>1046</v>
      </c>
      <c r="G594" s="229"/>
      <c r="H594" s="233">
        <v>390.43000000000001</v>
      </c>
      <c r="I594" s="234"/>
      <c r="J594" s="229"/>
      <c r="K594" s="229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217</v>
      </c>
      <c r="AU594" s="239" t="s">
        <v>83</v>
      </c>
      <c r="AV594" s="13" t="s">
        <v>83</v>
      </c>
      <c r="AW594" s="13" t="s">
        <v>35</v>
      </c>
      <c r="AX594" s="13" t="s">
        <v>74</v>
      </c>
      <c r="AY594" s="239" t="s">
        <v>209</v>
      </c>
    </row>
    <row r="595" s="14" customFormat="1">
      <c r="A595" s="14"/>
      <c r="B595" s="240"/>
      <c r="C595" s="241"/>
      <c r="D595" s="230" t="s">
        <v>217</v>
      </c>
      <c r="E595" s="242" t="s">
        <v>102</v>
      </c>
      <c r="F595" s="243" t="s">
        <v>223</v>
      </c>
      <c r="G595" s="241"/>
      <c r="H595" s="244">
        <v>462.43000000000001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217</v>
      </c>
      <c r="AU595" s="250" t="s">
        <v>83</v>
      </c>
      <c r="AV595" s="14" t="s">
        <v>224</v>
      </c>
      <c r="AW595" s="14" t="s">
        <v>35</v>
      </c>
      <c r="AX595" s="14" t="s">
        <v>81</v>
      </c>
      <c r="AY595" s="250" t="s">
        <v>209</v>
      </c>
    </row>
    <row r="596" s="2" customFormat="1" ht="14.4" customHeight="1">
      <c r="A596" s="40"/>
      <c r="B596" s="41"/>
      <c r="C596" s="215" t="s">
        <v>1047</v>
      </c>
      <c r="D596" s="215" t="s">
        <v>211</v>
      </c>
      <c r="E596" s="216" t="s">
        <v>1048</v>
      </c>
      <c r="F596" s="217" t="s">
        <v>1049</v>
      </c>
      <c r="G596" s="218" t="s">
        <v>331</v>
      </c>
      <c r="H596" s="219">
        <v>462.43000000000001</v>
      </c>
      <c r="I596" s="220"/>
      <c r="J596" s="221">
        <f>ROUND(I596*H596,2)</f>
        <v>0</v>
      </c>
      <c r="K596" s="217" t="s">
        <v>21</v>
      </c>
      <c r="L596" s="46"/>
      <c r="M596" s="222" t="s">
        <v>21</v>
      </c>
      <c r="N596" s="223" t="s">
        <v>45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215</v>
      </c>
      <c r="AT596" s="226" t="s">
        <v>211</v>
      </c>
      <c r="AU596" s="226" t="s">
        <v>83</v>
      </c>
      <c r="AY596" s="19" t="s">
        <v>209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81</v>
      </c>
      <c r="BK596" s="227">
        <f>ROUND(I596*H596,2)</f>
        <v>0</v>
      </c>
      <c r="BL596" s="19" t="s">
        <v>215</v>
      </c>
      <c r="BM596" s="226" t="s">
        <v>1050</v>
      </c>
    </row>
    <row r="597" s="13" customFormat="1">
      <c r="A597" s="13"/>
      <c r="B597" s="228"/>
      <c r="C597" s="229"/>
      <c r="D597" s="230" t="s">
        <v>217</v>
      </c>
      <c r="E597" s="231" t="s">
        <v>21</v>
      </c>
      <c r="F597" s="232" t="s">
        <v>102</v>
      </c>
      <c r="G597" s="229"/>
      <c r="H597" s="233">
        <v>462.43000000000001</v>
      </c>
      <c r="I597" s="234"/>
      <c r="J597" s="229"/>
      <c r="K597" s="229"/>
      <c r="L597" s="235"/>
      <c r="M597" s="236"/>
      <c r="N597" s="237"/>
      <c r="O597" s="237"/>
      <c r="P597" s="237"/>
      <c r="Q597" s="237"/>
      <c r="R597" s="237"/>
      <c r="S597" s="237"/>
      <c r="T597" s="23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9" t="s">
        <v>217</v>
      </c>
      <c r="AU597" s="239" t="s">
        <v>83</v>
      </c>
      <c r="AV597" s="13" t="s">
        <v>83</v>
      </c>
      <c r="AW597" s="13" t="s">
        <v>35</v>
      </c>
      <c r="AX597" s="13" t="s">
        <v>81</v>
      </c>
      <c r="AY597" s="239" t="s">
        <v>209</v>
      </c>
    </row>
    <row r="598" s="2" customFormat="1" ht="49.05" customHeight="1">
      <c r="A598" s="40"/>
      <c r="B598" s="41"/>
      <c r="C598" s="215" t="s">
        <v>1051</v>
      </c>
      <c r="D598" s="215" t="s">
        <v>211</v>
      </c>
      <c r="E598" s="216" t="s">
        <v>1052</v>
      </c>
      <c r="F598" s="217" t="s">
        <v>1053</v>
      </c>
      <c r="G598" s="218" t="s">
        <v>331</v>
      </c>
      <c r="H598" s="219">
        <v>462.43000000000001</v>
      </c>
      <c r="I598" s="220"/>
      <c r="J598" s="221">
        <f>ROUND(I598*H598,2)</f>
        <v>0</v>
      </c>
      <c r="K598" s="217" t="s">
        <v>234</v>
      </c>
      <c r="L598" s="46"/>
      <c r="M598" s="222" t="s">
        <v>21</v>
      </c>
      <c r="N598" s="223" t="s">
        <v>45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215</v>
      </c>
      <c r="AT598" s="226" t="s">
        <v>211</v>
      </c>
      <c r="AU598" s="226" t="s">
        <v>83</v>
      </c>
      <c r="AY598" s="19" t="s">
        <v>209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81</v>
      </c>
      <c r="BK598" s="227">
        <f>ROUND(I598*H598,2)</f>
        <v>0</v>
      </c>
      <c r="BL598" s="19" t="s">
        <v>215</v>
      </c>
      <c r="BM598" s="226" t="s">
        <v>1054</v>
      </c>
    </row>
    <row r="599" s="13" customFormat="1">
      <c r="A599" s="13"/>
      <c r="B599" s="228"/>
      <c r="C599" s="229"/>
      <c r="D599" s="230" t="s">
        <v>217</v>
      </c>
      <c r="E599" s="231" t="s">
        <v>21</v>
      </c>
      <c r="F599" s="232" t="s">
        <v>102</v>
      </c>
      <c r="G599" s="229"/>
      <c r="H599" s="233">
        <v>462.43000000000001</v>
      </c>
      <c r="I599" s="234"/>
      <c r="J599" s="229"/>
      <c r="K599" s="229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217</v>
      </c>
      <c r="AU599" s="239" t="s">
        <v>83</v>
      </c>
      <c r="AV599" s="13" t="s">
        <v>83</v>
      </c>
      <c r="AW599" s="13" t="s">
        <v>35</v>
      </c>
      <c r="AX599" s="13" t="s">
        <v>81</v>
      </c>
      <c r="AY599" s="239" t="s">
        <v>209</v>
      </c>
    </row>
    <row r="600" s="2" customFormat="1" ht="37.8" customHeight="1">
      <c r="A600" s="40"/>
      <c r="B600" s="41"/>
      <c r="C600" s="215" t="s">
        <v>1055</v>
      </c>
      <c r="D600" s="215" t="s">
        <v>211</v>
      </c>
      <c r="E600" s="216" t="s">
        <v>1056</v>
      </c>
      <c r="F600" s="217" t="s">
        <v>1057</v>
      </c>
      <c r="G600" s="218" t="s">
        <v>331</v>
      </c>
      <c r="H600" s="219">
        <v>364.42000000000002</v>
      </c>
      <c r="I600" s="220"/>
      <c r="J600" s="221">
        <f>ROUND(I600*H600,2)</f>
        <v>0</v>
      </c>
      <c r="K600" s="217" t="s">
        <v>234</v>
      </c>
      <c r="L600" s="46"/>
      <c r="M600" s="222" t="s">
        <v>21</v>
      </c>
      <c r="N600" s="223" t="s">
        <v>45</v>
      </c>
      <c r="O600" s="86"/>
      <c r="P600" s="224">
        <f>O600*H600</f>
        <v>0</v>
      </c>
      <c r="Q600" s="224">
        <v>0.00012999999999999999</v>
      </c>
      <c r="R600" s="224">
        <f>Q600*H600</f>
        <v>0.047374599999999996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215</v>
      </c>
      <c r="AT600" s="226" t="s">
        <v>211</v>
      </c>
      <c r="AU600" s="226" t="s">
        <v>83</v>
      </c>
      <c r="AY600" s="19" t="s">
        <v>209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81</v>
      </c>
      <c r="BK600" s="227">
        <f>ROUND(I600*H600,2)</f>
        <v>0</v>
      </c>
      <c r="BL600" s="19" t="s">
        <v>215</v>
      </c>
      <c r="BM600" s="226" t="s">
        <v>1058</v>
      </c>
    </row>
    <row r="601" s="13" customFormat="1">
      <c r="A601" s="13"/>
      <c r="B601" s="228"/>
      <c r="C601" s="229"/>
      <c r="D601" s="230" t="s">
        <v>217</v>
      </c>
      <c r="E601" s="231" t="s">
        <v>21</v>
      </c>
      <c r="F601" s="232" t="s">
        <v>1059</v>
      </c>
      <c r="G601" s="229"/>
      <c r="H601" s="233">
        <v>42.659999999999997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217</v>
      </c>
      <c r="AU601" s="239" t="s">
        <v>83</v>
      </c>
      <c r="AV601" s="13" t="s">
        <v>83</v>
      </c>
      <c r="AW601" s="13" t="s">
        <v>35</v>
      </c>
      <c r="AX601" s="13" t="s">
        <v>74</v>
      </c>
      <c r="AY601" s="239" t="s">
        <v>209</v>
      </c>
    </row>
    <row r="602" s="13" customFormat="1">
      <c r="A602" s="13"/>
      <c r="B602" s="228"/>
      <c r="C602" s="229"/>
      <c r="D602" s="230" t="s">
        <v>217</v>
      </c>
      <c r="E602" s="231" t="s">
        <v>21</v>
      </c>
      <c r="F602" s="232" t="s">
        <v>1060</v>
      </c>
      <c r="G602" s="229"/>
      <c r="H602" s="233">
        <v>300.31</v>
      </c>
      <c r="I602" s="234"/>
      <c r="J602" s="229"/>
      <c r="K602" s="229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217</v>
      </c>
      <c r="AU602" s="239" t="s">
        <v>83</v>
      </c>
      <c r="AV602" s="13" t="s">
        <v>83</v>
      </c>
      <c r="AW602" s="13" t="s">
        <v>35</v>
      </c>
      <c r="AX602" s="13" t="s">
        <v>74</v>
      </c>
      <c r="AY602" s="239" t="s">
        <v>209</v>
      </c>
    </row>
    <row r="603" s="13" customFormat="1">
      <c r="A603" s="13"/>
      <c r="B603" s="228"/>
      <c r="C603" s="229"/>
      <c r="D603" s="230" t="s">
        <v>217</v>
      </c>
      <c r="E603" s="231" t="s">
        <v>21</v>
      </c>
      <c r="F603" s="232" t="s">
        <v>1061</v>
      </c>
      <c r="G603" s="229"/>
      <c r="H603" s="233">
        <v>21.449999999999999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217</v>
      </c>
      <c r="AU603" s="239" t="s">
        <v>83</v>
      </c>
      <c r="AV603" s="13" t="s">
        <v>83</v>
      </c>
      <c r="AW603" s="13" t="s">
        <v>35</v>
      </c>
      <c r="AX603" s="13" t="s">
        <v>74</v>
      </c>
      <c r="AY603" s="239" t="s">
        <v>209</v>
      </c>
    </row>
    <row r="604" s="14" customFormat="1">
      <c r="A604" s="14"/>
      <c r="B604" s="240"/>
      <c r="C604" s="241"/>
      <c r="D604" s="230" t="s">
        <v>217</v>
      </c>
      <c r="E604" s="242" t="s">
        <v>21</v>
      </c>
      <c r="F604" s="243" t="s">
        <v>223</v>
      </c>
      <c r="G604" s="241"/>
      <c r="H604" s="244">
        <v>364.42000000000002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217</v>
      </c>
      <c r="AU604" s="250" t="s">
        <v>83</v>
      </c>
      <c r="AV604" s="14" t="s">
        <v>224</v>
      </c>
      <c r="AW604" s="14" t="s">
        <v>35</v>
      </c>
      <c r="AX604" s="14" t="s">
        <v>81</v>
      </c>
      <c r="AY604" s="250" t="s">
        <v>209</v>
      </c>
    </row>
    <row r="605" s="2" customFormat="1" ht="37.8" customHeight="1">
      <c r="A605" s="40"/>
      <c r="B605" s="41"/>
      <c r="C605" s="215" t="s">
        <v>1062</v>
      </c>
      <c r="D605" s="215" t="s">
        <v>211</v>
      </c>
      <c r="E605" s="216" t="s">
        <v>1063</v>
      </c>
      <c r="F605" s="217" t="s">
        <v>1064</v>
      </c>
      <c r="G605" s="218" t="s">
        <v>331</v>
      </c>
      <c r="H605" s="219">
        <v>80</v>
      </c>
      <c r="I605" s="220"/>
      <c r="J605" s="221">
        <f>ROUND(I605*H605,2)</f>
        <v>0</v>
      </c>
      <c r="K605" s="217" t="s">
        <v>234</v>
      </c>
      <c r="L605" s="46"/>
      <c r="M605" s="222" t="s">
        <v>21</v>
      </c>
      <c r="N605" s="223" t="s">
        <v>45</v>
      </c>
      <c r="O605" s="86"/>
      <c r="P605" s="224">
        <f>O605*H605</f>
        <v>0</v>
      </c>
      <c r="Q605" s="224">
        <v>0.00021000000000000001</v>
      </c>
      <c r="R605" s="224">
        <f>Q605*H605</f>
        <v>0.016800000000000002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215</v>
      </c>
      <c r="AT605" s="226" t="s">
        <v>211</v>
      </c>
      <c r="AU605" s="226" t="s">
        <v>83</v>
      </c>
      <c r="AY605" s="19" t="s">
        <v>209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81</v>
      </c>
      <c r="BK605" s="227">
        <f>ROUND(I605*H605,2)</f>
        <v>0</v>
      </c>
      <c r="BL605" s="19" t="s">
        <v>215</v>
      </c>
      <c r="BM605" s="226" t="s">
        <v>1065</v>
      </c>
    </row>
    <row r="606" s="13" customFormat="1">
      <c r="A606" s="13"/>
      <c r="B606" s="228"/>
      <c r="C606" s="229"/>
      <c r="D606" s="230" t="s">
        <v>217</v>
      </c>
      <c r="E606" s="231" t="s">
        <v>21</v>
      </c>
      <c r="F606" s="232" t="s">
        <v>1066</v>
      </c>
      <c r="G606" s="229"/>
      <c r="H606" s="233">
        <v>40</v>
      </c>
      <c r="I606" s="234"/>
      <c r="J606" s="229"/>
      <c r="K606" s="229"/>
      <c r="L606" s="235"/>
      <c r="M606" s="236"/>
      <c r="N606" s="237"/>
      <c r="O606" s="237"/>
      <c r="P606" s="237"/>
      <c r="Q606" s="237"/>
      <c r="R606" s="237"/>
      <c r="S606" s="237"/>
      <c r="T606" s="23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9" t="s">
        <v>217</v>
      </c>
      <c r="AU606" s="239" t="s">
        <v>83</v>
      </c>
      <c r="AV606" s="13" t="s">
        <v>83</v>
      </c>
      <c r="AW606" s="13" t="s">
        <v>35</v>
      </c>
      <c r="AX606" s="13" t="s">
        <v>74</v>
      </c>
      <c r="AY606" s="239" t="s">
        <v>209</v>
      </c>
    </row>
    <row r="607" s="13" customFormat="1">
      <c r="A607" s="13"/>
      <c r="B607" s="228"/>
      <c r="C607" s="229"/>
      <c r="D607" s="230" t="s">
        <v>217</v>
      </c>
      <c r="E607" s="231" t="s">
        <v>21</v>
      </c>
      <c r="F607" s="232" t="s">
        <v>1067</v>
      </c>
      <c r="G607" s="229"/>
      <c r="H607" s="233">
        <v>40</v>
      </c>
      <c r="I607" s="234"/>
      <c r="J607" s="229"/>
      <c r="K607" s="229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217</v>
      </c>
      <c r="AU607" s="239" t="s">
        <v>83</v>
      </c>
      <c r="AV607" s="13" t="s">
        <v>83</v>
      </c>
      <c r="AW607" s="13" t="s">
        <v>35</v>
      </c>
      <c r="AX607" s="13" t="s">
        <v>74</v>
      </c>
      <c r="AY607" s="239" t="s">
        <v>209</v>
      </c>
    </row>
    <row r="608" s="14" customFormat="1">
      <c r="A608" s="14"/>
      <c r="B608" s="240"/>
      <c r="C608" s="241"/>
      <c r="D608" s="230" t="s">
        <v>217</v>
      </c>
      <c r="E608" s="242" t="s">
        <v>21</v>
      </c>
      <c r="F608" s="243" t="s">
        <v>223</v>
      </c>
      <c r="G608" s="241"/>
      <c r="H608" s="244">
        <v>80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0" t="s">
        <v>217</v>
      </c>
      <c r="AU608" s="250" t="s">
        <v>83</v>
      </c>
      <c r="AV608" s="14" t="s">
        <v>224</v>
      </c>
      <c r="AW608" s="14" t="s">
        <v>35</v>
      </c>
      <c r="AX608" s="14" t="s">
        <v>81</v>
      </c>
      <c r="AY608" s="250" t="s">
        <v>209</v>
      </c>
    </row>
    <row r="609" s="2" customFormat="1" ht="24.15" customHeight="1">
      <c r="A609" s="40"/>
      <c r="B609" s="41"/>
      <c r="C609" s="215" t="s">
        <v>1068</v>
      </c>
      <c r="D609" s="215" t="s">
        <v>211</v>
      </c>
      <c r="E609" s="216" t="s">
        <v>1069</v>
      </c>
      <c r="F609" s="217" t="s">
        <v>1070</v>
      </c>
      <c r="G609" s="218" t="s">
        <v>322</v>
      </c>
      <c r="H609" s="219">
        <v>7</v>
      </c>
      <c r="I609" s="220"/>
      <c r="J609" s="221">
        <f>ROUND(I609*H609,2)</f>
        <v>0</v>
      </c>
      <c r="K609" s="217" t="s">
        <v>234</v>
      </c>
      <c r="L609" s="46"/>
      <c r="M609" s="222" t="s">
        <v>21</v>
      </c>
      <c r="N609" s="223" t="s">
        <v>45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215</v>
      </c>
      <c r="AT609" s="226" t="s">
        <v>211</v>
      </c>
      <c r="AU609" s="226" t="s">
        <v>83</v>
      </c>
      <c r="AY609" s="19" t="s">
        <v>209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81</v>
      </c>
      <c r="BK609" s="227">
        <f>ROUND(I609*H609,2)</f>
        <v>0</v>
      </c>
      <c r="BL609" s="19" t="s">
        <v>215</v>
      </c>
      <c r="BM609" s="226" t="s">
        <v>1071</v>
      </c>
    </row>
    <row r="610" s="13" customFormat="1">
      <c r="A610" s="13"/>
      <c r="B610" s="228"/>
      <c r="C610" s="229"/>
      <c r="D610" s="230" t="s">
        <v>217</v>
      </c>
      <c r="E610" s="231" t="s">
        <v>21</v>
      </c>
      <c r="F610" s="232" t="s">
        <v>1072</v>
      </c>
      <c r="G610" s="229"/>
      <c r="H610" s="233">
        <v>7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217</v>
      </c>
      <c r="AU610" s="239" t="s">
        <v>83</v>
      </c>
      <c r="AV610" s="13" t="s">
        <v>83</v>
      </c>
      <c r="AW610" s="13" t="s">
        <v>35</v>
      </c>
      <c r="AX610" s="13" t="s">
        <v>81</v>
      </c>
      <c r="AY610" s="239" t="s">
        <v>209</v>
      </c>
    </row>
    <row r="611" s="2" customFormat="1" ht="24.15" customHeight="1">
      <c r="A611" s="40"/>
      <c r="B611" s="41"/>
      <c r="C611" s="215" t="s">
        <v>1073</v>
      </c>
      <c r="D611" s="215" t="s">
        <v>211</v>
      </c>
      <c r="E611" s="216" t="s">
        <v>1074</v>
      </c>
      <c r="F611" s="217" t="s">
        <v>1075</v>
      </c>
      <c r="G611" s="218" t="s">
        <v>322</v>
      </c>
      <c r="H611" s="219">
        <v>7</v>
      </c>
      <c r="I611" s="220"/>
      <c r="J611" s="221">
        <f>ROUND(I611*H611,2)</f>
        <v>0</v>
      </c>
      <c r="K611" s="217" t="s">
        <v>21</v>
      </c>
      <c r="L611" s="46"/>
      <c r="M611" s="222" t="s">
        <v>21</v>
      </c>
      <c r="N611" s="223" t="s">
        <v>45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215</v>
      </c>
      <c r="AT611" s="226" t="s">
        <v>211</v>
      </c>
      <c r="AU611" s="226" t="s">
        <v>83</v>
      </c>
      <c r="AY611" s="19" t="s">
        <v>209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81</v>
      </c>
      <c r="BK611" s="227">
        <f>ROUND(I611*H611,2)</f>
        <v>0</v>
      </c>
      <c r="BL611" s="19" t="s">
        <v>215</v>
      </c>
      <c r="BM611" s="226" t="s">
        <v>1076</v>
      </c>
    </row>
    <row r="612" s="2" customFormat="1" ht="24.15" customHeight="1">
      <c r="A612" s="40"/>
      <c r="B612" s="41"/>
      <c r="C612" s="215" t="s">
        <v>1077</v>
      </c>
      <c r="D612" s="215" t="s">
        <v>211</v>
      </c>
      <c r="E612" s="216" t="s">
        <v>1078</v>
      </c>
      <c r="F612" s="217" t="s">
        <v>1079</v>
      </c>
      <c r="G612" s="218" t="s">
        <v>322</v>
      </c>
      <c r="H612" s="219">
        <v>7</v>
      </c>
      <c r="I612" s="220"/>
      <c r="J612" s="221">
        <f>ROUND(I612*H612,2)</f>
        <v>0</v>
      </c>
      <c r="K612" s="217" t="s">
        <v>234</v>
      </c>
      <c r="L612" s="46"/>
      <c r="M612" s="222" t="s">
        <v>21</v>
      </c>
      <c r="N612" s="223" t="s">
        <v>45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215</v>
      </c>
      <c r="AT612" s="226" t="s">
        <v>211</v>
      </c>
      <c r="AU612" s="226" t="s">
        <v>83</v>
      </c>
      <c r="AY612" s="19" t="s">
        <v>209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81</v>
      </c>
      <c r="BK612" s="227">
        <f>ROUND(I612*H612,2)</f>
        <v>0</v>
      </c>
      <c r="BL612" s="19" t="s">
        <v>215</v>
      </c>
      <c r="BM612" s="226" t="s">
        <v>1080</v>
      </c>
    </row>
    <row r="613" s="2" customFormat="1" ht="37.8" customHeight="1">
      <c r="A613" s="40"/>
      <c r="B613" s="41"/>
      <c r="C613" s="215" t="s">
        <v>1081</v>
      </c>
      <c r="D613" s="215" t="s">
        <v>211</v>
      </c>
      <c r="E613" s="216" t="s">
        <v>1082</v>
      </c>
      <c r="F613" s="217" t="s">
        <v>1083</v>
      </c>
      <c r="G613" s="218" t="s">
        <v>331</v>
      </c>
      <c r="H613" s="219">
        <v>320.62</v>
      </c>
      <c r="I613" s="220"/>
      <c r="J613" s="221">
        <f>ROUND(I613*H613,2)</f>
        <v>0</v>
      </c>
      <c r="K613" s="217" t="s">
        <v>234</v>
      </c>
      <c r="L613" s="46"/>
      <c r="M613" s="222" t="s">
        <v>21</v>
      </c>
      <c r="N613" s="223" t="s">
        <v>45</v>
      </c>
      <c r="O613" s="86"/>
      <c r="P613" s="224">
        <f>O613*H613</f>
        <v>0</v>
      </c>
      <c r="Q613" s="224">
        <v>4.0000000000000003E-05</v>
      </c>
      <c r="R613" s="224">
        <f>Q613*H613</f>
        <v>0.012824800000000001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215</v>
      </c>
      <c r="AT613" s="226" t="s">
        <v>211</v>
      </c>
      <c r="AU613" s="226" t="s">
        <v>83</v>
      </c>
      <c r="AY613" s="19" t="s">
        <v>209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81</v>
      </c>
      <c r="BK613" s="227">
        <f>ROUND(I613*H613,2)</f>
        <v>0</v>
      </c>
      <c r="BL613" s="19" t="s">
        <v>215</v>
      </c>
      <c r="BM613" s="226" t="s">
        <v>1084</v>
      </c>
    </row>
    <row r="614" s="13" customFormat="1">
      <c r="A614" s="13"/>
      <c r="B614" s="228"/>
      <c r="C614" s="229"/>
      <c r="D614" s="230" t="s">
        <v>217</v>
      </c>
      <c r="E614" s="231" t="s">
        <v>21</v>
      </c>
      <c r="F614" s="232" t="s">
        <v>1085</v>
      </c>
      <c r="G614" s="229"/>
      <c r="H614" s="233">
        <v>320.62</v>
      </c>
      <c r="I614" s="234"/>
      <c r="J614" s="229"/>
      <c r="K614" s="229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217</v>
      </c>
      <c r="AU614" s="239" t="s">
        <v>83</v>
      </c>
      <c r="AV614" s="13" t="s">
        <v>83</v>
      </c>
      <c r="AW614" s="13" t="s">
        <v>35</v>
      </c>
      <c r="AX614" s="13" t="s">
        <v>81</v>
      </c>
      <c r="AY614" s="239" t="s">
        <v>209</v>
      </c>
    </row>
    <row r="615" s="2" customFormat="1" ht="37.8" customHeight="1">
      <c r="A615" s="40"/>
      <c r="B615" s="41"/>
      <c r="C615" s="215" t="s">
        <v>1086</v>
      </c>
      <c r="D615" s="215" t="s">
        <v>211</v>
      </c>
      <c r="E615" s="216" t="s">
        <v>1087</v>
      </c>
      <c r="F615" s="217" t="s">
        <v>1088</v>
      </c>
      <c r="G615" s="218" t="s">
        <v>331</v>
      </c>
      <c r="H615" s="219">
        <v>7</v>
      </c>
      <c r="I615" s="220"/>
      <c r="J615" s="221">
        <f>ROUND(I615*H615,2)</f>
        <v>0</v>
      </c>
      <c r="K615" s="217" t="s">
        <v>234</v>
      </c>
      <c r="L615" s="46"/>
      <c r="M615" s="222" t="s">
        <v>21</v>
      </c>
      <c r="N615" s="223" t="s">
        <v>45</v>
      </c>
      <c r="O615" s="86"/>
      <c r="P615" s="224">
        <f>O615*H615</f>
        <v>0</v>
      </c>
      <c r="Q615" s="224">
        <v>0.00063000000000000003</v>
      </c>
      <c r="R615" s="224">
        <f>Q615*H615</f>
        <v>0.0044099999999999999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215</v>
      </c>
      <c r="AT615" s="226" t="s">
        <v>211</v>
      </c>
      <c r="AU615" s="226" t="s">
        <v>83</v>
      </c>
      <c r="AY615" s="19" t="s">
        <v>209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81</v>
      </c>
      <c r="BK615" s="227">
        <f>ROUND(I615*H615,2)</f>
        <v>0</v>
      </c>
      <c r="BL615" s="19" t="s">
        <v>215</v>
      </c>
      <c r="BM615" s="226" t="s">
        <v>1089</v>
      </c>
    </row>
    <row r="616" s="13" customFormat="1">
      <c r="A616" s="13"/>
      <c r="B616" s="228"/>
      <c r="C616" s="229"/>
      <c r="D616" s="230" t="s">
        <v>217</v>
      </c>
      <c r="E616" s="231" t="s">
        <v>21</v>
      </c>
      <c r="F616" s="232" t="s">
        <v>1090</v>
      </c>
      <c r="G616" s="229"/>
      <c r="H616" s="233">
        <v>20.631</v>
      </c>
      <c r="I616" s="234"/>
      <c r="J616" s="229"/>
      <c r="K616" s="229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217</v>
      </c>
      <c r="AU616" s="239" t="s">
        <v>83</v>
      </c>
      <c r="AV616" s="13" t="s">
        <v>83</v>
      </c>
      <c r="AW616" s="13" t="s">
        <v>35</v>
      </c>
      <c r="AX616" s="13" t="s">
        <v>74</v>
      </c>
      <c r="AY616" s="239" t="s">
        <v>209</v>
      </c>
    </row>
    <row r="617" s="13" customFormat="1">
      <c r="A617" s="13"/>
      <c r="B617" s="228"/>
      <c r="C617" s="229"/>
      <c r="D617" s="230" t="s">
        <v>217</v>
      </c>
      <c r="E617" s="231" t="s">
        <v>21</v>
      </c>
      <c r="F617" s="232" t="s">
        <v>1091</v>
      </c>
      <c r="G617" s="229"/>
      <c r="H617" s="233">
        <v>7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217</v>
      </c>
      <c r="AU617" s="239" t="s">
        <v>83</v>
      </c>
      <c r="AV617" s="13" t="s">
        <v>83</v>
      </c>
      <c r="AW617" s="13" t="s">
        <v>35</v>
      </c>
      <c r="AX617" s="13" t="s">
        <v>81</v>
      </c>
      <c r="AY617" s="239" t="s">
        <v>209</v>
      </c>
    </row>
    <row r="618" s="2" customFormat="1" ht="37.8" customHeight="1">
      <c r="A618" s="40"/>
      <c r="B618" s="41"/>
      <c r="C618" s="215" t="s">
        <v>1092</v>
      </c>
      <c r="D618" s="215" t="s">
        <v>211</v>
      </c>
      <c r="E618" s="216" t="s">
        <v>1093</v>
      </c>
      <c r="F618" s="217" t="s">
        <v>1094</v>
      </c>
      <c r="G618" s="218" t="s">
        <v>331</v>
      </c>
      <c r="H618" s="219">
        <v>11.1</v>
      </c>
      <c r="I618" s="220"/>
      <c r="J618" s="221">
        <f>ROUND(I618*H618,2)</f>
        <v>0</v>
      </c>
      <c r="K618" s="217" t="s">
        <v>234</v>
      </c>
      <c r="L618" s="46"/>
      <c r="M618" s="222" t="s">
        <v>21</v>
      </c>
      <c r="N618" s="223" t="s">
        <v>45</v>
      </c>
      <c r="O618" s="86"/>
      <c r="P618" s="224">
        <f>O618*H618</f>
        <v>0</v>
      </c>
      <c r="Q618" s="224">
        <v>0.00095</v>
      </c>
      <c r="R618" s="224">
        <f>Q618*H618</f>
        <v>0.010544999999999999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215</v>
      </c>
      <c r="AT618" s="226" t="s">
        <v>211</v>
      </c>
      <c r="AU618" s="226" t="s">
        <v>83</v>
      </c>
      <c r="AY618" s="19" t="s">
        <v>209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81</v>
      </c>
      <c r="BK618" s="227">
        <f>ROUND(I618*H618,2)</f>
        <v>0</v>
      </c>
      <c r="BL618" s="19" t="s">
        <v>215</v>
      </c>
      <c r="BM618" s="226" t="s">
        <v>1095</v>
      </c>
    </row>
    <row r="619" s="13" customFormat="1">
      <c r="A619" s="13"/>
      <c r="B619" s="228"/>
      <c r="C619" s="229"/>
      <c r="D619" s="230" t="s">
        <v>217</v>
      </c>
      <c r="E619" s="231" t="s">
        <v>21</v>
      </c>
      <c r="F619" s="232" t="s">
        <v>1096</v>
      </c>
      <c r="G619" s="229"/>
      <c r="H619" s="233">
        <v>7.0999999999999996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217</v>
      </c>
      <c r="AU619" s="239" t="s">
        <v>83</v>
      </c>
      <c r="AV619" s="13" t="s">
        <v>83</v>
      </c>
      <c r="AW619" s="13" t="s">
        <v>35</v>
      </c>
      <c r="AX619" s="13" t="s">
        <v>74</v>
      </c>
      <c r="AY619" s="239" t="s">
        <v>209</v>
      </c>
    </row>
    <row r="620" s="13" customFormat="1">
      <c r="A620" s="13"/>
      <c r="B620" s="228"/>
      <c r="C620" s="229"/>
      <c r="D620" s="230" t="s">
        <v>217</v>
      </c>
      <c r="E620" s="231" t="s">
        <v>21</v>
      </c>
      <c r="F620" s="232" t="s">
        <v>1097</v>
      </c>
      <c r="G620" s="229"/>
      <c r="H620" s="233">
        <v>4</v>
      </c>
      <c r="I620" s="234"/>
      <c r="J620" s="229"/>
      <c r="K620" s="229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217</v>
      </c>
      <c r="AU620" s="239" t="s">
        <v>83</v>
      </c>
      <c r="AV620" s="13" t="s">
        <v>83</v>
      </c>
      <c r="AW620" s="13" t="s">
        <v>35</v>
      </c>
      <c r="AX620" s="13" t="s">
        <v>74</v>
      </c>
      <c r="AY620" s="239" t="s">
        <v>209</v>
      </c>
    </row>
    <row r="621" s="14" customFormat="1">
      <c r="A621" s="14"/>
      <c r="B621" s="240"/>
      <c r="C621" s="241"/>
      <c r="D621" s="230" t="s">
        <v>217</v>
      </c>
      <c r="E621" s="242" t="s">
        <v>21</v>
      </c>
      <c r="F621" s="243" t="s">
        <v>223</v>
      </c>
      <c r="G621" s="241"/>
      <c r="H621" s="244">
        <v>11.1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217</v>
      </c>
      <c r="AU621" s="250" t="s">
        <v>83</v>
      </c>
      <c r="AV621" s="14" t="s">
        <v>224</v>
      </c>
      <c r="AW621" s="14" t="s">
        <v>35</v>
      </c>
      <c r="AX621" s="14" t="s">
        <v>81</v>
      </c>
      <c r="AY621" s="250" t="s">
        <v>209</v>
      </c>
    </row>
    <row r="622" s="2" customFormat="1" ht="37.8" customHeight="1">
      <c r="A622" s="40"/>
      <c r="B622" s="41"/>
      <c r="C622" s="215" t="s">
        <v>1098</v>
      </c>
      <c r="D622" s="215" t="s">
        <v>211</v>
      </c>
      <c r="E622" s="216" t="s">
        <v>1099</v>
      </c>
      <c r="F622" s="217" t="s">
        <v>1100</v>
      </c>
      <c r="G622" s="218" t="s">
        <v>354</v>
      </c>
      <c r="H622" s="219">
        <v>34</v>
      </c>
      <c r="I622" s="220"/>
      <c r="J622" s="221">
        <f>ROUND(I622*H622,2)</f>
        <v>0</v>
      </c>
      <c r="K622" s="217" t="s">
        <v>21</v>
      </c>
      <c r="L622" s="46"/>
      <c r="M622" s="222" t="s">
        <v>21</v>
      </c>
      <c r="N622" s="223" t="s">
        <v>45</v>
      </c>
      <c r="O622" s="86"/>
      <c r="P622" s="224">
        <f>O622*H622</f>
        <v>0</v>
      </c>
      <c r="Q622" s="224">
        <v>2.0000000000000002E-05</v>
      </c>
      <c r="R622" s="224">
        <f>Q622*H622</f>
        <v>0.00068000000000000005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215</v>
      </c>
      <c r="AT622" s="226" t="s">
        <v>211</v>
      </c>
      <c r="AU622" s="226" t="s">
        <v>83</v>
      </c>
      <c r="AY622" s="19" t="s">
        <v>209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81</v>
      </c>
      <c r="BK622" s="227">
        <f>ROUND(I622*H622,2)</f>
        <v>0</v>
      </c>
      <c r="BL622" s="19" t="s">
        <v>215</v>
      </c>
      <c r="BM622" s="226" t="s">
        <v>1101</v>
      </c>
    </row>
    <row r="623" s="13" customFormat="1">
      <c r="A623" s="13"/>
      <c r="B623" s="228"/>
      <c r="C623" s="229"/>
      <c r="D623" s="230" t="s">
        <v>217</v>
      </c>
      <c r="E623" s="231" t="s">
        <v>21</v>
      </c>
      <c r="F623" s="232" t="s">
        <v>1102</v>
      </c>
      <c r="G623" s="229"/>
      <c r="H623" s="233">
        <v>34</v>
      </c>
      <c r="I623" s="234"/>
      <c r="J623" s="229"/>
      <c r="K623" s="229"/>
      <c r="L623" s="235"/>
      <c r="M623" s="236"/>
      <c r="N623" s="237"/>
      <c r="O623" s="237"/>
      <c r="P623" s="237"/>
      <c r="Q623" s="237"/>
      <c r="R623" s="237"/>
      <c r="S623" s="237"/>
      <c r="T623" s="23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9" t="s">
        <v>217</v>
      </c>
      <c r="AU623" s="239" t="s">
        <v>83</v>
      </c>
      <c r="AV623" s="13" t="s">
        <v>83</v>
      </c>
      <c r="AW623" s="13" t="s">
        <v>35</v>
      </c>
      <c r="AX623" s="13" t="s">
        <v>81</v>
      </c>
      <c r="AY623" s="239" t="s">
        <v>209</v>
      </c>
    </row>
    <row r="624" s="2" customFormat="1" ht="14.4" customHeight="1">
      <c r="A624" s="40"/>
      <c r="B624" s="41"/>
      <c r="C624" s="215" t="s">
        <v>1103</v>
      </c>
      <c r="D624" s="215" t="s">
        <v>211</v>
      </c>
      <c r="E624" s="216" t="s">
        <v>1104</v>
      </c>
      <c r="F624" s="217" t="s">
        <v>1105</v>
      </c>
      <c r="G624" s="218" t="s">
        <v>214</v>
      </c>
      <c r="H624" s="219">
        <v>0.54000000000000004</v>
      </c>
      <c r="I624" s="220"/>
      <c r="J624" s="221">
        <f>ROUND(I624*H624,2)</f>
        <v>0</v>
      </c>
      <c r="K624" s="217" t="s">
        <v>234</v>
      </c>
      <c r="L624" s="46"/>
      <c r="M624" s="222" t="s">
        <v>21</v>
      </c>
      <c r="N624" s="223" t="s">
        <v>45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2</v>
      </c>
      <c r="T624" s="225">
        <f>S624*H624</f>
        <v>1.0800000000000001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215</v>
      </c>
      <c r="AT624" s="226" t="s">
        <v>211</v>
      </c>
      <c r="AU624" s="226" t="s">
        <v>83</v>
      </c>
      <c r="AY624" s="19" t="s">
        <v>209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81</v>
      </c>
      <c r="BK624" s="227">
        <f>ROUND(I624*H624,2)</f>
        <v>0</v>
      </c>
      <c r="BL624" s="19" t="s">
        <v>215</v>
      </c>
      <c r="BM624" s="226" t="s">
        <v>1106</v>
      </c>
    </row>
    <row r="625" s="13" customFormat="1">
      <c r="A625" s="13"/>
      <c r="B625" s="228"/>
      <c r="C625" s="229"/>
      <c r="D625" s="230" t="s">
        <v>217</v>
      </c>
      <c r="E625" s="231" t="s">
        <v>21</v>
      </c>
      <c r="F625" s="232" t="s">
        <v>1107</v>
      </c>
      <c r="G625" s="229"/>
      <c r="H625" s="233">
        <v>0.54000000000000004</v>
      </c>
      <c r="I625" s="234"/>
      <c r="J625" s="229"/>
      <c r="K625" s="229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217</v>
      </c>
      <c r="AU625" s="239" t="s">
        <v>83</v>
      </c>
      <c r="AV625" s="13" t="s">
        <v>83</v>
      </c>
      <c r="AW625" s="13" t="s">
        <v>35</v>
      </c>
      <c r="AX625" s="13" t="s">
        <v>81</v>
      </c>
      <c r="AY625" s="239" t="s">
        <v>209</v>
      </c>
    </row>
    <row r="626" s="2" customFormat="1" ht="37.8" customHeight="1">
      <c r="A626" s="40"/>
      <c r="B626" s="41"/>
      <c r="C626" s="215" t="s">
        <v>1108</v>
      </c>
      <c r="D626" s="215" t="s">
        <v>211</v>
      </c>
      <c r="E626" s="216" t="s">
        <v>1109</v>
      </c>
      <c r="F626" s="217" t="s">
        <v>1110</v>
      </c>
      <c r="G626" s="218" t="s">
        <v>214</v>
      </c>
      <c r="H626" s="219">
        <v>0.63</v>
      </c>
      <c r="I626" s="220"/>
      <c r="J626" s="221">
        <f>ROUND(I626*H626,2)</f>
        <v>0</v>
      </c>
      <c r="K626" s="217" t="s">
        <v>234</v>
      </c>
      <c r="L626" s="46"/>
      <c r="M626" s="222" t="s">
        <v>21</v>
      </c>
      <c r="N626" s="223" t="s">
        <v>45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1.8</v>
      </c>
      <c r="T626" s="225">
        <f>S626*H626</f>
        <v>1.1340000000000001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215</v>
      </c>
      <c r="AT626" s="226" t="s">
        <v>211</v>
      </c>
      <c r="AU626" s="226" t="s">
        <v>83</v>
      </c>
      <c r="AY626" s="19" t="s">
        <v>209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81</v>
      </c>
      <c r="BK626" s="227">
        <f>ROUND(I626*H626,2)</f>
        <v>0</v>
      </c>
      <c r="BL626" s="19" t="s">
        <v>215</v>
      </c>
      <c r="BM626" s="226" t="s">
        <v>1111</v>
      </c>
    </row>
    <row r="627" s="13" customFormat="1">
      <c r="A627" s="13"/>
      <c r="B627" s="228"/>
      <c r="C627" s="229"/>
      <c r="D627" s="230" t="s">
        <v>217</v>
      </c>
      <c r="E627" s="231" t="s">
        <v>21</v>
      </c>
      <c r="F627" s="232" t="s">
        <v>1112</v>
      </c>
      <c r="G627" s="229"/>
      <c r="H627" s="233">
        <v>0.63</v>
      </c>
      <c r="I627" s="234"/>
      <c r="J627" s="229"/>
      <c r="K627" s="229"/>
      <c r="L627" s="235"/>
      <c r="M627" s="236"/>
      <c r="N627" s="237"/>
      <c r="O627" s="237"/>
      <c r="P627" s="237"/>
      <c r="Q627" s="237"/>
      <c r="R627" s="237"/>
      <c r="S627" s="237"/>
      <c r="T627" s="23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9" t="s">
        <v>217</v>
      </c>
      <c r="AU627" s="239" t="s">
        <v>83</v>
      </c>
      <c r="AV627" s="13" t="s">
        <v>83</v>
      </c>
      <c r="AW627" s="13" t="s">
        <v>35</v>
      </c>
      <c r="AX627" s="13" t="s">
        <v>81</v>
      </c>
      <c r="AY627" s="239" t="s">
        <v>209</v>
      </c>
    </row>
    <row r="628" s="2" customFormat="1" ht="24.15" customHeight="1">
      <c r="A628" s="40"/>
      <c r="B628" s="41"/>
      <c r="C628" s="215" t="s">
        <v>1113</v>
      </c>
      <c r="D628" s="215" t="s">
        <v>211</v>
      </c>
      <c r="E628" s="216" t="s">
        <v>1114</v>
      </c>
      <c r="F628" s="217" t="s">
        <v>1115</v>
      </c>
      <c r="G628" s="218" t="s">
        <v>214</v>
      </c>
      <c r="H628" s="219">
        <v>0.249</v>
      </c>
      <c r="I628" s="220"/>
      <c r="J628" s="221">
        <f>ROUND(I628*H628,2)</f>
        <v>0</v>
      </c>
      <c r="K628" s="217" t="s">
        <v>234</v>
      </c>
      <c r="L628" s="46"/>
      <c r="M628" s="222" t="s">
        <v>21</v>
      </c>
      <c r="N628" s="223" t="s">
        <v>45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2.2000000000000002</v>
      </c>
      <c r="T628" s="225">
        <f>S628*H628</f>
        <v>0.54780000000000006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215</v>
      </c>
      <c r="AT628" s="226" t="s">
        <v>211</v>
      </c>
      <c r="AU628" s="226" t="s">
        <v>83</v>
      </c>
      <c r="AY628" s="19" t="s">
        <v>209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81</v>
      </c>
      <c r="BK628" s="227">
        <f>ROUND(I628*H628,2)</f>
        <v>0</v>
      </c>
      <c r="BL628" s="19" t="s">
        <v>215</v>
      </c>
      <c r="BM628" s="226" t="s">
        <v>1116</v>
      </c>
    </row>
    <row r="629" s="15" customFormat="1">
      <c r="A629" s="15"/>
      <c r="B629" s="251"/>
      <c r="C629" s="252"/>
      <c r="D629" s="230" t="s">
        <v>217</v>
      </c>
      <c r="E629" s="253" t="s">
        <v>21</v>
      </c>
      <c r="F629" s="254" t="s">
        <v>1117</v>
      </c>
      <c r="G629" s="252"/>
      <c r="H629" s="253" t="s">
        <v>21</v>
      </c>
      <c r="I629" s="255"/>
      <c r="J629" s="252"/>
      <c r="K629" s="252"/>
      <c r="L629" s="256"/>
      <c r="M629" s="257"/>
      <c r="N629" s="258"/>
      <c r="O629" s="258"/>
      <c r="P629" s="258"/>
      <c r="Q629" s="258"/>
      <c r="R629" s="258"/>
      <c r="S629" s="258"/>
      <c r="T629" s="25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0" t="s">
        <v>217</v>
      </c>
      <c r="AU629" s="260" t="s">
        <v>83</v>
      </c>
      <c r="AV629" s="15" t="s">
        <v>81</v>
      </c>
      <c r="AW629" s="15" t="s">
        <v>35</v>
      </c>
      <c r="AX629" s="15" t="s">
        <v>74</v>
      </c>
      <c r="AY629" s="260" t="s">
        <v>209</v>
      </c>
    </row>
    <row r="630" s="13" customFormat="1">
      <c r="A630" s="13"/>
      <c r="B630" s="228"/>
      <c r="C630" s="229"/>
      <c r="D630" s="230" t="s">
        <v>217</v>
      </c>
      <c r="E630" s="231" t="s">
        <v>21</v>
      </c>
      <c r="F630" s="232" t="s">
        <v>1118</v>
      </c>
      <c r="G630" s="229"/>
      <c r="H630" s="233">
        <v>0.249</v>
      </c>
      <c r="I630" s="234"/>
      <c r="J630" s="229"/>
      <c r="K630" s="229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217</v>
      </c>
      <c r="AU630" s="239" t="s">
        <v>83</v>
      </c>
      <c r="AV630" s="13" t="s">
        <v>83</v>
      </c>
      <c r="AW630" s="13" t="s">
        <v>35</v>
      </c>
      <c r="AX630" s="13" t="s">
        <v>81</v>
      </c>
      <c r="AY630" s="239" t="s">
        <v>209</v>
      </c>
    </row>
    <row r="631" s="2" customFormat="1" ht="37.8" customHeight="1">
      <c r="A631" s="40"/>
      <c r="B631" s="41"/>
      <c r="C631" s="215" t="s">
        <v>1119</v>
      </c>
      <c r="D631" s="215" t="s">
        <v>211</v>
      </c>
      <c r="E631" s="216" t="s">
        <v>1120</v>
      </c>
      <c r="F631" s="217" t="s">
        <v>1121</v>
      </c>
      <c r="G631" s="218" t="s">
        <v>331</v>
      </c>
      <c r="H631" s="219">
        <v>95</v>
      </c>
      <c r="I631" s="220"/>
      <c r="J631" s="221">
        <f>ROUND(I631*H631,2)</f>
        <v>0</v>
      </c>
      <c r="K631" s="217" t="s">
        <v>234</v>
      </c>
      <c r="L631" s="46"/>
      <c r="M631" s="222" t="s">
        <v>21</v>
      </c>
      <c r="N631" s="223" t="s">
        <v>45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0.014</v>
      </c>
      <c r="T631" s="225">
        <f>S631*H631</f>
        <v>1.3300000000000001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215</v>
      </c>
      <c r="AT631" s="226" t="s">
        <v>211</v>
      </c>
      <c r="AU631" s="226" t="s">
        <v>83</v>
      </c>
      <c r="AY631" s="19" t="s">
        <v>209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81</v>
      </c>
      <c r="BK631" s="227">
        <f>ROUND(I631*H631,2)</f>
        <v>0</v>
      </c>
      <c r="BL631" s="19" t="s">
        <v>215</v>
      </c>
      <c r="BM631" s="226" t="s">
        <v>1122</v>
      </c>
    </row>
    <row r="632" s="13" customFormat="1">
      <c r="A632" s="13"/>
      <c r="B632" s="228"/>
      <c r="C632" s="229"/>
      <c r="D632" s="230" t="s">
        <v>217</v>
      </c>
      <c r="E632" s="231" t="s">
        <v>21</v>
      </c>
      <c r="F632" s="232" t="s">
        <v>1123</v>
      </c>
      <c r="G632" s="229"/>
      <c r="H632" s="233">
        <v>95</v>
      </c>
      <c r="I632" s="234"/>
      <c r="J632" s="229"/>
      <c r="K632" s="229"/>
      <c r="L632" s="235"/>
      <c r="M632" s="236"/>
      <c r="N632" s="237"/>
      <c r="O632" s="237"/>
      <c r="P632" s="237"/>
      <c r="Q632" s="237"/>
      <c r="R632" s="237"/>
      <c r="S632" s="237"/>
      <c r="T632" s="23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9" t="s">
        <v>217</v>
      </c>
      <c r="AU632" s="239" t="s">
        <v>83</v>
      </c>
      <c r="AV632" s="13" t="s">
        <v>83</v>
      </c>
      <c r="AW632" s="13" t="s">
        <v>35</v>
      </c>
      <c r="AX632" s="13" t="s">
        <v>81</v>
      </c>
      <c r="AY632" s="239" t="s">
        <v>209</v>
      </c>
    </row>
    <row r="633" s="2" customFormat="1" ht="49.05" customHeight="1">
      <c r="A633" s="40"/>
      <c r="B633" s="41"/>
      <c r="C633" s="215" t="s">
        <v>1124</v>
      </c>
      <c r="D633" s="215" t="s">
        <v>211</v>
      </c>
      <c r="E633" s="216" t="s">
        <v>1125</v>
      </c>
      <c r="F633" s="217" t="s">
        <v>1126</v>
      </c>
      <c r="G633" s="218" t="s">
        <v>331</v>
      </c>
      <c r="H633" s="219">
        <v>3.9079999999999999</v>
      </c>
      <c r="I633" s="220"/>
      <c r="J633" s="221">
        <f>ROUND(I633*H633,2)</f>
        <v>0</v>
      </c>
      <c r="K633" s="217" t="s">
        <v>234</v>
      </c>
      <c r="L633" s="46"/>
      <c r="M633" s="222" t="s">
        <v>21</v>
      </c>
      <c r="N633" s="223" t="s">
        <v>45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0.055</v>
      </c>
      <c r="T633" s="225">
        <f>S633*H633</f>
        <v>0.21493999999999999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215</v>
      </c>
      <c r="AT633" s="226" t="s">
        <v>211</v>
      </c>
      <c r="AU633" s="226" t="s">
        <v>83</v>
      </c>
      <c r="AY633" s="19" t="s">
        <v>209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81</v>
      </c>
      <c r="BK633" s="227">
        <f>ROUND(I633*H633,2)</f>
        <v>0</v>
      </c>
      <c r="BL633" s="19" t="s">
        <v>215</v>
      </c>
      <c r="BM633" s="226" t="s">
        <v>1127</v>
      </c>
    </row>
    <row r="634" s="13" customFormat="1">
      <c r="A634" s="13"/>
      <c r="B634" s="228"/>
      <c r="C634" s="229"/>
      <c r="D634" s="230" t="s">
        <v>217</v>
      </c>
      <c r="E634" s="231" t="s">
        <v>21</v>
      </c>
      <c r="F634" s="232" t="s">
        <v>1128</v>
      </c>
      <c r="G634" s="229"/>
      <c r="H634" s="233">
        <v>3.9079999999999999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9" t="s">
        <v>217</v>
      </c>
      <c r="AU634" s="239" t="s">
        <v>83</v>
      </c>
      <c r="AV634" s="13" t="s">
        <v>83</v>
      </c>
      <c r="AW634" s="13" t="s">
        <v>35</v>
      </c>
      <c r="AX634" s="13" t="s">
        <v>81</v>
      </c>
      <c r="AY634" s="239" t="s">
        <v>209</v>
      </c>
    </row>
    <row r="635" s="2" customFormat="1" ht="24.15" customHeight="1">
      <c r="A635" s="40"/>
      <c r="B635" s="41"/>
      <c r="C635" s="215" t="s">
        <v>1129</v>
      </c>
      <c r="D635" s="215" t="s">
        <v>211</v>
      </c>
      <c r="E635" s="216" t="s">
        <v>1130</v>
      </c>
      <c r="F635" s="217" t="s">
        <v>1131</v>
      </c>
      <c r="G635" s="218" t="s">
        <v>331</v>
      </c>
      <c r="H635" s="219">
        <v>43.776000000000003</v>
      </c>
      <c r="I635" s="220"/>
      <c r="J635" s="221">
        <f>ROUND(I635*H635,2)</f>
        <v>0</v>
      </c>
      <c r="K635" s="217" t="s">
        <v>234</v>
      </c>
      <c r="L635" s="46"/>
      <c r="M635" s="222" t="s">
        <v>21</v>
      </c>
      <c r="N635" s="223" t="s">
        <v>45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0.042999999999999997</v>
      </c>
      <c r="T635" s="225">
        <f>S635*H635</f>
        <v>1.882368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215</v>
      </c>
      <c r="AT635" s="226" t="s">
        <v>211</v>
      </c>
      <c r="AU635" s="226" t="s">
        <v>83</v>
      </c>
      <c r="AY635" s="19" t="s">
        <v>209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81</v>
      </c>
      <c r="BK635" s="227">
        <f>ROUND(I635*H635,2)</f>
        <v>0</v>
      </c>
      <c r="BL635" s="19" t="s">
        <v>215</v>
      </c>
      <c r="BM635" s="226" t="s">
        <v>1132</v>
      </c>
    </row>
    <row r="636" s="13" customFormat="1">
      <c r="A636" s="13"/>
      <c r="B636" s="228"/>
      <c r="C636" s="229"/>
      <c r="D636" s="230" t="s">
        <v>217</v>
      </c>
      <c r="E636" s="231" t="s">
        <v>21</v>
      </c>
      <c r="F636" s="232" t="s">
        <v>1133</v>
      </c>
      <c r="G636" s="229"/>
      <c r="H636" s="233">
        <v>43.776000000000003</v>
      </c>
      <c r="I636" s="234"/>
      <c r="J636" s="229"/>
      <c r="K636" s="229"/>
      <c r="L636" s="235"/>
      <c r="M636" s="236"/>
      <c r="N636" s="237"/>
      <c r="O636" s="237"/>
      <c r="P636" s="237"/>
      <c r="Q636" s="237"/>
      <c r="R636" s="237"/>
      <c r="S636" s="237"/>
      <c r="T636" s="23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9" t="s">
        <v>217</v>
      </c>
      <c r="AU636" s="239" t="s">
        <v>83</v>
      </c>
      <c r="AV636" s="13" t="s">
        <v>83</v>
      </c>
      <c r="AW636" s="13" t="s">
        <v>35</v>
      </c>
      <c r="AX636" s="13" t="s">
        <v>81</v>
      </c>
      <c r="AY636" s="239" t="s">
        <v>209</v>
      </c>
    </row>
    <row r="637" s="2" customFormat="1" ht="24.15" customHeight="1">
      <c r="A637" s="40"/>
      <c r="B637" s="41"/>
      <c r="C637" s="215" t="s">
        <v>1134</v>
      </c>
      <c r="D637" s="215" t="s">
        <v>211</v>
      </c>
      <c r="E637" s="216" t="s">
        <v>1135</v>
      </c>
      <c r="F637" s="217" t="s">
        <v>1136</v>
      </c>
      <c r="G637" s="218" t="s">
        <v>331</v>
      </c>
      <c r="H637" s="219">
        <v>2.6000000000000001</v>
      </c>
      <c r="I637" s="220"/>
      <c r="J637" s="221">
        <f>ROUND(I637*H637,2)</f>
        <v>0</v>
      </c>
      <c r="K637" s="217" t="s">
        <v>234</v>
      </c>
      <c r="L637" s="46"/>
      <c r="M637" s="222" t="s">
        <v>21</v>
      </c>
      <c r="N637" s="223" t="s">
        <v>45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0.062</v>
      </c>
      <c r="T637" s="225">
        <f>S637*H637</f>
        <v>0.16120000000000001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215</v>
      </c>
      <c r="AT637" s="226" t="s">
        <v>211</v>
      </c>
      <c r="AU637" s="226" t="s">
        <v>83</v>
      </c>
      <c r="AY637" s="19" t="s">
        <v>209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81</v>
      </c>
      <c r="BK637" s="227">
        <f>ROUND(I637*H637,2)</f>
        <v>0</v>
      </c>
      <c r="BL637" s="19" t="s">
        <v>215</v>
      </c>
      <c r="BM637" s="226" t="s">
        <v>1137</v>
      </c>
    </row>
    <row r="638" s="13" customFormat="1">
      <c r="A638" s="13"/>
      <c r="B638" s="228"/>
      <c r="C638" s="229"/>
      <c r="D638" s="230" t="s">
        <v>217</v>
      </c>
      <c r="E638" s="231" t="s">
        <v>21</v>
      </c>
      <c r="F638" s="232" t="s">
        <v>1138</v>
      </c>
      <c r="G638" s="229"/>
      <c r="H638" s="233">
        <v>2.6000000000000001</v>
      </c>
      <c r="I638" s="234"/>
      <c r="J638" s="229"/>
      <c r="K638" s="229"/>
      <c r="L638" s="235"/>
      <c r="M638" s="236"/>
      <c r="N638" s="237"/>
      <c r="O638" s="237"/>
      <c r="P638" s="237"/>
      <c r="Q638" s="237"/>
      <c r="R638" s="237"/>
      <c r="S638" s="237"/>
      <c r="T638" s="23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9" t="s">
        <v>217</v>
      </c>
      <c r="AU638" s="239" t="s">
        <v>83</v>
      </c>
      <c r="AV638" s="13" t="s">
        <v>83</v>
      </c>
      <c r="AW638" s="13" t="s">
        <v>35</v>
      </c>
      <c r="AX638" s="13" t="s">
        <v>81</v>
      </c>
      <c r="AY638" s="239" t="s">
        <v>209</v>
      </c>
    </row>
    <row r="639" s="2" customFormat="1" ht="49.05" customHeight="1">
      <c r="A639" s="40"/>
      <c r="B639" s="41"/>
      <c r="C639" s="215" t="s">
        <v>1139</v>
      </c>
      <c r="D639" s="215" t="s">
        <v>211</v>
      </c>
      <c r="E639" s="216" t="s">
        <v>1140</v>
      </c>
      <c r="F639" s="217" t="s">
        <v>1141</v>
      </c>
      <c r="G639" s="218" t="s">
        <v>354</v>
      </c>
      <c r="H639" s="219">
        <v>15</v>
      </c>
      <c r="I639" s="220"/>
      <c r="J639" s="221">
        <f>ROUND(I639*H639,2)</f>
        <v>0</v>
      </c>
      <c r="K639" s="217" t="s">
        <v>234</v>
      </c>
      <c r="L639" s="46"/>
      <c r="M639" s="222" t="s">
        <v>21</v>
      </c>
      <c r="N639" s="223" t="s">
        <v>45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0.0080000000000000002</v>
      </c>
      <c r="T639" s="225">
        <f>S639*H639</f>
        <v>0.12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215</v>
      </c>
      <c r="AT639" s="226" t="s">
        <v>211</v>
      </c>
      <c r="AU639" s="226" t="s">
        <v>83</v>
      </c>
      <c r="AY639" s="19" t="s">
        <v>209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81</v>
      </c>
      <c r="BK639" s="227">
        <f>ROUND(I639*H639,2)</f>
        <v>0</v>
      </c>
      <c r="BL639" s="19" t="s">
        <v>215</v>
      </c>
      <c r="BM639" s="226" t="s">
        <v>1142</v>
      </c>
    </row>
    <row r="640" s="2" customFormat="1" ht="49.05" customHeight="1">
      <c r="A640" s="40"/>
      <c r="B640" s="41"/>
      <c r="C640" s="215" t="s">
        <v>1143</v>
      </c>
      <c r="D640" s="215" t="s">
        <v>211</v>
      </c>
      <c r="E640" s="216" t="s">
        <v>1144</v>
      </c>
      <c r="F640" s="217" t="s">
        <v>1145</v>
      </c>
      <c r="G640" s="218" t="s">
        <v>354</v>
      </c>
      <c r="H640" s="219">
        <v>42</v>
      </c>
      <c r="I640" s="220"/>
      <c r="J640" s="221">
        <f>ROUND(I640*H640,2)</f>
        <v>0</v>
      </c>
      <c r="K640" s="217" t="s">
        <v>234</v>
      </c>
      <c r="L640" s="46"/>
      <c r="M640" s="222" t="s">
        <v>21</v>
      </c>
      <c r="N640" s="223" t="s">
        <v>45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0.053999999999999999</v>
      </c>
      <c r="T640" s="225">
        <f>S640*H640</f>
        <v>2.2679999999999998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215</v>
      </c>
      <c r="AT640" s="226" t="s">
        <v>211</v>
      </c>
      <c r="AU640" s="226" t="s">
        <v>83</v>
      </c>
      <c r="AY640" s="19" t="s">
        <v>209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81</v>
      </c>
      <c r="BK640" s="227">
        <f>ROUND(I640*H640,2)</f>
        <v>0</v>
      </c>
      <c r="BL640" s="19" t="s">
        <v>215</v>
      </c>
      <c r="BM640" s="226" t="s">
        <v>1146</v>
      </c>
    </row>
    <row r="641" s="13" customFormat="1">
      <c r="A641" s="13"/>
      <c r="B641" s="228"/>
      <c r="C641" s="229"/>
      <c r="D641" s="230" t="s">
        <v>217</v>
      </c>
      <c r="E641" s="231" t="s">
        <v>21</v>
      </c>
      <c r="F641" s="232" t="s">
        <v>1147</v>
      </c>
      <c r="G641" s="229"/>
      <c r="H641" s="233">
        <v>42</v>
      </c>
      <c r="I641" s="234"/>
      <c r="J641" s="229"/>
      <c r="K641" s="229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217</v>
      </c>
      <c r="AU641" s="239" t="s">
        <v>83</v>
      </c>
      <c r="AV641" s="13" t="s">
        <v>83</v>
      </c>
      <c r="AW641" s="13" t="s">
        <v>35</v>
      </c>
      <c r="AX641" s="13" t="s">
        <v>81</v>
      </c>
      <c r="AY641" s="239" t="s">
        <v>209</v>
      </c>
    </row>
    <row r="642" s="2" customFormat="1" ht="37.8" customHeight="1">
      <c r="A642" s="40"/>
      <c r="B642" s="41"/>
      <c r="C642" s="215" t="s">
        <v>1148</v>
      </c>
      <c r="D642" s="215" t="s">
        <v>211</v>
      </c>
      <c r="E642" s="216" t="s">
        <v>1149</v>
      </c>
      <c r="F642" s="217" t="s">
        <v>1150</v>
      </c>
      <c r="G642" s="218" t="s">
        <v>354</v>
      </c>
      <c r="H642" s="219">
        <v>2</v>
      </c>
      <c r="I642" s="220"/>
      <c r="J642" s="221">
        <f>ROUND(I642*H642,2)</f>
        <v>0</v>
      </c>
      <c r="K642" s="217" t="s">
        <v>234</v>
      </c>
      <c r="L642" s="46"/>
      <c r="M642" s="222" t="s">
        <v>21</v>
      </c>
      <c r="N642" s="223" t="s">
        <v>45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0.0070000000000000001</v>
      </c>
      <c r="T642" s="225">
        <f>S642*H642</f>
        <v>0.014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215</v>
      </c>
      <c r="AT642" s="226" t="s">
        <v>211</v>
      </c>
      <c r="AU642" s="226" t="s">
        <v>83</v>
      </c>
      <c r="AY642" s="19" t="s">
        <v>209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81</v>
      </c>
      <c r="BK642" s="227">
        <f>ROUND(I642*H642,2)</f>
        <v>0</v>
      </c>
      <c r="BL642" s="19" t="s">
        <v>215</v>
      </c>
      <c r="BM642" s="226" t="s">
        <v>1151</v>
      </c>
    </row>
    <row r="643" s="13" customFormat="1">
      <c r="A643" s="13"/>
      <c r="B643" s="228"/>
      <c r="C643" s="229"/>
      <c r="D643" s="230" t="s">
        <v>217</v>
      </c>
      <c r="E643" s="231" t="s">
        <v>21</v>
      </c>
      <c r="F643" s="232" t="s">
        <v>1152</v>
      </c>
      <c r="G643" s="229"/>
      <c r="H643" s="233">
        <v>2</v>
      </c>
      <c r="I643" s="234"/>
      <c r="J643" s="229"/>
      <c r="K643" s="229"/>
      <c r="L643" s="235"/>
      <c r="M643" s="236"/>
      <c r="N643" s="237"/>
      <c r="O643" s="237"/>
      <c r="P643" s="237"/>
      <c r="Q643" s="237"/>
      <c r="R643" s="237"/>
      <c r="S643" s="237"/>
      <c r="T643" s="23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9" t="s">
        <v>217</v>
      </c>
      <c r="AU643" s="239" t="s">
        <v>83</v>
      </c>
      <c r="AV643" s="13" t="s">
        <v>83</v>
      </c>
      <c r="AW643" s="13" t="s">
        <v>35</v>
      </c>
      <c r="AX643" s="13" t="s">
        <v>81</v>
      </c>
      <c r="AY643" s="239" t="s">
        <v>209</v>
      </c>
    </row>
    <row r="644" s="2" customFormat="1" ht="37.8" customHeight="1">
      <c r="A644" s="40"/>
      <c r="B644" s="41"/>
      <c r="C644" s="215" t="s">
        <v>1153</v>
      </c>
      <c r="D644" s="215" t="s">
        <v>211</v>
      </c>
      <c r="E644" s="216" t="s">
        <v>1154</v>
      </c>
      <c r="F644" s="217" t="s">
        <v>1155</v>
      </c>
      <c r="G644" s="218" t="s">
        <v>354</v>
      </c>
      <c r="H644" s="219">
        <v>5</v>
      </c>
      <c r="I644" s="220"/>
      <c r="J644" s="221">
        <f>ROUND(I644*H644,2)</f>
        <v>0</v>
      </c>
      <c r="K644" s="217" t="s">
        <v>234</v>
      </c>
      <c r="L644" s="46"/>
      <c r="M644" s="222" t="s">
        <v>21</v>
      </c>
      <c r="N644" s="223" t="s">
        <v>45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0.059999999999999998</v>
      </c>
      <c r="T644" s="225">
        <f>S644*H644</f>
        <v>0.29999999999999999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215</v>
      </c>
      <c r="AT644" s="226" t="s">
        <v>211</v>
      </c>
      <c r="AU644" s="226" t="s">
        <v>83</v>
      </c>
      <c r="AY644" s="19" t="s">
        <v>209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81</v>
      </c>
      <c r="BK644" s="227">
        <f>ROUND(I644*H644,2)</f>
        <v>0</v>
      </c>
      <c r="BL644" s="19" t="s">
        <v>215</v>
      </c>
      <c r="BM644" s="226" t="s">
        <v>1156</v>
      </c>
    </row>
    <row r="645" s="13" customFormat="1">
      <c r="A645" s="13"/>
      <c r="B645" s="228"/>
      <c r="C645" s="229"/>
      <c r="D645" s="230" t="s">
        <v>217</v>
      </c>
      <c r="E645" s="231" t="s">
        <v>21</v>
      </c>
      <c r="F645" s="232" t="s">
        <v>1157</v>
      </c>
      <c r="G645" s="229"/>
      <c r="H645" s="233">
        <v>4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217</v>
      </c>
      <c r="AU645" s="239" t="s">
        <v>83</v>
      </c>
      <c r="AV645" s="13" t="s">
        <v>83</v>
      </c>
      <c r="AW645" s="13" t="s">
        <v>35</v>
      </c>
      <c r="AX645" s="13" t="s">
        <v>74</v>
      </c>
      <c r="AY645" s="239" t="s">
        <v>209</v>
      </c>
    </row>
    <row r="646" s="13" customFormat="1">
      <c r="A646" s="13"/>
      <c r="B646" s="228"/>
      <c r="C646" s="229"/>
      <c r="D646" s="230" t="s">
        <v>217</v>
      </c>
      <c r="E646" s="231" t="s">
        <v>21</v>
      </c>
      <c r="F646" s="232" t="s">
        <v>1158</v>
      </c>
      <c r="G646" s="229"/>
      <c r="H646" s="233">
        <v>1</v>
      </c>
      <c r="I646" s="234"/>
      <c r="J646" s="229"/>
      <c r="K646" s="229"/>
      <c r="L646" s="235"/>
      <c r="M646" s="236"/>
      <c r="N646" s="237"/>
      <c r="O646" s="237"/>
      <c r="P646" s="237"/>
      <c r="Q646" s="237"/>
      <c r="R646" s="237"/>
      <c r="S646" s="237"/>
      <c r="T646" s="23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9" t="s">
        <v>217</v>
      </c>
      <c r="AU646" s="239" t="s">
        <v>83</v>
      </c>
      <c r="AV646" s="13" t="s">
        <v>83</v>
      </c>
      <c r="AW646" s="13" t="s">
        <v>35</v>
      </c>
      <c r="AX646" s="13" t="s">
        <v>74</v>
      </c>
      <c r="AY646" s="239" t="s">
        <v>209</v>
      </c>
    </row>
    <row r="647" s="16" customFormat="1">
      <c r="A647" s="16"/>
      <c r="B647" s="261"/>
      <c r="C647" s="262"/>
      <c r="D647" s="230" t="s">
        <v>217</v>
      </c>
      <c r="E647" s="263" t="s">
        <v>21</v>
      </c>
      <c r="F647" s="264" t="s">
        <v>257</v>
      </c>
      <c r="G647" s="262"/>
      <c r="H647" s="265">
        <v>5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1" t="s">
        <v>217</v>
      </c>
      <c r="AU647" s="271" t="s">
        <v>83</v>
      </c>
      <c r="AV647" s="16" t="s">
        <v>215</v>
      </c>
      <c r="AW647" s="16" t="s">
        <v>35</v>
      </c>
      <c r="AX647" s="16" t="s">
        <v>81</v>
      </c>
      <c r="AY647" s="271" t="s">
        <v>209</v>
      </c>
    </row>
    <row r="648" s="2" customFormat="1" ht="24.15" customHeight="1">
      <c r="A648" s="40"/>
      <c r="B648" s="41"/>
      <c r="C648" s="215" t="s">
        <v>1159</v>
      </c>
      <c r="D648" s="215" t="s">
        <v>211</v>
      </c>
      <c r="E648" s="216" t="s">
        <v>1160</v>
      </c>
      <c r="F648" s="217" t="s">
        <v>1161</v>
      </c>
      <c r="G648" s="218" t="s">
        <v>354</v>
      </c>
      <c r="H648" s="219">
        <v>3</v>
      </c>
      <c r="I648" s="220"/>
      <c r="J648" s="221">
        <f>ROUND(I648*H648,2)</f>
        <v>0</v>
      </c>
      <c r="K648" s="217" t="s">
        <v>21</v>
      </c>
      <c r="L648" s="46"/>
      <c r="M648" s="222" t="s">
        <v>21</v>
      </c>
      <c r="N648" s="223" t="s">
        <v>45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0.154</v>
      </c>
      <c r="T648" s="225">
        <f>S648*H648</f>
        <v>0.46199999999999997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215</v>
      </c>
      <c r="AT648" s="226" t="s">
        <v>211</v>
      </c>
      <c r="AU648" s="226" t="s">
        <v>83</v>
      </c>
      <c r="AY648" s="19" t="s">
        <v>209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81</v>
      </c>
      <c r="BK648" s="227">
        <f>ROUND(I648*H648,2)</f>
        <v>0</v>
      </c>
      <c r="BL648" s="19" t="s">
        <v>215</v>
      </c>
      <c r="BM648" s="226" t="s">
        <v>1162</v>
      </c>
    </row>
    <row r="649" s="13" customFormat="1">
      <c r="A649" s="13"/>
      <c r="B649" s="228"/>
      <c r="C649" s="229"/>
      <c r="D649" s="230" t="s">
        <v>217</v>
      </c>
      <c r="E649" s="231" t="s">
        <v>21</v>
      </c>
      <c r="F649" s="232" t="s">
        <v>1163</v>
      </c>
      <c r="G649" s="229"/>
      <c r="H649" s="233">
        <v>2</v>
      </c>
      <c r="I649" s="234"/>
      <c r="J649" s="229"/>
      <c r="K649" s="229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217</v>
      </c>
      <c r="AU649" s="239" t="s">
        <v>83</v>
      </c>
      <c r="AV649" s="13" t="s">
        <v>83</v>
      </c>
      <c r="AW649" s="13" t="s">
        <v>35</v>
      </c>
      <c r="AX649" s="13" t="s">
        <v>74</v>
      </c>
      <c r="AY649" s="239" t="s">
        <v>209</v>
      </c>
    </row>
    <row r="650" s="13" customFormat="1">
      <c r="A650" s="13"/>
      <c r="B650" s="228"/>
      <c r="C650" s="229"/>
      <c r="D650" s="230" t="s">
        <v>217</v>
      </c>
      <c r="E650" s="231" t="s">
        <v>21</v>
      </c>
      <c r="F650" s="232" t="s">
        <v>1164</v>
      </c>
      <c r="G650" s="229"/>
      <c r="H650" s="233">
        <v>1</v>
      </c>
      <c r="I650" s="234"/>
      <c r="J650" s="229"/>
      <c r="K650" s="229"/>
      <c r="L650" s="235"/>
      <c r="M650" s="236"/>
      <c r="N650" s="237"/>
      <c r="O650" s="237"/>
      <c r="P650" s="237"/>
      <c r="Q650" s="237"/>
      <c r="R650" s="237"/>
      <c r="S650" s="237"/>
      <c r="T650" s="23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9" t="s">
        <v>217</v>
      </c>
      <c r="AU650" s="239" t="s">
        <v>83</v>
      </c>
      <c r="AV650" s="13" t="s">
        <v>83</v>
      </c>
      <c r="AW650" s="13" t="s">
        <v>35</v>
      </c>
      <c r="AX650" s="13" t="s">
        <v>74</v>
      </c>
      <c r="AY650" s="239" t="s">
        <v>209</v>
      </c>
    </row>
    <row r="651" s="14" customFormat="1">
      <c r="A651" s="14"/>
      <c r="B651" s="240"/>
      <c r="C651" s="241"/>
      <c r="D651" s="230" t="s">
        <v>217</v>
      </c>
      <c r="E651" s="242" t="s">
        <v>21</v>
      </c>
      <c r="F651" s="243" t="s">
        <v>223</v>
      </c>
      <c r="G651" s="241"/>
      <c r="H651" s="244">
        <v>3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217</v>
      </c>
      <c r="AU651" s="250" t="s">
        <v>83</v>
      </c>
      <c r="AV651" s="14" t="s">
        <v>224</v>
      </c>
      <c r="AW651" s="14" t="s">
        <v>35</v>
      </c>
      <c r="AX651" s="14" t="s">
        <v>81</v>
      </c>
      <c r="AY651" s="250" t="s">
        <v>209</v>
      </c>
    </row>
    <row r="652" s="2" customFormat="1" ht="37.8" customHeight="1">
      <c r="A652" s="40"/>
      <c r="B652" s="41"/>
      <c r="C652" s="215" t="s">
        <v>1165</v>
      </c>
      <c r="D652" s="215" t="s">
        <v>211</v>
      </c>
      <c r="E652" s="216" t="s">
        <v>1166</v>
      </c>
      <c r="F652" s="217" t="s">
        <v>1167</v>
      </c>
      <c r="G652" s="218" t="s">
        <v>322</v>
      </c>
      <c r="H652" s="219">
        <v>32.799999999999997</v>
      </c>
      <c r="I652" s="220"/>
      <c r="J652" s="221">
        <f>ROUND(I652*H652,2)</f>
        <v>0</v>
      </c>
      <c r="K652" s="217" t="s">
        <v>234</v>
      </c>
      <c r="L652" s="46"/>
      <c r="M652" s="222" t="s">
        <v>21</v>
      </c>
      <c r="N652" s="223" t="s">
        <v>45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0.017999999999999999</v>
      </c>
      <c r="T652" s="225">
        <f>S652*H652</f>
        <v>0.59039999999999992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215</v>
      </c>
      <c r="AT652" s="226" t="s">
        <v>211</v>
      </c>
      <c r="AU652" s="226" t="s">
        <v>83</v>
      </c>
      <c r="AY652" s="19" t="s">
        <v>209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81</v>
      </c>
      <c r="BK652" s="227">
        <f>ROUND(I652*H652,2)</f>
        <v>0</v>
      </c>
      <c r="BL652" s="19" t="s">
        <v>215</v>
      </c>
      <c r="BM652" s="226" t="s">
        <v>1168</v>
      </c>
    </row>
    <row r="653" s="2" customFormat="1" ht="37.8" customHeight="1">
      <c r="A653" s="40"/>
      <c r="B653" s="41"/>
      <c r="C653" s="215" t="s">
        <v>1169</v>
      </c>
      <c r="D653" s="215" t="s">
        <v>211</v>
      </c>
      <c r="E653" s="216" t="s">
        <v>1170</v>
      </c>
      <c r="F653" s="217" t="s">
        <v>1171</v>
      </c>
      <c r="G653" s="218" t="s">
        <v>322</v>
      </c>
      <c r="H653" s="219">
        <v>25</v>
      </c>
      <c r="I653" s="220"/>
      <c r="J653" s="221">
        <f>ROUND(I653*H653,2)</f>
        <v>0</v>
      </c>
      <c r="K653" s="217" t="s">
        <v>234</v>
      </c>
      <c r="L653" s="46"/>
      <c r="M653" s="222" t="s">
        <v>21</v>
      </c>
      <c r="N653" s="223" t="s">
        <v>45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0.040000000000000001</v>
      </c>
      <c r="T653" s="225">
        <f>S653*H653</f>
        <v>1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215</v>
      </c>
      <c r="AT653" s="226" t="s">
        <v>211</v>
      </c>
      <c r="AU653" s="226" t="s">
        <v>83</v>
      </c>
      <c r="AY653" s="19" t="s">
        <v>209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81</v>
      </c>
      <c r="BK653" s="227">
        <f>ROUND(I653*H653,2)</f>
        <v>0</v>
      </c>
      <c r="BL653" s="19" t="s">
        <v>215</v>
      </c>
      <c r="BM653" s="226" t="s">
        <v>1172</v>
      </c>
    </row>
    <row r="654" s="13" customFormat="1">
      <c r="A654" s="13"/>
      <c r="B654" s="228"/>
      <c r="C654" s="229"/>
      <c r="D654" s="230" t="s">
        <v>217</v>
      </c>
      <c r="E654" s="231" t="s">
        <v>21</v>
      </c>
      <c r="F654" s="232" t="s">
        <v>1173</v>
      </c>
      <c r="G654" s="229"/>
      <c r="H654" s="233">
        <v>25</v>
      </c>
      <c r="I654" s="234"/>
      <c r="J654" s="229"/>
      <c r="K654" s="229"/>
      <c r="L654" s="235"/>
      <c r="M654" s="236"/>
      <c r="N654" s="237"/>
      <c r="O654" s="237"/>
      <c r="P654" s="237"/>
      <c r="Q654" s="237"/>
      <c r="R654" s="237"/>
      <c r="S654" s="237"/>
      <c r="T654" s="23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9" t="s">
        <v>217</v>
      </c>
      <c r="AU654" s="239" t="s">
        <v>83</v>
      </c>
      <c r="AV654" s="13" t="s">
        <v>83</v>
      </c>
      <c r="AW654" s="13" t="s">
        <v>35</v>
      </c>
      <c r="AX654" s="13" t="s">
        <v>81</v>
      </c>
      <c r="AY654" s="239" t="s">
        <v>209</v>
      </c>
    </row>
    <row r="655" s="2" customFormat="1" ht="37.8" customHeight="1">
      <c r="A655" s="40"/>
      <c r="B655" s="41"/>
      <c r="C655" s="215" t="s">
        <v>1174</v>
      </c>
      <c r="D655" s="215" t="s">
        <v>211</v>
      </c>
      <c r="E655" s="216" t="s">
        <v>1175</v>
      </c>
      <c r="F655" s="217" t="s">
        <v>1176</v>
      </c>
      <c r="G655" s="218" t="s">
        <v>322</v>
      </c>
      <c r="H655" s="219">
        <v>1.5</v>
      </c>
      <c r="I655" s="220"/>
      <c r="J655" s="221">
        <f>ROUND(I655*H655,2)</f>
        <v>0</v>
      </c>
      <c r="K655" s="217" t="s">
        <v>234</v>
      </c>
      <c r="L655" s="46"/>
      <c r="M655" s="222" t="s">
        <v>21</v>
      </c>
      <c r="N655" s="223" t="s">
        <v>45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0.033000000000000002</v>
      </c>
      <c r="T655" s="225">
        <f>S655*H655</f>
        <v>0.049500000000000002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215</v>
      </c>
      <c r="AT655" s="226" t="s">
        <v>211</v>
      </c>
      <c r="AU655" s="226" t="s">
        <v>83</v>
      </c>
      <c r="AY655" s="19" t="s">
        <v>209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81</v>
      </c>
      <c r="BK655" s="227">
        <f>ROUND(I655*H655,2)</f>
        <v>0</v>
      </c>
      <c r="BL655" s="19" t="s">
        <v>215</v>
      </c>
      <c r="BM655" s="226" t="s">
        <v>1177</v>
      </c>
    </row>
    <row r="656" s="13" customFormat="1">
      <c r="A656" s="13"/>
      <c r="B656" s="228"/>
      <c r="C656" s="229"/>
      <c r="D656" s="230" t="s">
        <v>217</v>
      </c>
      <c r="E656" s="231" t="s">
        <v>21</v>
      </c>
      <c r="F656" s="232" t="s">
        <v>1178</v>
      </c>
      <c r="G656" s="229"/>
      <c r="H656" s="233">
        <v>1.5</v>
      </c>
      <c r="I656" s="234"/>
      <c r="J656" s="229"/>
      <c r="K656" s="229"/>
      <c r="L656" s="235"/>
      <c r="M656" s="236"/>
      <c r="N656" s="237"/>
      <c r="O656" s="237"/>
      <c r="P656" s="237"/>
      <c r="Q656" s="237"/>
      <c r="R656" s="237"/>
      <c r="S656" s="237"/>
      <c r="T656" s="23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9" t="s">
        <v>217</v>
      </c>
      <c r="AU656" s="239" t="s">
        <v>83</v>
      </c>
      <c r="AV656" s="13" t="s">
        <v>83</v>
      </c>
      <c r="AW656" s="13" t="s">
        <v>35</v>
      </c>
      <c r="AX656" s="13" t="s">
        <v>81</v>
      </c>
      <c r="AY656" s="239" t="s">
        <v>209</v>
      </c>
    </row>
    <row r="657" s="2" customFormat="1" ht="37.8" customHeight="1">
      <c r="A657" s="40"/>
      <c r="B657" s="41"/>
      <c r="C657" s="215" t="s">
        <v>1179</v>
      </c>
      <c r="D657" s="215" t="s">
        <v>211</v>
      </c>
      <c r="E657" s="216" t="s">
        <v>1180</v>
      </c>
      <c r="F657" s="217" t="s">
        <v>1181</v>
      </c>
      <c r="G657" s="218" t="s">
        <v>322</v>
      </c>
      <c r="H657" s="219">
        <v>22.5</v>
      </c>
      <c r="I657" s="220"/>
      <c r="J657" s="221">
        <f>ROUND(I657*H657,2)</f>
        <v>0</v>
      </c>
      <c r="K657" s="217" t="s">
        <v>234</v>
      </c>
      <c r="L657" s="46"/>
      <c r="M657" s="222" t="s">
        <v>21</v>
      </c>
      <c r="N657" s="223" t="s">
        <v>45</v>
      </c>
      <c r="O657" s="86"/>
      <c r="P657" s="224">
        <f>O657*H657</f>
        <v>0</v>
      </c>
      <c r="Q657" s="224">
        <v>0.036420000000000001</v>
      </c>
      <c r="R657" s="224">
        <f>Q657*H657</f>
        <v>0.81945000000000001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215</v>
      </c>
      <c r="AT657" s="226" t="s">
        <v>211</v>
      </c>
      <c r="AU657" s="226" t="s">
        <v>83</v>
      </c>
      <c r="AY657" s="19" t="s">
        <v>209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81</v>
      </c>
      <c r="BK657" s="227">
        <f>ROUND(I657*H657,2)</f>
        <v>0</v>
      </c>
      <c r="BL657" s="19" t="s">
        <v>215</v>
      </c>
      <c r="BM657" s="226" t="s">
        <v>1182</v>
      </c>
    </row>
    <row r="658" s="13" customFormat="1">
      <c r="A658" s="13"/>
      <c r="B658" s="228"/>
      <c r="C658" s="229"/>
      <c r="D658" s="230" t="s">
        <v>217</v>
      </c>
      <c r="E658" s="231" t="s">
        <v>21</v>
      </c>
      <c r="F658" s="232" t="s">
        <v>1183</v>
      </c>
      <c r="G658" s="229"/>
      <c r="H658" s="233">
        <v>22.5</v>
      </c>
      <c r="I658" s="234"/>
      <c r="J658" s="229"/>
      <c r="K658" s="229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217</v>
      </c>
      <c r="AU658" s="239" t="s">
        <v>83</v>
      </c>
      <c r="AV658" s="13" t="s">
        <v>83</v>
      </c>
      <c r="AW658" s="13" t="s">
        <v>35</v>
      </c>
      <c r="AX658" s="13" t="s">
        <v>81</v>
      </c>
      <c r="AY658" s="239" t="s">
        <v>209</v>
      </c>
    </row>
    <row r="659" s="2" customFormat="1" ht="24.15" customHeight="1">
      <c r="A659" s="40"/>
      <c r="B659" s="41"/>
      <c r="C659" s="215" t="s">
        <v>1184</v>
      </c>
      <c r="D659" s="215" t="s">
        <v>211</v>
      </c>
      <c r="E659" s="216" t="s">
        <v>1185</v>
      </c>
      <c r="F659" s="217" t="s">
        <v>1186</v>
      </c>
      <c r="G659" s="218" t="s">
        <v>331</v>
      </c>
      <c r="H659" s="219">
        <v>21.5</v>
      </c>
      <c r="I659" s="220"/>
      <c r="J659" s="221">
        <f>ROUND(I659*H659,2)</f>
        <v>0</v>
      </c>
      <c r="K659" s="217" t="s">
        <v>234</v>
      </c>
      <c r="L659" s="46"/>
      <c r="M659" s="222" t="s">
        <v>21</v>
      </c>
      <c r="N659" s="223" t="s">
        <v>45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0.0025999999999999999</v>
      </c>
      <c r="T659" s="225">
        <f>S659*H659</f>
        <v>0.055899999999999998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215</v>
      </c>
      <c r="AT659" s="226" t="s">
        <v>211</v>
      </c>
      <c r="AU659" s="226" t="s">
        <v>83</v>
      </c>
      <c r="AY659" s="19" t="s">
        <v>209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81</v>
      </c>
      <c r="BK659" s="227">
        <f>ROUND(I659*H659,2)</f>
        <v>0</v>
      </c>
      <c r="BL659" s="19" t="s">
        <v>215</v>
      </c>
      <c r="BM659" s="226" t="s">
        <v>1187</v>
      </c>
    </row>
    <row r="660" s="13" customFormat="1">
      <c r="A660" s="13"/>
      <c r="B660" s="228"/>
      <c r="C660" s="229"/>
      <c r="D660" s="230" t="s">
        <v>217</v>
      </c>
      <c r="E660" s="231" t="s">
        <v>21</v>
      </c>
      <c r="F660" s="232" t="s">
        <v>1188</v>
      </c>
      <c r="G660" s="229"/>
      <c r="H660" s="233">
        <v>6.5</v>
      </c>
      <c r="I660" s="234"/>
      <c r="J660" s="229"/>
      <c r="K660" s="229"/>
      <c r="L660" s="235"/>
      <c r="M660" s="236"/>
      <c r="N660" s="237"/>
      <c r="O660" s="237"/>
      <c r="P660" s="237"/>
      <c r="Q660" s="237"/>
      <c r="R660" s="237"/>
      <c r="S660" s="237"/>
      <c r="T660" s="23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9" t="s">
        <v>217</v>
      </c>
      <c r="AU660" s="239" t="s">
        <v>83</v>
      </c>
      <c r="AV660" s="13" t="s">
        <v>83</v>
      </c>
      <c r="AW660" s="13" t="s">
        <v>35</v>
      </c>
      <c r="AX660" s="13" t="s">
        <v>74</v>
      </c>
      <c r="AY660" s="239" t="s">
        <v>209</v>
      </c>
    </row>
    <row r="661" s="13" customFormat="1">
      <c r="A661" s="13"/>
      <c r="B661" s="228"/>
      <c r="C661" s="229"/>
      <c r="D661" s="230" t="s">
        <v>217</v>
      </c>
      <c r="E661" s="231" t="s">
        <v>21</v>
      </c>
      <c r="F661" s="232" t="s">
        <v>928</v>
      </c>
      <c r="G661" s="229"/>
      <c r="H661" s="233">
        <v>15</v>
      </c>
      <c r="I661" s="234"/>
      <c r="J661" s="229"/>
      <c r="K661" s="229"/>
      <c r="L661" s="235"/>
      <c r="M661" s="236"/>
      <c r="N661" s="237"/>
      <c r="O661" s="237"/>
      <c r="P661" s="237"/>
      <c r="Q661" s="237"/>
      <c r="R661" s="237"/>
      <c r="S661" s="237"/>
      <c r="T661" s="23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9" t="s">
        <v>217</v>
      </c>
      <c r="AU661" s="239" t="s">
        <v>83</v>
      </c>
      <c r="AV661" s="13" t="s">
        <v>83</v>
      </c>
      <c r="AW661" s="13" t="s">
        <v>35</v>
      </c>
      <c r="AX661" s="13" t="s">
        <v>74</v>
      </c>
      <c r="AY661" s="239" t="s">
        <v>209</v>
      </c>
    </row>
    <row r="662" s="14" customFormat="1">
      <c r="A662" s="14"/>
      <c r="B662" s="240"/>
      <c r="C662" s="241"/>
      <c r="D662" s="230" t="s">
        <v>217</v>
      </c>
      <c r="E662" s="242" t="s">
        <v>21</v>
      </c>
      <c r="F662" s="243" t="s">
        <v>223</v>
      </c>
      <c r="G662" s="241"/>
      <c r="H662" s="244">
        <v>21.5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217</v>
      </c>
      <c r="AU662" s="250" t="s">
        <v>83</v>
      </c>
      <c r="AV662" s="14" t="s">
        <v>224</v>
      </c>
      <c r="AW662" s="14" t="s">
        <v>35</v>
      </c>
      <c r="AX662" s="14" t="s">
        <v>81</v>
      </c>
      <c r="AY662" s="250" t="s">
        <v>209</v>
      </c>
    </row>
    <row r="663" s="2" customFormat="1" ht="37.8" customHeight="1">
      <c r="A663" s="40"/>
      <c r="B663" s="41"/>
      <c r="C663" s="215" t="s">
        <v>1189</v>
      </c>
      <c r="D663" s="215" t="s">
        <v>211</v>
      </c>
      <c r="E663" s="216" t="s">
        <v>1190</v>
      </c>
      <c r="F663" s="217" t="s">
        <v>1191</v>
      </c>
      <c r="G663" s="218" t="s">
        <v>354</v>
      </c>
      <c r="H663" s="219">
        <v>16</v>
      </c>
      <c r="I663" s="220"/>
      <c r="J663" s="221">
        <f>ROUND(I663*H663,2)</f>
        <v>0</v>
      </c>
      <c r="K663" s="217" t="s">
        <v>21</v>
      </c>
      <c r="L663" s="46"/>
      <c r="M663" s="222" t="s">
        <v>21</v>
      </c>
      <c r="N663" s="223" t="s">
        <v>45</v>
      </c>
      <c r="O663" s="86"/>
      <c r="P663" s="224">
        <f>O663*H663</f>
        <v>0</v>
      </c>
      <c r="Q663" s="224">
        <v>0.00197</v>
      </c>
      <c r="R663" s="224">
        <f>Q663*H663</f>
        <v>0.031519999999999999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215</v>
      </c>
      <c r="AT663" s="226" t="s">
        <v>211</v>
      </c>
      <c r="AU663" s="226" t="s">
        <v>83</v>
      </c>
      <c r="AY663" s="19" t="s">
        <v>209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81</v>
      </c>
      <c r="BK663" s="227">
        <f>ROUND(I663*H663,2)</f>
        <v>0</v>
      </c>
      <c r="BL663" s="19" t="s">
        <v>215</v>
      </c>
      <c r="BM663" s="226" t="s">
        <v>1192</v>
      </c>
    </row>
    <row r="664" s="13" customFormat="1">
      <c r="A664" s="13"/>
      <c r="B664" s="228"/>
      <c r="C664" s="229"/>
      <c r="D664" s="230" t="s">
        <v>217</v>
      </c>
      <c r="E664" s="231" t="s">
        <v>21</v>
      </c>
      <c r="F664" s="232" t="s">
        <v>1193</v>
      </c>
      <c r="G664" s="229"/>
      <c r="H664" s="233">
        <v>16</v>
      </c>
      <c r="I664" s="234"/>
      <c r="J664" s="229"/>
      <c r="K664" s="229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217</v>
      </c>
      <c r="AU664" s="239" t="s">
        <v>83</v>
      </c>
      <c r="AV664" s="13" t="s">
        <v>83</v>
      </c>
      <c r="AW664" s="13" t="s">
        <v>35</v>
      </c>
      <c r="AX664" s="13" t="s">
        <v>81</v>
      </c>
      <c r="AY664" s="239" t="s">
        <v>209</v>
      </c>
    </row>
    <row r="665" s="2" customFormat="1" ht="63.45" customHeight="1">
      <c r="A665" s="40"/>
      <c r="B665" s="41"/>
      <c r="C665" s="215" t="s">
        <v>1194</v>
      </c>
      <c r="D665" s="215" t="s">
        <v>211</v>
      </c>
      <c r="E665" s="216" t="s">
        <v>1195</v>
      </c>
      <c r="F665" s="217" t="s">
        <v>1196</v>
      </c>
      <c r="G665" s="218" t="s">
        <v>354</v>
      </c>
      <c r="H665" s="219">
        <v>2</v>
      </c>
      <c r="I665" s="220"/>
      <c r="J665" s="221">
        <f>ROUND(I665*H665,2)</f>
        <v>0</v>
      </c>
      <c r="K665" s="217" t="s">
        <v>21</v>
      </c>
      <c r="L665" s="46"/>
      <c r="M665" s="222" t="s">
        <v>21</v>
      </c>
      <c r="N665" s="223" t="s">
        <v>45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215</v>
      </c>
      <c r="AT665" s="226" t="s">
        <v>211</v>
      </c>
      <c r="AU665" s="226" t="s">
        <v>83</v>
      </c>
      <c r="AY665" s="19" t="s">
        <v>209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81</v>
      </c>
      <c r="BK665" s="227">
        <f>ROUND(I665*H665,2)</f>
        <v>0</v>
      </c>
      <c r="BL665" s="19" t="s">
        <v>215</v>
      </c>
      <c r="BM665" s="226" t="s">
        <v>1197</v>
      </c>
    </row>
    <row r="666" s="2" customFormat="1" ht="14.4" customHeight="1">
      <c r="A666" s="40"/>
      <c r="B666" s="41"/>
      <c r="C666" s="215" t="s">
        <v>1198</v>
      </c>
      <c r="D666" s="215" t="s">
        <v>211</v>
      </c>
      <c r="E666" s="216" t="s">
        <v>1199</v>
      </c>
      <c r="F666" s="217" t="s">
        <v>1200</v>
      </c>
      <c r="G666" s="218" t="s">
        <v>354</v>
      </c>
      <c r="H666" s="219">
        <v>3</v>
      </c>
      <c r="I666" s="220"/>
      <c r="J666" s="221">
        <f>ROUND(I666*H666,2)</f>
        <v>0</v>
      </c>
      <c r="K666" s="217" t="s">
        <v>21</v>
      </c>
      <c r="L666" s="46"/>
      <c r="M666" s="222" t="s">
        <v>21</v>
      </c>
      <c r="N666" s="223" t="s">
        <v>45</v>
      </c>
      <c r="O666" s="86"/>
      <c r="P666" s="224">
        <f>O666*H666</f>
        <v>0</v>
      </c>
      <c r="Q666" s="224">
        <v>0.0060000000000000001</v>
      </c>
      <c r="R666" s="224">
        <f>Q666*H666</f>
        <v>0.018000000000000002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215</v>
      </c>
      <c r="AT666" s="226" t="s">
        <v>211</v>
      </c>
      <c r="AU666" s="226" t="s">
        <v>83</v>
      </c>
      <c r="AY666" s="19" t="s">
        <v>209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81</v>
      </c>
      <c r="BK666" s="227">
        <f>ROUND(I666*H666,2)</f>
        <v>0</v>
      </c>
      <c r="BL666" s="19" t="s">
        <v>215</v>
      </c>
      <c r="BM666" s="226" t="s">
        <v>1201</v>
      </c>
    </row>
    <row r="667" s="2" customFormat="1" ht="24.15" customHeight="1">
      <c r="A667" s="40"/>
      <c r="B667" s="41"/>
      <c r="C667" s="215" t="s">
        <v>1202</v>
      </c>
      <c r="D667" s="215" t="s">
        <v>211</v>
      </c>
      <c r="E667" s="216" t="s">
        <v>1203</v>
      </c>
      <c r="F667" s="217" t="s">
        <v>1204</v>
      </c>
      <c r="G667" s="218" t="s">
        <v>354</v>
      </c>
      <c r="H667" s="219">
        <v>2</v>
      </c>
      <c r="I667" s="220"/>
      <c r="J667" s="221">
        <f>ROUND(I667*H667,2)</f>
        <v>0</v>
      </c>
      <c r="K667" s="217" t="s">
        <v>21</v>
      </c>
      <c r="L667" s="46"/>
      <c r="M667" s="222" t="s">
        <v>21</v>
      </c>
      <c r="N667" s="223" t="s">
        <v>45</v>
      </c>
      <c r="O667" s="86"/>
      <c r="P667" s="224">
        <f>O667*H667</f>
        <v>0</v>
      </c>
      <c r="Q667" s="224">
        <v>0.0060000000000000001</v>
      </c>
      <c r="R667" s="224">
        <f>Q667*H667</f>
        <v>0.012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215</v>
      </c>
      <c r="AT667" s="226" t="s">
        <v>211</v>
      </c>
      <c r="AU667" s="226" t="s">
        <v>83</v>
      </c>
      <c r="AY667" s="19" t="s">
        <v>209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81</v>
      </c>
      <c r="BK667" s="227">
        <f>ROUND(I667*H667,2)</f>
        <v>0</v>
      </c>
      <c r="BL667" s="19" t="s">
        <v>215</v>
      </c>
      <c r="BM667" s="226" t="s">
        <v>1205</v>
      </c>
    </row>
    <row r="668" s="2" customFormat="1" ht="37.8" customHeight="1">
      <c r="A668" s="40"/>
      <c r="B668" s="41"/>
      <c r="C668" s="215" t="s">
        <v>1206</v>
      </c>
      <c r="D668" s="215" t="s">
        <v>211</v>
      </c>
      <c r="E668" s="216" t="s">
        <v>1207</v>
      </c>
      <c r="F668" s="217" t="s">
        <v>1208</v>
      </c>
      <c r="G668" s="218" t="s">
        <v>354</v>
      </c>
      <c r="H668" s="219">
        <v>6</v>
      </c>
      <c r="I668" s="220"/>
      <c r="J668" s="221">
        <f>ROUND(I668*H668,2)</f>
        <v>0</v>
      </c>
      <c r="K668" s="217" t="s">
        <v>21</v>
      </c>
      <c r="L668" s="46"/>
      <c r="M668" s="222" t="s">
        <v>21</v>
      </c>
      <c r="N668" s="223" t="s">
        <v>45</v>
      </c>
      <c r="O668" s="86"/>
      <c r="P668" s="224">
        <f>O668*H668</f>
        <v>0</v>
      </c>
      <c r="Q668" s="224">
        <v>0.0060000000000000001</v>
      </c>
      <c r="R668" s="224">
        <f>Q668*H668</f>
        <v>0.036000000000000004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215</v>
      </c>
      <c r="AT668" s="226" t="s">
        <v>211</v>
      </c>
      <c r="AU668" s="226" t="s">
        <v>83</v>
      </c>
      <c r="AY668" s="19" t="s">
        <v>209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81</v>
      </c>
      <c r="BK668" s="227">
        <f>ROUND(I668*H668,2)</f>
        <v>0</v>
      </c>
      <c r="BL668" s="19" t="s">
        <v>215</v>
      </c>
      <c r="BM668" s="226" t="s">
        <v>1209</v>
      </c>
    </row>
    <row r="669" s="12" customFormat="1" ht="22.8" customHeight="1">
      <c r="A669" s="12"/>
      <c r="B669" s="199"/>
      <c r="C669" s="200"/>
      <c r="D669" s="201" t="s">
        <v>73</v>
      </c>
      <c r="E669" s="213" t="s">
        <v>1210</v>
      </c>
      <c r="F669" s="213" t="s">
        <v>1211</v>
      </c>
      <c r="G669" s="200"/>
      <c r="H669" s="200"/>
      <c r="I669" s="203"/>
      <c r="J669" s="214">
        <f>BK669</f>
        <v>0</v>
      </c>
      <c r="K669" s="200"/>
      <c r="L669" s="205"/>
      <c r="M669" s="206"/>
      <c r="N669" s="207"/>
      <c r="O669" s="207"/>
      <c r="P669" s="208">
        <f>SUM(P670:P675)</f>
        <v>0</v>
      </c>
      <c r="Q669" s="207"/>
      <c r="R669" s="208">
        <f>SUM(R670:R675)</f>
        <v>0</v>
      </c>
      <c r="S669" s="207"/>
      <c r="T669" s="209">
        <f>SUM(T670:T675)</f>
        <v>11.25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0" t="s">
        <v>81</v>
      </c>
      <c r="AT669" s="211" t="s">
        <v>73</v>
      </c>
      <c r="AU669" s="211" t="s">
        <v>81</v>
      </c>
      <c r="AY669" s="210" t="s">
        <v>209</v>
      </c>
      <c r="BK669" s="212">
        <f>SUM(BK670:BK675)</f>
        <v>0</v>
      </c>
    </row>
    <row r="670" s="2" customFormat="1" ht="14.4" customHeight="1">
      <c r="A670" s="40"/>
      <c r="B670" s="41"/>
      <c r="C670" s="215" t="s">
        <v>1212</v>
      </c>
      <c r="D670" s="215" t="s">
        <v>211</v>
      </c>
      <c r="E670" s="216" t="s">
        <v>1213</v>
      </c>
      <c r="F670" s="217" t="s">
        <v>1214</v>
      </c>
      <c r="G670" s="218" t="s">
        <v>214</v>
      </c>
      <c r="H670" s="219">
        <v>7.5</v>
      </c>
      <c r="I670" s="220"/>
      <c r="J670" s="221">
        <f>ROUND(I670*H670,2)</f>
        <v>0</v>
      </c>
      <c r="K670" s="217" t="s">
        <v>21</v>
      </c>
      <c r="L670" s="46"/>
      <c r="M670" s="222" t="s">
        <v>21</v>
      </c>
      <c r="N670" s="223" t="s">
        <v>45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1.5</v>
      </c>
      <c r="T670" s="225">
        <f>S670*H670</f>
        <v>11.25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215</v>
      </c>
      <c r="AT670" s="226" t="s">
        <v>211</v>
      </c>
      <c r="AU670" s="226" t="s">
        <v>83</v>
      </c>
      <c r="AY670" s="19" t="s">
        <v>209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81</v>
      </c>
      <c r="BK670" s="227">
        <f>ROUND(I670*H670,2)</f>
        <v>0</v>
      </c>
      <c r="BL670" s="19" t="s">
        <v>215</v>
      </c>
      <c r="BM670" s="226" t="s">
        <v>1215</v>
      </c>
    </row>
    <row r="671" s="13" customFormat="1">
      <c r="A671" s="13"/>
      <c r="B671" s="228"/>
      <c r="C671" s="229"/>
      <c r="D671" s="230" t="s">
        <v>217</v>
      </c>
      <c r="E671" s="231" t="s">
        <v>21</v>
      </c>
      <c r="F671" s="232" t="s">
        <v>1216</v>
      </c>
      <c r="G671" s="229"/>
      <c r="H671" s="233">
        <v>7.5</v>
      </c>
      <c r="I671" s="234"/>
      <c r="J671" s="229"/>
      <c r="K671" s="229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217</v>
      </c>
      <c r="AU671" s="239" t="s">
        <v>83</v>
      </c>
      <c r="AV671" s="13" t="s">
        <v>83</v>
      </c>
      <c r="AW671" s="13" t="s">
        <v>35</v>
      </c>
      <c r="AX671" s="13" t="s">
        <v>81</v>
      </c>
      <c r="AY671" s="239" t="s">
        <v>209</v>
      </c>
    </row>
    <row r="672" s="2" customFormat="1" ht="37.8" customHeight="1">
      <c r="A672" s="40"/>
      <c r="B672" s="41"/>
      <c r="C672" s="215" t="s">
        <v>1217</v>
      </c>
      <c r="D672" s="215" t="s">
        <v>211</v>
      </c>
      <c r="E672" s="216" t="s">
        <v>1218</v>
      </c>
      <c r="F672" s="217" t="s">
        <v>1219</v>
      </c>
      <c r="G672" s="218" t="s">
        <v>302</v>
      </c>
      <c r="H672" s="219">
        <v>22.864999999999998</v>
      </c>
      <c r="I672" s="220"/>
      <c r="J672" s="221">
        <f>ROUND(I672*H672,2)</f>
        <v>0</v>
      </c>
      <c r="K672" s="217" t="s">
        <v>21</v>
      </c>
      <c r="L672" s="46"/>
      <c r="M672" s="222" t="s">
        <v>21</v>
      </c>
      <c r="N672" s="223" t="s">
        <v>45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215</v>
      </c>
      <c r="AT672" s="226" t="s">
        <v>211</v>
      </c>
      <c r="AU672" s="226" t="s">
        <v>83</v>
      </c>
      <c r="AY672" s="19" t="s">
        <v>209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81</v>
      </c>
      <c r="BK672" s="227">
        <f>ROUND(I672*H672,2)</f>
        <v>0</v>
      </c>
      <c r="BL672" s="19" t="s">
        <v>215</v>
      </c>
      <c r="BM672" s="226" t="s">
        <v>1220</v>
      </c>
    </row>
    <row r="673" s="2" customFormat="1" ht="24.15" customHeight="1">
      <c r="A673" s="40"/>
      <c r="B673" s="41"/>
      <c r="C673" s="215" t="s">
        <v>1221</v>
      </c>
      <c r="D673" s="215" t="s">
        <v>211</v>
      </c>
      <c r="E673" s="216" t="s">
        <v>1222</v>
      </c>
      <c r="F673" s="217" t="s">
        <v>1223</v>
      </c>
      <c r="G673" s="218" t="s">
        <v>302</v>
      </c>
      <c r="H673" s="219">
        <v>22.864999999999998</v>
      </c>
      <c r="I673" s="220"/>
      <c r="J673" s="221">
        <f>ROUND(I673*H673,2)</f>
        <v>0</v>
      </c>
      <c r="K673" s="217" t="s">
        <v>1224</v>
      </c>
      <c r="L673" s="46"/>
      <c r="M673" s="222" t="s">
        <v>21</v>
      </c>
      <c r="N673" s="223" t="s">
        <v>45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215</v>
      </c>
      <c r="AT673" s="226" t="s">
        <v>211</v>
      </c>
      <c r="AU673" s="226" t="s">
        <v>83</v>
      </c>
      <c r="AY673" s="19" t="s">
        <v>209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81</v>
      </c>
      <c r="BK673" s="227">
        <f>ROUND(I673*H673,2)</f>
        <v>0</v>
      </c>
      <c r="BL673" s="19" t="s">
        <v>215</v>
      </c>
      <c r="BM673" s="226" t="s">
        <v>1225</v>
      </c>
    </row>
    <row r="674" s="2" customFormat="1" ht="24.15" customHeight="1">
      <c r="A674" s="40"/>
      <c r="B674" s="41"/>
      <c r="C674" s="215" t="s">
        <v>1226</v>
      </c>
      <c r="D674" s="215" t="s">
        <v>211</v>
      </c>
      <c r="E674" s="216" t="s">
        <v>1227</v>
      </c>
      <c r="F674" s="217" t="s">
        <v>1228</v>
      </c>
      <c r="G674" s="218" t="s">
        <v>302</v>
      </c>
      <c r="H674" s="219">
        <v>22.864999999999998</v>
      </c>
      <c r="I674" s="220"/>
      <c r="J674" s="221">
        <f>ROUND(I674*H674,2)</f>
        <v>0</v>
      </c>
      <c r="K674" s="217" t="s">
        <v>21</v>
      </c>
      <c r="L674" s="46"/>
      <c r="M674" s="222" t="s">
        <v>21</v>
      </c>
      <c r="N674" s="223" t="s">
        <v>45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215</v>
      </c>
      <c r="AT674" s="226" t="s">
        <v>211</v>
      </c>
      <c r="AU674" s="226" t="s">
        <v>83</v>
      </c>
      <c r="AY674" s="19" t="s">
        <v>209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81</v>
      </c>
      <c r="BK674" s="227">
        <f>ROUND(I674*H674,2)</f>
        <v>0</v>
      </c>
      <c r="BL674" s="19" t="s">
        <v>215</v>
      </c>
      <c r="BM674" s="226" t="s">
        <v>1229</v>
      </c>
    </row>
    <row r="675" s="2" customFormat="1" ht="37.8" customHeight="1">
      <c r="A675" s="40"/>
      <c r="B675" s="41"/>
      <c r="C675" s="215" t="s">
        <v>1230</v>
      </c>
      <c r="D675" s="215" t="s">
        <v>211</v>
      </c>
      <c r="E675" s="216" t="s">
        <v>1231</v>
      </c>
      <c r="F675" s="217" t="s">
        <v>1232</v>
      </c>
      <c r="G675" s="218" t="s">
        <v>302</v>
      </c>
      <c r="H675" s="219">
        <v>22.864999999999998</v>
      </c>
      <c r="I675" s="220"/>
      <c r="J675" s="221">
        <f>ROUND(I675*H675,2)</f>
        <v>0</v>
      </c>
      <c r="K675" s="217" t="s">
        <v>21</v>
      </c>
      <c r="L675" s="46"/>
      <c r="M675" s="222" t="s">
        <v>21</v>
      </c>
      <c r="N675" s="223" t="s">
        <v>45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215</v>
      </c>
      <c r="AT675" s="226" t="s">
        <v>211</v>
      </c>
      <c r="AU675" s="226" t="s">
        <v>83</v>
      </c>
      <c r="AY675" s="19" t="s">
        <v>209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81</v>
      </c>
      <c r="BK675" s="227">
        <f>ROUND(I675*H675,2)</f>
        <v>0</v>
      </c>
      <c r="BL675" s="19" t="s">
        <v>215</v>
      </c>
      <c r="BM675" s="226" t="s">
        <v>1233</v>
      </c>
    </row>
    <row r="676" s="12" customFormat="1" ht="22.8" customHeight="1">
      <c r="A676" s="12"/>
      <c r="B676" s="199"/>
      <c r="C676" s="200"/>
      <c r="D676" s="201" t="s">
        <v>73</v>
      </c>
      <c r="E676" s="213" t="s">
        <v>1234</v>
      </c>
      <c r="F676" s="213" t="s">
        <v>1235</v>
      </c>
      <c r="G676" s="200"/>
      <c r="H676" s="200"/>
      <c r="I676" s="203"/>
      <c r="J676" s="214">
        <f>BK676</f>
        <v>0</v>
      </c>
      <c r="K676" s="200"/>
      <c r="L676" s="205"/>
      <c r="M676" s="206"/>
      <c r="N676" s="207"/>
      <c r="O676" s="207"/>
      <c r="P676" s="208">
        <f>P677</f>
        <v>0</v>
      </c>
      <c r="Q676" s="207"/>
      <c r="R676" s="208">
        <f>R677</f>
        <v>0</v>
      </c>
      <c r="S676" s="207"/>
      <c r="T676" s="209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0" t="s">
        <v>81</v>
      </c>
      <c r="AT676" s="211" t="s">
        <v>73</v>
      </c>
      <c r="AU676" s="211" t="s">
        <v>81</v>
      </c>
      <c r="AY676" s="210" t="s">
        <v>209</v>
      </c>
      <c r="BK676" s="212">
        <f>BK677</f>
        <v>0</v>
      </c>
    </row>
    <row r="677" s="2" customFormat="1" ht="37.8" customHeight="1">
      <c r="A677" s="40"/>
      <c r="B677" s="41"/>
      <c r="C677" s="215" t="s">
        <v>1236</v>
      </c>
      <c r="D677" s="215" t="s">
        <v>211</v>
      </c>
      <c r="E677" s="216" t="s">
        <v>1237</v>
      </c>
      <c r="F677" s="217" t="s">
        <v>1238</v>
      </c>
      <c r="G677" s="218" t="s">
        <v>302</v>
      </c>
      <c r="H677" s="219">
        <v>1315.768</v>
      </c>
      <c r="I677" s="220"/>
      <c r="J677" s="221">
        <f>ROUND(I677*H677,2)</f>
        <v>0</v>
      </c>
      <c r="K677" s="217" t="s">
        <v>234</v>
      </c>
      <c r="L677" s="46"/>
      <c r="M677" s="222" t="s">
        <v>21</v>
      </c>
      <c r="N677" s="223" t="s">
        <v>45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215</v>
      </c>
      <c r="AT677" s="226" t="s">
        <v>211</v>
      </c>
      <c r="AU677" s="226" t="s">
        <v>83</v>
      </c>
      <c r="AY677" s="19" t="s">
        <v>209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81</v>
      </c>
      <c r="BK677" s="227">
        <f>ROUND(I677*H677,2)</f>
        <v>0</v>
      </c>
      <c r="BL677" s="19" t="s">
        <v>215</v>
      </c>
      <c r="BM677" s="226" t="s">
        <v>1239</v>
      </c>
    </row>
    <row r="678" s="12" customFormat="1" ht="25.92" customHeight="1">
      <c r="A678" s="12"/>
      <c r="B678" s="199"/>
      <c r="C678" s="200"/>
      <c r="D678" s="201" t="s">
        <v>73</v>
      </c>
      <c r="E678" s="202" t="s">
        <v>1240</v>
      </c>
      <c r="F678" s="202" t="s">
        <v>1241</v>
      </c>
      <c r="G678" s="200"/>
      <c r="H678" s="200"/>
      <c r="I678" s="203"/>
      <c r="J678" s="204">
        <f>BK678</f>
        <v>0</v>
      </c>
      <c r="K678" s="200"/>
      <c r="L678" s="205"/>
      <c r="M678" s="206"/>
      <c r="N678" s="207"/>
      <c r="O678" s="207"/>
      <c r="P678" s="208">
        <f>P679+P749+P824+P883+P889+P896+P900+P930+P955+P1006+P1038+P1073+P1095+P1100+P1127+P1131+P1150+P1166</f>
        <v>0</v>
      </c>
      <c r="Q678" s="207"/>
      <c r="R678" s="208">
        <f>R679+R749+R824+R883+R889+R896+R900+R930+R955+R1006+R1038+R1073+R1095+R1100+R1127+R1131+R1150+R1166</f>
        <v>59.531205989999997</v>
      </c>
      <c r="S678" s="207"/>
      <c r="T678" s="209">
        <f>T679+T749+T824+T883+T889+T896+T900+T930+T955+T1006+T1038+T1073+T1095+T1100+T1127+T1131+T1150+T1166</f>
        <v>0.404611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0" t="s">
        <v>83</v>
      </c>
      <c r="AT678" s="211" t="s">
        <v>73</v>
      </c>
      <c r="AU678" s="211" t="s">
        <v>74</v>
      </c>
      <c r="AY678" s="210" t="s">
        <v>209</v>
      </c>
      <c r="BK678" s="212">
        <f>BK679+BK749+BK824+BK883+BK889+BK896+BK900+BK930+BK955+BK1006+BK1038+BK1073+BK1095+BK1100+BK1127+BK1131+BK1150+BK1166</f>
        <v>0</v>
      </c>
    </row>
    <row r="679" s="12" customFormat="1" ht="22.8" customHeight="1">
      <c r="A679" s="12"/>
      <c r="B679" s="199"/>
      <c r="C679" s="200"/>
      <c r="D679" s="201" t="s">
        <v>73</v>
      </c>
      <c r="E679" s="213" t="s">
        <v>1242</v>
      </c>
      <c r="F679" s="213" t="s">
        <v>1243</v>
      </c>
      <c r="G679" s="200"/>
      <c r="H679" s="200"/>
      <c r="I679" s="203"/>
      <c r="J679" s="214">
        <f>BK679</f>
        <v>0</v>
      </c>
      <c r="K679" s="200"/>
      <c r="L679" s="205"/>
      <c r="M679" s="206"/>
      <c r="N679" s="207"/>
      <c r="O679" s="207"/>
      <c r="P679" s="208">
        <f>SUM(P680:P748)</f>
        <v>0</v>
      </c>
      <c r="Q679" s="207"/>
      <c r="R679" s="208">
        <f>SUM(R680:R748)</f>
        <v>4.5282169400000001</v>
      </c>
      <c r="S679" s="207"/>
      <c r="T679" s="209">
        <f>SUM(T680:T748)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0" t="s">
        <v>83</v>
      </c>
      <c r="AT679" s="211" t="s">
        <v>73</v>
      </c>
      <c r="AU679" s="211" t="s">
        <v>81</v>
      </c>
      <c r="AY679" s="210" t="s">
        <v>209</v>
      </c>
      <c r="BK679" s="212">
        <f>SUM(BK680:BK748)</f>
        <v>0</v>
      </c>
    </row>
    <row r="680" s="2" customFormat="1" ht="37.8" customHeight="1">
      <c r="A680" s="40"/>
      <c r="B680" s="41"/>
      <c r="C680" s="215" t="s">
        <v>1244</v>
      </c>
      <c r="D680" s="215" t="s">
        <v>211</v>
      </c>
      <c r="E680" s="216" t="s">
        <v>1245</v>
      </c>
      <c r="F680" s="217" t="s">
        <v>1246</v>
      </c>
      <c r="G680" s="218" t="s">
        <v>331</v>
      </c>
      <c r="H680" s="219">
        <v>296</v>
      </c>
      <c r="I680" s="220"/>
      <c r="J680" s="221">
        <f>ROUND(I680*H680,2)</f>
        <v>0</v>
      </c>
      <c r="K680" s="217" t="s">
        <v>234</v>
      </c>
      <c r="L680" s="46"/>
      <c r="M680" s="222" t="s">
        <v>21</v>
      </c>
      <c r="N680" s="223" t="s">
        <v>45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298</v>
      </c>
      <c r="AT680" s="226" t="s">
        <v>211</v>
      </c>
      <c r="AU680" s="226" t="s">
        <v>83</v>
      </c>
      <c r="AY680" s="19" t="s">
        <v>209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81</v>
      </c>
      <c r="BK680" s="227">
        <f>ROUND(I680*H680,2)</f>
        <v>0</v>
      </c>
      <c r="BL680" s="19" t="s">
        <v>298</v>
      </c>
      <c r="BM680" s="226" t="s">
        <v>1247</v>
      </c>
    </row>
    <row r="681" s="13" customFormat="1">
      <c r="A681" s="13"/>
      <c r="B681" s="228"/>
      <c r="C681" s="229"/>
      <c r="D681" s="230" t="s">
        <v>217</v>
      </c>
      <c r="E681" s="231" t="s">
        <v>21</v>
      </c>
      <c r="F681" s="232" t="s">
        <v>1248</v>
      </c>
      <c r="G681" s="229"/>
      <c r="H681" s="233">
        <v>278</v>
      </c>
      <c r="I681" s="234"/>
      <c r="J681" s="229"/>
      <c r="K681" s="229"/>
      <c r="L681" s="235"/>
      <c r="M681" s="236"/>
      <c r="N681" s="237"/>
      <c r="O681" s="237"/>
      <c r="P681" s="237"/>
      <c r="Q681" s="237"/>
      <c r="R681" s="237"/>
      <c r="S681" s="237"/>
      <c r="T681" s="23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9" t="s">
        <v>217</v>
      </c>
      <c r="AU681" s="239" t="s">
        <v>83</v>
      </c>
      <c r="AV681" s="13" t="s">
        <v>83</v>
      </c>
      <c r="AW681" s="13" t="s">
        <v>35</v>
      </c>
      <c r="AX681" s="13" t="s">
        <v>74</v>
      </c>
      <c r="AY681" s="239" t="s">
        <v>209</v>
      </c>
    </row>
    <row r="682" s="13" customFormat="1">
      <c r="A682" s="13"/>
      <c r="B682" s="228"/>
      <c r="C682" s="229"/>
      <c r="D682" s="230" t="s">
        <v>217</v>
      </c>
      <c r="E682" s="231" t="s">
        <v>21</v>
      </c>
      <c r="F682" s="232" t="s">
        <v>1249</v>
      </c>
      <c r="G682" s="229"/>
      <c r="H682" s="233">
        <v>18</v>
      </c>
      <c r="I682" s="234"/>
      <c r="J682" s="229"/>
      <c r="K682" s="229"/>
      <c r="L682" s="235"/>
      <c r="M682" s="236"/>
      <c r="N682" s="237"/>
      <c r="O682" s="237"/>
      <c r="P682" s="237"/>
      <c r="Q682" s="237"/>
      <c r="R682" s="237"/>
      <c r="S682" s="237"/>
      <c r="T682" s="23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9" t="s">
        <v>217</v>
      </c>
      <c r="AU682" s="239" t="s">
        <v>83</v>
      </c>
      <c r="AV682" s="13" t="s">
        <v>83</v>
      </c>
      <c r="AW682" s="13" t="s">
        <v>35</v>
      </c>
      <c r="AX682" s="13" t="s">
        <v>74</v>
      </c>
      <c r="AY682" s="239" t="s">
        <v>209</v>
      </c>
    </row>
    <row r="683" s="14" customFormat="1">
      <c r="A683" s="14"/>
      <c r="B683" s="240"/>
      <c r="C683" s="241"/>
      <c r="D683" s="230" t="s">
        <v>217</v>
      </c>
      <c r="E683" s="242" t="s">
        <v>21</v>
      </c>
      <c r="F683" s="243" t="s">
        <v>223</v>
      </c>
      <c r="G683" s="241"/>
      <c r="H683" s="244">
        <v>296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0" t="s">
        <v>217</v>
      </c>
      <c r="AU683" s="250" t="s">
        <v>83</v>
      </c>
      <c r="AV683" s="14" t="s">
        <v>224</v>
      </c>
      <c r="AW683" s="14" t="s">
        <v>35</v>
      </c>
      <c r="AX683" s="14" t="s">
        <v>81</v>
      </c>
      <c r="AY683" s="250" t="s">
        <v>209</v>
      </c>
    </row>
    <row r="684" s="2" customFormat="1" ht="14.4" customHeight="1">
      <c r="A684" s="40"/>
      <c r="B684" s="41"/>
      <c r="C684" s="272" t="s">
        <v>1250</v>
      </c>
      <c r="D684" s="272" t="s">
        <v>299</v>
      </c>
      <c r="E684" s="273" t="s">
        <v>1251</v>
      </c>
      <c r="F684" s="274" t="s">
        <v>1252</v>
      </c>
      <c r="G684" s="275" t="s">
        <v>302</v>
      </c>
      <c r="H684" s="276">
        <v>0.088999999999999996</v>
      </c>
      <c r="I684" s="277"/>
      <c r="J684" s="278">
        <f>ROUND(I684*H684,2)</f>
        <v>0</v>
      </c>
      <c r="K684" s="274" t="s">
        <v>234</v>
      </c>
      <c r="L684" s="279"/>
      <c r="M684" s="280" t="s">
        <v>21</v>
      </c>
      <c r="N684" s="281" t="s">
        <v>45</v>
      </c>
      <c r="O684" s="86"/>
      <c r="P684" s="224">
        <f>O684*H684</f>
        <v>0</v>
      </c>
      <c r="Q684" s="224">
        <v>1</v>
      </c>
      <c r="R684" s="224">
        <f>Q684*H684</f>
        <v>0.088999999999999996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395</v>
      </c>
      <c r="AT684" s="226" t="s">
        <v>299</v>
      </c>
      <c r="AU684" s="226" t="s">
        <v>83</v>
      </c>
      <c r="AY684" s="19" t="s">
        <v>209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81</v>
      </c>
      <c r="BK684" s="227">
        <f>ROUND(I684*H684,2)</f>
        <v>0</v>
      </c>
      <c r="BL684" s="19" t="s">
        <v>298</v>
      </c>
      <c r="BM684" s="226" t="s">
        <v>1253</v>
      </c>
    </row>
    <row r="685" s="13" customFormat="1">
      <c r="A685" s="13"/>
      <c r="B685" s="228"/>
      <c r="C685" s="229"/>
      <c r="D685" s="230" t="s">
        <v>217</v>
      </c>
      <c r="E685" s="231" t="s">
        <v>21</v>
      </c>
      <c r="F685" s="232" t="s">
        <v>1254</v>
      </c>
      <c r="G685" s="229"/>
      <c r="H685" s="233">
        <v>0.088999999999999996</v>
      </c>
      <c r="I685" s="234"/>
      <c r="J685" s="229"/>
      <c r="K685" s="229"/>
      <c r="L685" s="235"/>
      <c r="M685" s="236"/>
      <c r="N685" s="237"/>
      <c r="O685" s="237"/>
      <c r="P685" s="237"/>
      <c r="Q685" s="237"/>
      <c r="R685" s="237"/>
      <c r="S685" s="237"/>
      <c r="T685" s="23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9" t="s">
        <v>217</v>
      </c>
      <c r="AU685" s="239" t="s">
        <v>83</v>
      </c>
      <c r="AV685" s="13" t="s">
        <v>83</v>
      </c>
      <c r="AW685" s="13" t="s">
        <v>35</v>
      </c>
      <c r="AX685" s="13" t="s">
        <v>74</v>
      </c>
      <c r="AY685" s="239" t="s">
        <v>209</v>
      </c>
    </row>
    <row r="686" s="16" customFormat="1">
      <c r="A686" s="16"/>
      <c r="B686" s="261"/>
      <c r="C686" s="262"/>
      <c r="D686" s="230" t="s">
        <v>217</v>
      </c>
      <c r="E686" s="263" t="s">
        <v>21</v>
      </c>
      <c r="F686" s="264" t="s">
        <v>257</v>
      </c>
      <c r="G686" s="262"/>
      <c r="H686" s="265">
        <v>0.088999999999999996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71" t="s">
        <v>217</v>
      </c>
      <c r="AU686" s="271" t="s">
        <v>83</v>
      </c>
      <c r="AV686" s="16" t="s">
        <v>215</v>
      </c>
      <c r="AW686" s="16" t="s">
        <v>35</v>
      </c>
      <c r="AX686" s="16" t="s">
        <v>81</v>
      </c>
      <c r="AY686" s="271" t="s">
        <v>209</v>
      </c>
    </row>
    <row r="687" s="2" customFormat="1" ht="24.15" customHeight="1">
      <c r="A687" s="40"/>
      <c r="B687" s="41"/>
      <c r="C687" s="215" t="s">
        <v>1255</v>
      </c>
      <c r="D687" s="215" t="s">
        <v>211</v>
      </c>
      <c r="E687" s="216" t="s">
        <v>1256</v>
      </c>
      <c r="F687" s="217" t="s">
        <v>1257</v>
      </c>
      <c r="G687" s="218" t="s">
        <v>331</v>
      </c>
      <c r="H687" s="219">
        <v>48.450000000000003</v>
      </c>
      <c r="I687" s="220"/>
      <c r="J687" s="221">
        <f>ROUND(I687*H687,2)</f>
        <v>0</v>
      </c>
      <c r="K687" s="217" t="s">
        <v>234</v>
      </c>
      <c r="L687" s="46"/>
      <c r="M687" s="222" t="s">
        <v>21</v>
      </c>
      <c r="N687" s="223" t="s">
        <v>45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298</v>
      </c>
      <c r="AT687" s="226" t="s">
        <v>211</v>
      </c>
      <c r="AU687" s="226" t="s">
        <v>83</v>
      </c>
      <c r="AY687" s="19" t="s">
        <v>209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81</v>
      </c>
      <c r="BK687" s="227">
        <f>ROUND(I687*H687,2)</f>
        <v>0</v>
      </c>
      <c r="BL687" s="19" t="s">
        <v>298</v>
      </c>
      <c r="BM687" s="226" t="s">
        <v>1258</v>
      </c>
    </row>
    <row r="688" s="2" customFormat="1" ht="14.4" customHeight="1">
      <c r="A688" s="40"/>
      <c r="B688" s="41"/>
      <c r="C688" s="272" t="s">
        <v>1259</v>
      </c>
      <c r="D688" s="272" t="s">
        <v>299</v>
      </c>
      <c r="E688" s="273" t="s">
        <v>1251</v>
      </c>
      <c r="F688" s="274" t="s">
        <v>1252</v>
      </c>
      <c r="G688" s="275" t="s">
        <v>302</v>
      </c>
      <c r="H688" s="276">
        <v>0.017000000000000001</v>
      </c>
      <c r="I688" s="277"/>
      <c r="J688" s="278">
        <f>ROUND(I688*H688,2)</f>
        <v>0</v>
      </c>
      <c r="K688" s="274" t="s">
        <v>234</v>
      </c>
      <c r="L688" s="279"/>
      <c r="M688" s="280" t="s">
        <v>21</v>
      </c>
      <c r="N688" s="281" t="s">
        <v>45</v>
      </c>
      <c r="O688" s="86"/>
      <c r="P688" s="224">
        <f>O688*H688</f>
        <v>0</v>
      </c>
      <c r="Q688" s="224">
        <v>1</v>
      </c>
      <c r="R688" s="224">
        <f>Q688*H688</f>
        <v>0.017000000000000001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395</v>
      </c>
      <c r="AT688" s="226" t="s">
        <v>299</v>
      </c>
      <c r="AU688" s="226" t="s">
        <v>83</v>
      </c>
      <c r="AY688" s="19" t="s">
        <v>209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81</v>
      </c>
      <c r="BK688" s="227">
        <f>ROUND(I688*H688,2)</f>
        <v>0</v>
      </c>
      <c r="BL688" s="19" t="s">
        <v>298</v>
      </c>
      <c r="BM688" s="226" t="s">
        <v>1260</v>
      </c>
    </row>
    <row r="689" s="13" customFormat="1">
      <c r="A689" s="13"/>
      <c r="B689" s="228"/>
      <c r="C689" s="229"/>
      <c r="D689" s="230" t="s">
        <v>217</v>
      </c>
      <c r="E689" s="229"/>
      <c r="F689" s="232" t="s">
        <v>1261</v>
      </c>
      <c r="G689" s="229"/>
      <c r="H689" s="233">
        <v>0.017000000000000001</v>
      </c>
      <c r="I689" s="234"/>
      <c r="J689" s="229"/>
      <c r="K689" s="229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217</v>
      </c>
      <c r="AU689" s="239" t="s">
        <v>83</v>
      </c>
      <c r="AV689" s="13" t="s">
        <v>83</v>
      </c>
      <c r="AW689" s="13" t="s">
        <v>4</v>
      </c>
      <c r="AX689" s="13" t="s">
        <v>81</v>
      </c>
      <c r="AY689" s="239" t="s">
        <v>209</v>
      </c>
    </row>
    <row r="690" s="2" customFormat="1" ht="24.15" customHeight="1">
      <c r="A690" s="40"/>
      <c r="B690" s="41"/>
      <c r="C690" s="215" t="s">
        <v>1262</v>
      </c>
      <c r="D690" s="215" t="s">
        <v>211</v>
      </c>
      <c r="E690" s="216" t="s">
        <v>1263</v>
      </c>
      <c r="F690" s="217" t="s">
        <v>1264</v>
      </c>
      <c r="G690" s="218" t="s">
        <v>331</v>
      </c>
      <c r="H690" s="219">
        <v>296</v>
      </c>
      <c r="I690" s="220"/>
      <c r="J690" s="221">
        <f>ROUND(I690*H690,2)</f>
        <v>0</v>
      </c>
      <c r="K690" s="217" t="s">
        <v>234</v>
      </c>
      <c r="L690" s="46"/>
      <c r="M690" s="222" t="s">
        <v>21</v>
      </c>
      <c r="N690" s="223" t="s">
        <v>45</v>
      </c>
      <c r="O690" s="86"/>
      <c r="P690" s="224">
        <f>O690*H690</f>
        <v>0</v>
      </c>
      <c r="Q690" s="224">
        <v>0.00040000000000000002</v>
      </c>
      <c r="R690" s="224">
        <f>Q690*H690</f>
        <v>0.11840000000000001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298</v>
      </c>
      <c r="AT690" s="226" t="s">
        <v>211</v>
      </c>
      <c r="AU690" s="226" t="s">
        <v>83</v>
      </c>
      <c r="AY690" s="19" t="s">
        <v>209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81</v>
      </c>
      <c r="BK690" s="227">
        <f>ROUND(I690*H690,2)</f>
        <v>0</v>
      </c>
      <c r="BL690" s="19" t="s">
        <v>298</v>
      </c>
      <c r="BM690" s="226" t="s">
        <v>1265</v>
      </c>
    </row>
    <row r="691" s="13" customFormat="1">
      <c r="A691" s="13"/>
      <c r="B691" s="228"/>
      <c r="C691" s="229"/>
      <c r="D691" s="230" t="s">
        <v>217</v>
      </c>
      <c r="E691" s="231" t="s">
        <v>21</v>
      </c>
      <c r="F691" s="232" t="s">
        <v>1248</v>
      </c>
      <c r="G691" s="229"/>
      <c r="H691" s="233">
        <v>278</v>
      </c>
      <c r="I691" s="234"/>
      <c r="J691" s="229"/>
      <c r="K691" s="229"/>
      <c r="L691" s="235"/>
      <c r="M691" s="236"/>
      <c r="N691" s="237"/>
      <c r="O691" s="237"/>
      <c r="P691" s="237"/>
      <c r="Q691" s="237"/>
      <c r="R691" s="237"/>
      <c r="S691" s="237"/>
      <c r="T691" s="23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9" t="s">
        <v>217</v>
      </c>
      <c r="AU691" s="239" t="s">
        <v>83</v>
      </c>
      <c r="AV691" s="13" t="s">
        <v>83</v>
      </c>
      <c r="AW691" s="13" t="s">
        <v>35</v>
      </c>
      <c r="AX691" s="13" t="s">
        <v>74</v>
      </c>
      <c r="AY691" s="239" t="s">
        <v>209</v>
      </c>
    </row>
    <row r="692" s="13" customFormat="1">
      <c r="A692" s="13"/>
      <c r="B692" s="228"/>
      <c r="C692" s="229"/>
      <c r="D692" s="230" t="s">
        <v>217</v>
      </c>
      <c r="E692" s="231" t="s">
        <v>21</v>
      </c>
      <c r="F692" s="232" t="s">
        <v>1249</v>
      </c>
      <c r="G692" s="229"/>
      <c r="H692" s="233">
        <v>18</v>
      </c>
      <c r="I692" s="234"/>
      <c r="J692" s="229"/>
      <c r="K692" s="229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217</v>
      </c>
      <c r="AU692" s="239" t="s">
        <v>83</v>
      </c>
      <c r="AV692" s="13" t="s">
        <v>83</v>
      </c>
      <c r="AW692" s="13" t="s">
        <v>35</v>
      </c>
      <c r="AX692" s="13" t="s">
        <v>74</v>
      </c>
      <c r="AY692" s="239" t="s">
        <v>209</v>
      </c>
    </row>
    <row r="693" s="14" customFormat="1">
      <c r="A693" s="14"/>
      <c r="B693" s="240"/>
      <c r="C693" s="241"/>
      <c r="D693" s="230" t="s">
        <v>217</v>
      </c>
      <c r="E693" s="242" t="s">
        <v>21</v>
      </c>
      <c r="F693" s="243" t="s">
        <v>223</v>
      </c>
      <c r="G693" s="241"/>
      <c r="H693" s="244">
        <v>296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217</v>
      </c>
      <c r="AU693" s="250" t="s">
        <v>83</v>
      </c>
      <c r="AV693" s="14" t="s">
        <v>224</v>
      </c>
      <c r="AW693" s="14" t="s">
        <v>35</v>
      </c>
      <c r="AX693" s="14" t="s">
        <v>81</v>
      </c>
      <c r="AY693" s="250" t="s">
        <v>209</v>
      </c>
    </row>
    <row r="694" s="2" customFormat="1" ht="37.8" customHeight="1">
      <c r="A694" s="40"/>
      <c r="B694" s="41"/>
      <c r="C694" s="272" t="s">
        <v>1266</v>
      </c>
      <c r="D694" s="272" t="s">
        <v>299</v>
      </c>
      <c r="E694" s="273" t="s">
        <v>1267</v>
      </c>
      <c r="F694" s="274" t="s">
        <v>1268</v>
      </c>
      <c r="G694" s="275" t="s">
        <v>331</v>
      </c>
      <c r="H694" s="276">
        <v>340.39999999999998</v>
      </c>
      <c r="I694" s="277"/>
      <c r="J694" s="278">
        <f>ROUND(I694*H694,2)</f>
        <v>0</v>
      </c>
      <c r="K694" s="274" t="s">
        <v>234</v>
      </c>
      <c r="L694" s="279"/>
      <c r="M694" s="280" t="s">
        <v>21</v>
      </c>
      <c r="N694" s="281" t="s">
        <v>45</v>
      </c>
      <c r="O694" s="86"/>
      <c r="P694" s="224">
        <f>O694*H694</f>
        <v>0</v>
      </c>
      <c r="Q694" s="224">
        <v>0.0054000000000000003</v>
      </c>
      <c r="R694" s="224">
        <f>Q694*H694</f>
        <v>1.83816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395</v>
      </c>
      <c r="AT694" s="226" t="s">
        <v>299</v>
      </c>
      <c r="AU694" s="226" t="s">
        <v>83</v>
      </c>
      <c r="AY694" s="19" t="s">
        <v>209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81</v>
      </c>
      <c r="BK694" s="227">
        <f>ROUND(I694*H694,2)</f>
        <v>0</v>
      </c>
      <c r="BL694" s="19" t="s">
        <v>298</v>
      </c>
      <c r="BM694" s="226" t="s">
        <v>1269</v>
      </c>
    </row>
    <row r="695" s="13" customFormat="1">
      <c r="A695" s="13"/>
      <c r="B695" s="228"/>
      <c r="C695" s="229"/>
      <c r="D695" s="230" t="s">
        <v>217</v>
      </c>
      <c r="E695" s="229"/>
      <c r="F695" s="232" t="s">
        <v>1270</v>
      </c>
      <c r="G695" s="229"/>
      <c r="H695" s="233">
        <v>340.39999999999998</v>
      </c>
      <c r="I695" s="234"/>
      <c r="J695" s="229"/>
      <c r="K695" s="229"/>
      <c r="L695" s="235"/>
      <c r="M695" s="236"/>
      <c r="N695" s="237"/>
      <c r="O695" s="237"/>
      <c r="P695" s="237"/>
      <c r="Q695" s="237"/>
      <c r="R695" s="237"/>
      <c r="S695" s="237"/>
      <c r="T695" s="23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9" t="s">
        <v>217</v>
      </c>
      <c r="AU695" s="239" t="s">
        <v>83</v>
      </c>
      <c r="AV695" s="13" t="s">
        <v>83</v>
      </c>
      <c r="AW695" s="13" t="s">
        <v>4</v>
      </c>
      <c r="AX695" s="13" t="s">
        <v>81</v>
      </c>
      <c r="AY695" s="239" t="s">
        <v>209</v>
      </c>
    </row>
    <row r="696" s="2" customFormat="1" ht="24.15" customHeight="1">
      <c r="A696" s="40"/>
      <c r="B696" s="41"/>
      <c r="C696" s="215" t="s">
        <v>1271</v>
      </c>
      <c r="D696" s="215" t="s">
        <v>211</v>
      </c>
      <c r="E696" s="216" t="s">
        <v>1263</v>
      </c>
      <c r="F696" s="217" t="s">
        <v>1264</v>
      </c>
      <c r="G696" s="218" t="s">
        <v>331</v>
      </c>
      <c r="H696" s="219">
        <v>278</v>
      </c>
      <c r="I696" s="220"/>
      <c r="J696" s="221">
        <f>ROUND(I696*H696,2)</f>
        <v>0</v>
      </c>
      <c r="K696" s="217" t="s">
        <v>234</v>
      </c>
      <c r="L696" s="46"/>
      <c r="M696" s="222" t="s">
        <v>21</v>
      </c>
      <c r="N696" s="223" t="s">
        <v>45</v>
      </c>
      <c r="O696" s="86"/>
      <c r="P696" s="224">
        <f>O696*H696</f>
        <v>0</v>
      </c>
      <c r="Q696" s="224">
        <v>0.00040000000000000002</v>
      </c>
      <c r="R696" s="224">
        <f>Q696*H696</f>
        <v>0.11120000000000001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298</v>
      </c>
      <c r="AT696" s="226" t="s">
        <v>211</v>
      </c>
      <c r="AU696" s="226" t="s">
        <v>83</v>
      </c>
      <c r="AY696" s="19" t="s">
        <v>209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81</v>
      </c>
      <c r="BK696" s="227">
        <f>ROUND(I696*H696,2)</f>
        <v>0</v>
      </c>
      <c r="BL696" s="19" t="s">
        <v>298</v>
      </c>
      <c r="BM696" s="226" t="s">
        <v>1272</v>
      </c>
    </row>
    <row r="697" s="2" customFormat="1" ht="49.05" customHeight="1">
      <c r="A697" s="40"/>
      <c r="B697" s="41"/>
      <c r="C697" s="272" t="s">
        <v>1273</v>
      </c>
      <c r="D697" s="272" t="s">
        <v>299</v>
      </c>
      <c r="E697" s="273" t="s">
        <v>1274</v>
      </c>
      <c r="F697" s="274" t="s">
        <v>1275</v>
      </c>
      <c r="G697" s="275" t="s">
        <v>331</v>
      </c>
      <c r="H697" s="276">
        <v>319.69999999999999</v>
      </c>
      <c r="I697" s="277"/>
      <c r="J697" s="278">
        <f>ROUND(I697*H697,2)</f>
        <v>0</v>
      </c>
      <c r="K697" s="274" t="s">
        <v>234</v>
      </c>
      <c r="L697" s="279"/>
      <c r="M697" s="280" t="s">
        <v>21</v>
      </c>
      <c r="N697" s="281" t="s">
        <v>45</v>
      </c>
      <c r="O697" s="86"/>
      <c r="P697" s="224">
        <f>O697*H697</f>
        <v>0</v>
      </c>
      <c r="Q697" s="224">
        <v>0.0044999999999999997</v>
      </c>
      <c r="R697" s="224">
        <f>Q697*H697</f>
        <v>1.4386499999999998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395</v>
      </c>
      <c r="AT697" s="226" t="s">
        <v>299</v>
      </c>
      <c r="AU697" s="226" t="s">
        <v>83</v>
      </c>
      <c r="AY697" s="19" t="s">
        <v>209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81</v>
      </c>
      <c r="BK697" s="227">
        <f>ROUND(I697*H697,2)</f>
        <v>0</v>
      </c>
      <c r="BL697" s="19" t="s">
        <v>298</v>
      </c>
      <c r="BM697" s="226" t="s">
        <v>1276</v>
      </c>
    </row>
    <row r="698" s="13" customFormat="1">
      <c r="A698" s="13"/>
      <c r="B698" s="228"/>
      <c r="C698" s="229"/>
      <c r="D698" s="230" t="s">
        <v>217</v>
      </c>
      <c r="E698" s="229"/>
      <c r="F698" s="232" t="s">
        <v>1277</v>
      </c>
      <c r="G698" s="229"/>
      <c r="H698" s="233">
        <v>319.69999999999999</v>
      </c>
      <c r="I698" s="234"/>
      <c r="J698" s="229"/>
      <c r="K698" s="229"/>
      <c r="L698" s="235"/>
      <c r="M698" s="236"/>
      <c r="N698" s="237"/>
      <c r="O698" s="237"/>
      <c r="P698" s="237"/>
      <c r="Q698" s="237"/>
      <c r="R698" s="237"/>
      <c r="S698" s="237"/>
      <c r="T698" s="23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9" t="s">
        <v>217</v>
      </c>
      <c r="AU698" s="239" t="s">
        <v>83</v>
      </c>
      <c r="AV698" s="13" t="s">
        <v>83</v>
      </c>
      <c r="AW698" s="13" t="s">
        <v>4</v>
      </c>
      <c r="AX698" s="13" t="s">
        <v>81</v>
      </c>
      <c r="AY698" s="239" t="s">
        <v>209</v>
      </c>
    </row>
    <row r="699" s="2" customFormat="1" ht="24.15" customHeight="1">
      <c r="A699" s="40"/>
      <c r="B699" s="41"/>
      <c r="C699" s="215" t="s">
        <v>1278</v>
      </c>
      <c r="D699" s="215" t="s">
        <v>211</v>
      </c>
      <c r="E699" s="216" t="s">
        <v>1279</v>
      </c>
      <c r="F699" s="217" t="s">
        <v>1280</v>
      </c>
      <c r="G699" s="218" t="s">
        <v>331</v>
      </c>
      <c r="H699" s="219">
        <v>48.450000000000003</v>
      </c>
      <c r="I699" s="220"/>
      <c r="J699" s="221">
        <f>ROUND(I699*H699,2)</f>
        <v>0</v>
      </c>
      <c r="K699" s="217" t="s">
        <v>234</v>
      </c>
      <c r="L699" s="46"/>
      <c r="M699" s="222" t="s">
        <v>21</v>
      </c>
      <c r="N699" s="223" t="s">
        <v>45</v>
      </c>
      <c r="O699" s="86"/>
      <c r="P699" s="224">
        <f>O699*H699</f>
        <v>0</v>
      </c>
      <c r="Q699" s="224">
        <v>0.00040000000000000002</v>
      </c>
      <c r="R699" s="224">
        <f>Q699*H699</f>
        <v>0.019380000000000001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298</v>
      </c>
      <c r="AT699" s="226" t="s">
        <v>211</v>
      </c>
      <c r="AU699" s="226" t="s">
        <v>83</v>
      </c>
      <c r="AY699" s="19" t="s">
        <v>209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81</v>
      </c>
      <c r="BK699" s="227">
        <f>ROUND(I699*H699,2)</f>
        <v>0</v>
      </c>
      <c r="BL699" s="19" t="s">
        <v>298</v>
      </c>
      <c r="BM699" s="226" t="s">
        <v>1281</v>
      </c>
    </row>
    <row r="700" s="13" customFormat="1">
      <c r="A700" s="13"/>
      <c r="B700" s="228"/>
      <c r="C700" s="229"/>
      <c r="D700" s="230" t="s">
        <v>217</v>
      </c>
      <c r="E700" s="231" t="s">
        <v>21</v>
      </c>
      <c r="F700" s="232" t="s">
        <v>1282</v>
      </c>
      <c r="G700" s="229"/>
      <c r="H700" s="233">
        <v>30</v>
      </c>
      <c r="I700" s="234"/>
      <c r="J700" s="229"/>
      <c r="K700" s="229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217</v>
      </c>
      <c r="AU700" s="239" t="s">
        <v>83</v>
      </c>
      <c r="AV700" s="13" t="s">
        <v>83</v>
      </c>
      <c r="AW700" s="13" t="s">
        <v>35</v>
      </c>
      <c r="AX700" s="13" t="s">
        <v>74</v>
      </c>
      <c r="AY700" s="239" t="s">
        <v>209</v>
      </c>
    </row>
    <row r="701" s="13" customFormat="1">
      <c r="A701" s="13"/>
      <c r="B701" s="228"/>
      <c r="C701" s="229"/>
      <c r="D701" s="230" t="s">
        <v>217</v>
      </c>
      <c r="E701" s="231" t="s">
        <v>21</v>
      </c>
      <c r="F701" s="232" t="s">
        <v>1283</v>
      </c>
      <c r="G701" s="229"/>
      <c r="H701" s="233">
        <v>18.449999999999999</v>
      </c>
      <c r="I701" s="234"/>
      <c r="J701" s="229"/>
      <c r="K701" s="229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217</v>
      </c>
      <c r="AU701" s="239" t="s">
        <v>83</v>
      </c>
      <c r="AV701" s="13" t="s">
        <v>83</v>
      </c>
      <c r="AW701" s="13" t="s">
        <v>35</v>
      </c>
      <c r="AX701" s="13" t="s">
        <v>74</v>
      </c>
      <c r="AY701" s="239" t="s">
        <v>209</v>
      </c>
    </row>
    <row r="702" s="14" customFormat="1">
      <c r="A702" s="14"/>
      <c r="B702" s="240"/>
      <c r="C702" s="241"/>
      <c r="D702" s="230" t="s">
        <v>217</v>
      </c>
      <c r="E702" s="242" t="s">
        <v>21</v>
      </c>
      <c r="F702" s="243" t="s">
        <v>223</v>
      </c>
      <c r="G702" s="241"/>
      <c r="H702" s="244">
        <v>48.450000000000003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217</v>
      </c>
      <c r="AU702" s="250" t="s">
        <v>83</v>
      </c>
      <c r="AV702" s="14" t="s">
        <v>224</v>
      </c>
      <c r="AW702" s="14" t="s">
        <v>35</v>
      </c>
      <c r="AX702" s="14" t="s">
        <v>81</v>
      </c>
      <c r="AY702" s="250" t="s">
        <v>209</v>
      </c>
    </row>
    <row r="703" s="2" customFormat="1" ht="37.8" customHeight="1">
      <c r="A703" s="40"/>
      <c r="B703" s="41"/>
      <c r="C703" s="272" t="s">
        <v>1284</v>
      </c>
      <c r="D703" s="272" t="s">
        <v>299</v>
      </c>
      <c r="E703" s="273" t="s">
        <v>1267</v>
      </c>
      <c r="F703" s="274" t="s">
        <v>1268</v>
      </c>
      <c r="G703" s="275" t="s">
        <v>331</v>
      </c>
      <c r="H703" s="276">
        <v>58.140000000000001</v>
      </c>
      <c r="I703" s="277"/>
      <c r="J703" s="278">
        <f>ROUND(I703*H703,2)</f>
        <v>0</v>
      </c>
      <c r="K703" s="274" t="s">
        <v>234</v>
      </c>
      <c r="L703" s="279"/>
      <c r="M703" s="280" t="s">
        <v>21</v>
      </c>
      <c r="N703" s="281" t="s">
        <v>45</v>
      </c>
      <c r="O703" s="86"/>
      <c r="P703" s="224">
        <f>O703*H703</f>
        <v>0</v>
      </c>
      <c r="Q703" s="224">
        <v>0.0054000000000000003</v>
      </c>
      <c r="R703" s="224">
        <f>Q703*H703</f>
        <v>0.31395600000000001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395</v>
      </c>
      <c r="AT703" s="226" t="s">
        <v>299</v>
      </c>
      <c r="AU703" s="226" t="s">
        <v>83</v>
      </c>
      <c r="AY703" s="19" t="s">
        <v>209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81</v>
      </c>
      <c r="BK703" s="227">
        <f>ROUND(I703*H703,2)</f>
        <v>0</v>
      </c>
      <c r="BL703" s="19" t="s">
        <v>298</v>
      </c>
      <c r="BM703" s="226" t="s">
        <v>1285</v>
      </c>
    </row>
    <row r="704" s="13" customFormat="1">
      <c r="A704" s="13"/>
      <c r="B704" s="228"/>
      <c r="C704" s="229"/>
      <c r="D704" s="230" t="s">
        <v>217</v>
      </c>
      <c r="E704" s="229"/>
      <c r="F704" s="232" t="s">
        <v>1286</v>
      </c>
      <c r="G704" s="229"/>
      <c r="H704" s="233">
        <v>58.140000000000001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217</v>
      </c>
      <c r="AU704" s="239" t="s">
        <v>83</v>
      </c>
      <c r="AV704" s="13" t="s">
        <v>83</v>
      </c>
      <c r="AW704" s="13" t="s">
        <v>4</v>
      </c>
      <c r="AX704" s="13" t="s">
        <v>81</v>
      </c>
      <c r="AY704" s="239" t="s">
        <v>209</v>
      </c>
    </row>
    <row r="705" s="2" customFormat="1" ht="24.15" customHeight="1">
      <c r="A705" s="40"/>
      <c r="B705" s="41"/>
      <c r="C705" s="215" t="s">
        <v>1287</v>
      </c>
      <c r="D705" s="215" t="s">
        <v>211</v>
      </c>
      <c r="E705" s="216" t="s">
        <v>1279</v>
      </c>
      <c r="F705" s="217" t="s">
        <v>1280</v>
      </c>
      <c r="G705" s="218" t="s">
        <v>331</v>
      </c>
      <c r="H705" s="219">
        <v>30</v>
      </c>
      <c r="I705" s="220"/>
      <c r="J705" s="221">
        <f>ROUND(I705*H705,2)</f>
        <v>0</v>
      </c>
      <c r="K705" s="217" t="s">
        <v>234</v>
      </c>
      <c r="L705" s="46"/>
      <c r="M705" s="222" t="s">
        <v>21</v>
      </c>
      <c r="N705" s="223" t="s">
        <v>45</v>
      </c>
      <c r="O705" s="86"/>
      <c r="P705" s="224">
        <f>O705*H705</f>
        <v>0</v>
      </c>
      <c r="Q705" s="224">
        <v>0.00040000000000000002</v>
      </c>
      <c r="R705" s="224">
        <f>Q705*H705</f>
        <v>0.012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298</v>
      </c>
      <c r="AT705" s="226" t="s">
        <v>211</v>
      </c>
      <c r="AU705" s="226" t="s">
        <v>83</v>
      </c>
      <c r="AY705" s="19" t="s">
        <v>209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81</v>
      </c>
      <c r="BK705" s="227">
        <f>ROUND(I705*H705,2)</f>
        <v>0</v>
      </c>
      <c r="BL705" s="19" t="s">
        <v>298</v>
      </c>
      <c r="BM705" s="226" t="s">
        <v>1288</v>
      </c>
    </row>
    <row r="706" s="13" customFormat="1">
      <c r="A706" s="13"/>
      <c r="B706" s="228"/>
      <c r="C706" s="229"/>
      <c r="D706" s="230" t="s">
        <v>217</v>
      </c>
      <c r="E706" s="231" t="s">
        <v>21</v>
      </c>
      <c r="F706" s="232" t="s">
        <v>1282</v>
      </c>
      <c r="G706" s="229"/>
      <c r="H706" s="233">
        <v>30</v>
      </c>
      <c r="I706" s="234"/>
      <c r="J706" s="229"/>
      <c r="K706" s="229"/>
      <c r="L706" s="235"/>
      <c r="M706" s="236"/>
      <c r="N706" s="237"/>
      <c r="O706" s="237"/>
      <c r="P706" s="237"/>
      <c r="Q706" s="237"/>
      <c r="R706" s="237"/>
      <c r="S706" s="237"/>
      <c r="T706" s="23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9" t="s">
        <v>217</v>
      </c>
      <c r="AU706" s="239" t="s">
        <v>83</v>
      </c>
      <c r="AV706" s="13" t="s">
        <v>83</v>
      </c>
      <c r="AW706" s="13" t="s">
        <v>35</v>
      </c>
      <c r="AX706" s="13" t="s">
        <v>81</v>
      </c>
      <c r="AY706" s="239" t="s">
        <v>209</v>
      </c>
    </row>
    <row r="707" s="2" customFormat="1" ht="37.8" customHeight="1">
      <c r="A707" s="40"/>
      <c r="B707" s="41"/>
      <c r="C707" s="272" t="s">
        <v>1289</v>
      </c>
      <c r="D707" s="272" t="s">
        <v>299</v>
      </c>
      <c r="E707" s="273" t="s">
        <v>1267</v>
      </c>
      <c r="F707" s="274" t="s">
        <v>1268</v>
      </c>
      <c r="G707" s="275" t="s">
        <v>331</v>
      </c>
      <c r="H707" s="276">
        <v>36</v>
      </c>
      <c r="I707" s="277"/>
      <c r="J707" s="278">
        <f>ROUND(I707*H707,2)</f>
        <v>0</v>
      </c>
      <c r="K707" s="274" t="s">
        <v>234</v>
      </c>
      <c r="L707" s="279"/>
      <c r="M707" s="280" t="s">
        <v>21</v>
      </c>
      <c r="N707" s="281" t="s">
        <v>45</v>
      </c>
      <c r="O707" s="86"/>
      <c r="P707" s="224">
        <f>O707*H707</f>
        <v>0</v>
      </c>
      <c r="Q707" s="224">
        <v>0.0054000000000000003</v>
      </c>
      <c r="R707" s="224">
        <f>Q707*H707</f>
        <v>0.19440000000000002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395</v>
      </c>
      <c r="AT707" s="226" t="s">
        <v>299</v>
      </c>
      <c r="AU707" s="226" t="s">
        <v>83</v>
      </c>
      <c r="AY707" s="19" t="s">
        <v>209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81</v>
      </c>
      <c r="BK707" s="227">
        <f>ROUND(I707*H707,2)</f>
        <v>0</v>
      </c>
      <c r="BL707" s="19" t="s">
        <v>298</v>
      </c>
      <c r="BM707" s="226" t="s">
        <v>1290</v>
      </c>
    </row>
    <row r="708" s="13" customFormat="1">
      <c r="A708" s="13"/>
      <c r="B708" s="228"/>
      <c r="C708" s="229"/>
      <c r="D708" s="230" t="s">
        <v>217</v>
      </c>
      <c r="E708" s="229"/>
      <c r="F708" s="232" t="s">
        <v>1291</v>
      </c>
      <c r="G708" s="229"/>
      <c r="H708" s="233">
        <v>36</v>
      </c>
      <c r="I708" s="234"/>
      <c r="J708" s="229"/>
      <c r="K708" s="229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217</v>
      </c>
      <c r="AU708" s="239" t="s">
        <v>83</v>
      </c>
      <c r="AV708" s="13" t="s">
        <v>83</v>
      </c>
      <c r="AW708" s="13" t="s">
        <v>4</v>
      </c>
      <c r="AX708" s="13" t="s">
        <v>81</v>
      </c>
      <c r="AY708" s="239" t="s">
        <v>209</v>
      </c>
    </row>
    <row r="709" s="2" customFormat="1" ht="49.05" customHeight="1">
      <c r="A709" s="40"/>
      <c r="B709" s="41"/>
      <c r="C709" s="215" t="s">
        <v>1292</v>
      </c>
      <c r="D709" s="215" t="s">
        <v>211</v>
      </c>
      <c r="E709" s="216" t="s">
        <v>1293</v>
      </c>
      <c r="F709" s="217" t="s">
        <v>1294</v>
      </c>
      <c r="G709" s="218" t="s">
        <v>331</v>
      </c>
      <c r="H709" s="219">
        <v>25</v>
      </c>
      <c r="I709" s="220"/>
      <c r="J709" s="221">
        <f>ROUND(I709*H709,2)</f>
        <v>0</v>
      </c>
      <c r="K709" s="217" t="s">
        <v>234</v>
      </c>
      <c r="L709" s="46"/>
      <c r="M709" s="222" t="s">
        <v>21</v>
      </c>
      <c r="N709" s="223" t="s">
        <v>45</v>
      </c>
      <c r="O709" s="86"/>
      <c r="P709" s="224">
        <f>O709*H709</f>
        <v>0</v>
      </c>
      <c r="Q709" s="224">
        <v>0.00035</v>
      </c>
      <c r="R709" s="224">
        <f>Q709*H709</f>
        <v>0.0087499999999999991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298</v>
      </c>
      <c r="AT709" s="226" t="s">
        <v>211</v>
      </c>
      <c r="AU709" s="226" t="s">
        <v>83</v>
      </c>
      <c r="AY709" s="19" t="s">
        <v>209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81</v>
      </c>
      <c r="BK709" s="227">
        <f>ROUND(I709*H709,2)</f>
        <v>0</v>
      </c>
      <c r="BL709" s="19" t="s">
        <v>298</v>
      </c>
      <c r="BM709" s="226" t="s">
        <v>1295</v>
      </c>
    </row>
    <row r="710" s="13" customFormat="1">
      <c r="A710" s="13"/>
      <c r="B710" s="228"/>
      <c r="C710" s="229"/>
      <c r="D710" s="230" t="s">
        <v>217</v>
      </c>
      <c r="E710" s="231" t="s">
        <v>21</v>
      </c>
      <c r="F710" s="232" t="s">
        <v>1296</v>
      </c>
      <c r="G710" s="229"/>
      <c r="H710" s="233">
        <v>25</v>
      </c>
      <c r="I710" s="234"/>
      <c r="J710" s="229"/>
      <c r="K710" s="229"/>
      <c r="L710" s="235"/>
      <c r="M710" s="236"/>
      <c r="N710" s="237"/>
      <c r="O710" s="237"/>
      <c r="P710" s="237"/>
      <c r="Q710" s="237"/>
      <c r="R710" s="237"/>
      <c r="S710" s="237"/>
      <c r="T710" s="23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9" t="s">
        <v>217</v>
      </c>
      <c r="AU710" s="239" t="s">
        <v>83</v>
      </c>
      <c r="AV710" s="13" t="s">
        <v>83</v>
      </c>
      <c r="AW710" s="13" t="s">
        <v>35</v>
      </c>
      <c r="AX710" s="13" t="s">
        <v>81</v>
      </c>
      <c r="AY710" s="239" t="s">
        <v>209</v>
      </c>
    </row>
    <row r="711" s="2" customFormat="1" ht="37.8" customHeight="1">
      <c r="A711" s="40"/>
      <c r="B711" s="41"/>
      <c r="C711" s="215" t="s">
        <v>1297</v>
      </c>
      <c r="D711" s="215" t="s">
        <v>211</v>
      </c>
      <c r="E711" s="216" t="s">
        <v>1298</v>
      </c>
      <c r="F711" s="217" t="s">
        <v>1299</v>
      </c>
      <c r="G711" s="218" t="s">
        <v>331</v>
      </c>
      <c r="H711" s="219">
        <v>194.19300000000001</v>
      </c>
      <c r="I711" s="220"/>
      <c r="J711" s="221">
        <f>ROUND(I711*H711,2)</f>
        <v>0</v>
      </c>
      <c r="K711" s="217" t="s">
        <v>21</v>
      </c>
      <c r="L711" s="46"/>
      <c r="M711" s="222" t="s">
        <v>21</v>
      </c>
      <c r="N711" s="223" t="s">
        <v>45</v>
      </c>
      <c r="O711" s="86"/>
      <c r="P711" s="224">
        <f>O711*H711</f>
        <v>0</v>
      </c>
      <c r="Q711" s="224">
        <v>0.00068000000000000005</v>
      </c>
      <c r="R711" s="224">
        <f>Q711*H711</f>
        <v>0.13205124000000001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298</v>
      </c>
      <c r="AT711" s="226" t="s">
        <v>211</v>
      </c>
      <c r="AU711" s="226" t="s">
        <v>83</v>
      </c>
      <c r="AY711" s="19" t="s">
        <v>209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81</v>
      </c>
      <c r="BK711" s="227">
        <f>ROUND(I711*H711,2)</f>
        <v>0</v>
      </c>
      <c r="BL711" s="19" t="s">
        <v>298</v>
      </c>
      <c r="BM711" s="226" t="s">
        <v>1300</v>
      </c>
    </row>
    <row r="712" s="13" customFormat="1">
      <c r="A712" s="13"/>
      <c r="B712" s="228"/>
      <c r="C712" s="229"/>
      <c r="D712" s="230" t="s">
        <v>217</v>
      </c>
      <c r="E712" s="231" t="s">
        <v>21</v>
      </c>
      <c r="F712" s="232" t="s">
        <v>1301</v>
      </c>
      <c r="G712" s="229"/>
      <c r="H712" s="233">
        <v>155.5</v>
      </c>
      <c r="I712" s="234"/>
      <c r="J712" s="229"/>
      <c r="K712" s="229"/>
      <c r="L712" s="235"/>
      <c r="M712" s="236"/>
      <c r="N712" s="237"/>
      <c r="O712" s="237"/>
      <c r="P712" s="237"/>
      <c r="Q712" s="237"/>
      <c r="R712" s="237"/>
      <c r="S712" s="237"/>
      <c r="T712" s="23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9" t="s">
        <v>217</v>
      </c>
      <c r="AU712" s="239" t="s">
        <v>83</v>
      </c>
      <c r="AV712" s="13" t="s">
        <v>83</v>
      </c>
      <c r="AW712" s="13" t="s">
        <v>35</v>
      </c>
      <c r="AX712" s="13" t="s">
        <v>74</v>
      </c>
      <c r="AY712" s="239" t="s">
        <v>209</v>
      </c>
    </row>
    <row r="713" s="13" customFormat="1">
      <c r="A713" s="13"/>
      <c r="B713" s="228"/>
      <c r="C713" s="229"/>
      <c r="D713" s="230" t="s">
        <v>217</v>
      </c>
      <c r="E713" s="231" t="s">
        <v>21</v>
      </c>
      <c r="F713" s="232" t="s">
        <v>1302</v>
      </c>
      <c r="G713" s="229"/>
      <c r="H713" s="233">
        <v>38.692999999999998</v>
      </c>
      <c r="I713" s="234"/>
      <c r="J713" s="229"/>
      <c r="K713" s="229"/>
      <c r="L713" s="235"/>
      <c r="M713" s="236"/>
      <c r="N713" s="237"/>
      <c r="O713" s="237"/>
      <c r="P713" s="237"/>
      <c r="Q713" s="237"/>
      <c r="R713" s="237"/>
      <c r="S713" s="237"/>
      <c r="T713" s="23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9" t="s">
        <v>217</v>
      </c>
      <c r="AU713" s="239" t="s">
        <v>83</v>
      </c>
      <c r="AV713" s="13" t="s">
        <v>83</v>
      </c>
      <c r="AW713" s="13" t="s">
        <v>35</v>
      </c>
      <c r="AX713" s="13" t="s">
        <v>74</v>
      </c>
      <c r="AY713" s="239" t="s">
        <v>209</v>
      </c>
    </row>
    <row r="714" s="14" customFormat="1">
      <c r="A714" s="14"/>
      <c r="B714" s="240"/>
      <c r="C714" s="241"/>
      <c r="D714" s="230" t="s">
        <v>217</v>
      </c>
      <c r="E714" s="242" t="s">
        <v>21</v>
      </c>
      <c r="F714" s="243" t="s">
        <v>223</v>
      </c>
      <c r="G714" s="241"/>
      <c r="H714" s="244">
        <v>194.19300000000001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0" t="s">
        <v>217</v>
      </c>
      <c r="AU714" s="250" t="s">
        <v>83</v>
      </c>
      <c r="AV714" s="14" t="s">
        <v>224</v>
      </c>
      <c r="AW714" s="14" t="s">
        <v>35</v>
      </c>
      <c r="AX714" s="14" t="s">
        <v>81</v>
      </c>
      <c r="AY714" s="250" t="s">
        <v>209</v>
      </c>
    </row>
    <row r="715" s="2" customFormat="1" ht="24.15" customHeight="1">
      <c r="A715" s="40"/>
      <c r="B715" s="41"/>
      <c r="C715" s="215" t="s">
        <v>1303</v>
      </c>
      <c r="D715" s="215" t="s">
        <v>211</v>
      </c>
      <c r="E715" s="216" t="s">
        <v>1304</v>
      </c>
      <c r="F715" s="217" t="s">
        <v>1305</v>
      </c>
      <c r="G715" s="218" t="s">
        <v>322</v>
      </c>
      <c r="H715" s="219">
        <v>20.594999999999999</v>
      </c>
      <c r="I715" s="220"/>
      <c r="J715" s="221">
        <f>ROUND(I715*H715,2)</f>
        <v>0</v>
      </c>
      <c r="K715" s="217" t="s">
        <v>21</v>
      </c>
      <c r="L715" s="46"/>
      <c r="M715" s="222" t="s">
        <v>21</v>
      </c>
      <c r="N715" s="223" t="s">
        <v>45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298</v>
      </c>
      <c r="AT715" s="226" t="s">
        <v>211</v>
      </c>
      <c r="AU715" s="226" t="s">
        <v>83</v>
      </c>
      <c r="AY715" s="19" t="s">
        <v>209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81</v>
      </c>
      <c r="BK715" s="227">
        <f>ROUND(I715*H715,2)</f>
        <v>0</v>
      </c>
      <c r="BL715" s="19" t="s">
        <v>298</v>
      </c>
      <c r="BM715" s="226" t="s">
        <v>1306</v>
      </c>
    </row>
    <row r="716" s="13" customFormat="1">
      <c r="A716" s="13"/>
      <c r="B716" s="228"/>
      <c r="C716" s="229"/>
      <c r="D716" s="230" t="s">
        <v>217</v>
      </c>
      <c r="E716" s="231" t="s">
        <v>21</v>
      </c>
      <c r="F716" s="232" t="s">
        <v>1307</v>
      </c>
      <c r="G716" s="229"/>
      <c r="H716" s="233">
        <v>20.594999999999999</v>
      </c>
      <c r="I716" s="234"/>
      <c r="J716" s="229"/>
      <c r="K716" s="229"/>
      <c r="L716" s="235"/>
      <c r="M716" s="236"/>
      <c r="N716" s="237"/>
      <c r="O716" s="237"/>
      <c r="P716" s="237"/>
      <c r="Q716" s="237"/>
      <c r="R716" s="237"/>
      <c r="S716" s="237"/>
      <c r="T716" s="23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9" t="s">
        <v>217</v>
      </c>
      <c r="AU716" s="239" t="s">
        <v>83</v>
      </c>
      <c r="AV716" s="13" t="s">
        <v>83</v>
      </c>
      <c r="AW716" s="13" t="s">
        <v>35</v>
      </c>
      <c r="AX716" s="13" t="s">
        <v>81</v>
      </c>
      <c r="AY716" s="239" t="s">
        <v>209</v>
      </c>
    </row>
    <row r="717" s="2" customFormat="1" ht="24.15" customHeight="1">
      <c r="A717" s="40"/>
      <c r="B717" s="41"/>
      <c r="C717" s="215" t="s">
        <v>1308</v>
      </c>
      <c r="D717" s="215" t="s">
        <v>211</v>
      </c>
      <c r="E717" s="216" t="s">
        <v>1309</v>
      </c>
      <c r="F717" s="217" t="s">
        <v>1310</v>
      </c>
      <c r="G717" s="218" t="s">
        <v>322</v>
      </c>
      <c r="H717" s="219">
        <v>213.595</v>
      </c>
      <c r="I717" s="220"/>
      <c r="J717" s="221">
        <f>ROUND(I717*H717,2)</f>
        <v>0</v>
      </c>
      <c r="K717" s="217" t="s">
        <v>234</v>
      </c>
      <c r="L717" s="46"/>
      <c r="M717" s="222" t="s">
        <v>21</v>
      </c>
      <c r="N717" s="223" t="s">
        <v>45</v>
      </c>
      <c r="O717" s="86"/>
      <c r="P717" s="224">
        <f>O717*H717</f>
        <v>0</v>
      </c>
      <c r="Q717" s="224">
        <v>0.00016000000000000001</v>
      </c>
      <c r="R717" s="224">
        <f>Q717*H717</f>
        <v>0.034175200000000003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298</v>
      </c>
      <c r="AT717" s="226" t="s">
        <v>211</v>
      </c>
      <c r="AU717" s="226" t="s">
        <v>83</v>
      </c>
      <c r="AY717" s="19" t="s">
        <v>209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81</v>
      </c>
      <c r="BK717" s="227">
        <f>ROUND(I717*H717,2)</f>
        <v>0</v>
      </c>
      <c r="BL717" s="19" t="s">
        <v>298</v>
      </c>
      <c r="BM717" s="226" t="s">
        <v>1311</v>
      </c>
    </row>
    <row r="718" s="13" customFormat="1">
      <c r="A718" s="13"/>
      <c r="B718" s="228"/>
      <c r="C718" s="229"/>
      <c r="D718" s="230" t="s">
        <v>217</v>
      </c>
      <c r="E718" s="231" t="s">
        <v>21</v>
      </c>
      <c r="F718" s="232" t="s">
        <v>1312</v>
      </c>
      <c r="G718" s="229"/>
      <c r="H718" s="233">
        <v>143</v>
      </c>
      <c r="I718" s="234"/>
      <c r="J718" s="229"/>
      <c r="K718" s="229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217</v>
      </c>
      <c r="AU718" s="239" t="s">
        <v>83</v>
      </c>
      <c r="AV718" s="13" t="s">
        <v>83</v>
      </c>
      <c r="AW718" s="13" t="s">
        <v>35</v>
      </c>
      <c r="AX718" s="13" t="s">
        <v>74</v>
      </c>
      <c r="AY718" s="239" t="s">
        <v>209</v>
      </c>
    </row>
    <row r="719" s="13" customFormat="1">
      <c r="A719" s="13"/>
      <c r="B719" s="228"/>
      <c r="C719" s="229"/>
      <c r="D719" s="230" t="s">
        <v>217</v>
      </c>
      <c r="E719" s="231" t="s">
        <v>21</v>
      </c>
      <c r="F719" s="232" t="s">
        <v>1307</v>
      </c>
      <c r="G719" s="229"/>
      <c r="H719" s="233">
        <v>20.594999999999999</v>
      </c>
      <c r="I719" s="234"/>
      <c r="J719" s="229"/>
      <c r="K719" s="229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217</v>
      </c>
      <c r="AU719" s="239" t="s">
        <v>83</v>
      </c>
      <c r="AV719" s="13" t="s">
        <v>83</v>
      </c>
      <c r="AW719" s="13" t="s">
        <v>35</v>
      </c>
      <c r="AX719" s="13" t="s">
        <v>74</v>
      </c>
      <c r="AY719" s="239" t="s">
        <v>209</v>
      </c>
    </row>
    <row r="720" s="14" customFormat="1">
      <c r="A720" s="14"/>
      <c r="B720" s="240"/>
      <c r="C720" s="241"/>
      <c r="D720" s="230" t="s">
        <v>217</v>
      </c>
      <c r="E720" s="242" t="s">
        <v>21</v>
      </c>
      <c r="F720" s="243" t="s">
        <v>223</v>
      </c>
      <c r="G720" s="241"/>
      <c r="H720" s="244">
        <v>163.595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217</v>
      </c>
      <c r="AU720" s="250" t="s">
        <v>83</v>
      </c>
      <c r="AV720" s="14" t="s">
        <v>224</v>
      </c>
      <c r="AW720" s="14" t="s">
        <v>35</v>
      </c>
      <c r="AX720" s="14" t="s">
        <v>74</v>
      </c>
      <c r="AY720" s="250" t="s">
        <v>209</v>
      </c>
    </row>
    <row r="721" s="13" customFormat="1">
      <c r="A721" s="13"/>
      <c r="B721" s="228"/>
      <c r="C721" s="229"/>
      <c r="D721" s="230" t="s">
        <v>217</v>
      </c>
      <c r="E721" s="231" t="s">
        <v>21</v>
      </c>
      <c r="F721" s="232" t="s">
        <v>1313</v>
      </c>
      <c r="G721" s="229"/>
      <c r="H721" s="233">
        <v>50</v>
      </c>
      <c r="I721" s="234"/>
      <c r="J721" s="229"/>
      <c r="K721" s="229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217</v>
      </c>
      <c r="AU721" s="239" t="s">
        <v>83</v>
      </c>
      <c r="AV721" s="13" t="s">
        <v>83</v>
      </c>
      <c r="AW721" s="13" t="s">
        <v>35</v>
      </c>
      <c r="AX721" s="13" t="s">
        <v>74</v>
      </c>
      <c r="AY721" s="239" t="s">
        <v>209</v>
      </c>
    </row>
    <row r="722" s="16" customFormat="1">
      <c r="A722" s="16"/>
      <c r="B722" s="261"/>
      <c r="C722" s="262"/>
      <c r="D722" s="230" t="s">
        <v>217</v>
      </c>
      <c r="E722" s="263" t="s">
        <v>21</v>
      </c>
      <c r="F722" s="264" t="s">
        <v>257</v>
      </c>
      <c r="G722" s="262"/>
      <c r="H722" s="265">
        <v>213.595</v>
      </c>
      <c r="I722" s="266"/>
      <c r="J722" s="262"/>
      <c r="K722" s="262"/>
      <c r="L722" s="267"/>
      <c r="M722" s="268"/>
      <c r="N722" s="269"/>
      <c r="O722" s="269"/>
      <c r="P722" s="269"/>
      <c r="Q722" s="269"/>
      <c r="R722" s="269"/>
      <c r="S722" s="269"/>
      <c r="T722" s="270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1" t="s">
        <v>217</v>
      </c>
      <c r="AU722" s="271" t="s">
        <v>83</v>
      </c>
      <c r="AV722" s="16" t="s">
        <v>215</v>
      </c>
      <c r="AW722" s="16" t="s">
        <v>35</v>
      </c>
      <c r="AX722" s="16" t="s">
        <v>81</v>
      </c>
      <c r="AY722" s="271" t="s">
        <v>209</v>
      </c>
    </row>
    <row r="723" s="2" customFormat="1" ht="14.4" customHeight="1">
      <c r="A723" s="40"/>
      <c r="B723" s="41"/>
      <c r="C723" s="215" t="s">
        <v>1314</v>
      </c>
      <c r="D723" s="215" t="s">
        <v>211</v>
      </c>
      <c r="E723" s="216" t="s">
        <v>1315</v>
      </c>
      <c r="F723" s="217" t="s">
        <v>1316</v>
      </c>
      <c r="G723" s="218" t="s">
        <v>322</v>
      </c>
      <c r="H723" s="219">
        <v>9.5</v>
      </c>
      <c r="I723" s="220"/>
      <c r="J723" s="221">
        <f>ROUND(I723*H723,2)</f>
        <v>0</v>
      </c>
      <c r="K723" s="217" t="s">
        <v>21</v>
      </c>
      <c r="L723" s="46"/>
      <c r="M723" s="222" t="s">
        <v>21</v>
      </c>
      <c r="N723" s="223" t="s">
        <v>45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298</v>
      </c>
      <c r="AT723" s="226" t="s">
        <v>211</v>
      </c>
      <c r="AU723" s="226" t="s">
        <v>83</v>
      </c>
      <c r="AY723" s="19" t="s">
        <v>209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81</v>
      </c>
      <c r="BK723" s="227">
        <f>ROUND(I723*H723,2)</f>
        <v>0</v>
      </c>
      <c r="BL723" s="19" t="s">
        <v>298</v>
      </c>
      <c r="BM723" s="226" t="s">
        <v>1317</v>
      </c>
    </row>
    <row r="724" s="13" customFormat="1">
      <c r="A724" s="13"/>
      <c r="B724" s="228"/>
      <c r="C724" s="229"/>
      <c r="D724" s="230" t="s">
        <v>217</v>
      </c>
      <c r="E724" s="231" t="s">
        <v>21</v>
      </c>
      <c r="F724" s="232" t="s">
        <v>1318</v>
      </c>
      <c r="G724" s="229"/>
      <c r="H724" s="233">
        <v>9.5</v>
      </c>
      <c r="I724" s="234"/>
      <c r="J724" s="229"/>
      <c r="K724" s="229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217</v>
      </c>
      <c r="AU724" s="239" t="s">
        <v>83</v>
      </c>
      <c r="AV724" s="13" t="s">
        <v>83</v>
      </c>
      <c r="AW724" s="13" t="s">
        <v>35</v>
      </c>
      <c r="AX724" s="13" t="s">
        <v>74</v>
      </c>
      <c r="AY724" s="239" t="s">
        <v>209</v>
      </c>
    </row>
    <row r="725" s="16" customFormat="1">
      <c r="A725" s="16"/>
      <c r="B725" s="261"/>
      <c r="C725" s="262"/>
      <c r="D725" s="230" t="s">
        <v>217</v>
      </c>
      <c r="E725" s="263" t="s">
        <v>21</v>
      </c>
      <c r="F725" s="264" t="s">
        <v>257</v>
      </c>
      <c r="G725" s="262"/>
      <c r="H725" s="265">
        <v>9.5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71" t="s">
        <v>217</v>
      </c>
      <c r="AU725" s="271" t="s">
        <v>83</v>
      </c>
      <c r="AV725" s="16" t="s">
        <v>215</v>
      </c>
      <c r="AW725" s="16" t="s">
        <v>35</v>
      </c>
      <c r="AX725" s="16" t="s">
        <v>81</v>
      </c>
      <c r="AY725" s="271" t="s">
        <v>209</v>
      </c>
    </row>
    <row r="726" s="2" customFormat="1" ht="24.15" customHeight="1">
      <c r="A726" s="40"/>
      <c r="B726" s="41"/>
      <c r="C726" s="215" t="s">
        <v>1319</v>
      </c>
      <c r="D726" s="215" t="s">
        <v>211</v>
      </c>
      <c r="E726" s="216" t="s">
        <v>1320</v>
      </c>
      <c r="F726" s="217" t="s">
        <v>1321</v>
      </c>
      <c r="G726" s="218" t="s">
        <v>331</v>
      </c>
      <c r="H726" s="219">
        <v>26.053000000000001</v>
      </c>
      <c r="I726" s="220"/>
      <c r="J726" s="221">
        <f>ROUND(I726*H726,2)</f>
        <v>0</v>
      </c>
      <c r="K726" s="217" t="s">
        <v>234</v>
      </c>
      <c r="L726" s="46"/>
      <c r="M726" s="222" t="s">
        <v>21</v>
      </c>
      <c r="N726" s="223" t="s">
        <v>45</v>
      </c>
      <c r="O726" s="86"/>
      <c r="P726" s="224">
        <f>O726*H726</f>
        <v>0</v>
      </c>
      <c r="Q726" s="224">
        <v>0.0035000000000000001</v>
      </c>
      <c r="R726" s="224">
        <f>Q726*H726</f>
        <v>0.091185500000000003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298</v>
      </c>
      <c r="AT726" s="226" t="s">
        <v>211</v>
      </c>
      <c r="AU726" s="226" t="s">
        <v>83</v>
      </c>
      <c r="AY726" s="19" t="s">
        <v>209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81</v>
      </c>
      <c r="BK726" s="227">
        <f>ROUND(I726*H726,2)</f>
        <v>0</v>
      </c>
      <c r="BL726" s="19" t="s">
        <v>298</v>
      </c>
      <c r="BM726" s="226" t="s">
        <v>1322</v>
      </c>
    </row>
    <row r="727" s="13" customFormat="1">
      <c r="A727" s="13"/>
      <c r="B727" s="228"/>
      <c r="C727" s="229"/>
      <c r="D727" s="230" t="s">
        <v>217</v>
      </c>
      <c r="E727" s="231" t="s">
        <v>21</v>
      </c>
      <c r="F727" s="232" t="s">
        <v>1323</v>
      </c>
      <c r="G727" s="229"/>
      <c r="H727" s="233">
        <v>7.9900000000000002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9" t="s">
        <v>217</v>
      </c>
      <c r="AU727" s="239" t="s">
        <v>83</v>
      </c>
      <c r="AV727" s="13" t="s">
        <v>83</v>
      </c>
      <c r="AW727" s="13" t="s">
        <v>35</v>
      </c>
      <c r="AX727" s="13" t="s">
        <v>74</v>
      </c>
      <c r="AY727" s="239" t="s">
        <v>209</v>
      </c>
    </row>
    <row r="728" s="14" customFormat="1">
      <c r="A728" s="14"/>
      <c r="B728" s="240"/>
      <c r="C728" s="241"/>
      <c r="D728" s="230" t="s">
        <v>217</v>
      </c>
      <c r="E728" s="242" t="s">
        <v>21</v>
      </c>
      <c r="F728" s="243" t="s">
        <v>223</v>
      </c>
      <c r="G728" s="241"/>
      <c r="H728" s="244">
        <v>7.9900000000000002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217</v>
      </c>
      <c r="AU728" s="250" t="s">
        <v>83</v>
      </c>
      <c r="AV728" s="14" t="s">
        <v>224</v>
      </c>
      <c r="AW728" s="14" t="s">
        <v>35</v>
      </c>
      <c r="AX728" s="14" t="s">
        <v>74</v>
      </c>
      <c r="AY728" s="250" t="s">
        <v>209</v>
      </c>
    </row>
    <row r="729" s="13" customFormat="1">
      <c r="A729" s="13"/>
      <c r="B729" s="228"/>
      <c r="C729" s="229"/>
      <c r="D729" s="230" t="s">
        <v>217</v>
      </c>
      <c r="E729" s="231" t="s">
        <v>21</v>
      </c>
      <c r="F729" s="232" t="s">
        <v>1324</v>
      </c>
      <c r="G729" s="229"/>
      <c r="H729" s="233">
        <v>9.3100000000000005</v>
      </c>
      <c r="I729" s="234"/>
      <c r="J729" s="229"/>
      <c r="K729" s="229"/>
      <c r="L729" s="235"/>
      <c r="M729" s="236"/>
      <c r="N729" s="237"/>
      <c r="O729" s="237"/>
      <c r="P729" s="237"/>
      <c r="Q729" s="237"/>
      <c r="R729" s="237"/>
      <c r="S729" s="237"/>
      <c r="T729" s="23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9" t="s">
        <v>217</v>
      </c>
      <c r="AU729" s="239" t="s">
        <v>83</v>
      </c>
      <c r="AV729" s="13" t="s">
        <v>83</v>
      </c>
      <c r="AW729" s="13" t="s">
        <v>35</v>
      </c>
      <c r="AX729" s="13" t="s">
        <v>74</v>
      </c>
      <c r="AY729" s="239" t="s">
        <v>209</v>
      </c>
    </row>
    <row r="730" s="13" customFormat="1">
      <c r="A730" s="13"/>
      <c r="B730" s="228"/>
      <c r="C730" s="229"/>
      <c r="D730" s="230" t="s">
        <v>217</v>
      </c>
      <c r="E730" s="231" t="s">
        <v>21</v>
      </c>
      <c r="F730" s="232" t="s">
        <v>1325</v>
      </c>
      <c r="G730" s="229"/>
      <c r="H730" s="233">
        <v>3.3530000000000002</v>
      </c>
      <c r="I730" s="234"/>
      <c r="J730" s="229"/>
      <c r="K730" s="229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217</v>
      </c>
      <c r="AU730" s="239" t="s">
        <v>83</v>
      </c>
      <c r="AV730" s="13" t="s">
        <v>83</v>
      </c>
      <c r="AW730" s="13" t="s">
        <v>35</v>
      </c>
      <c r="AX730" s="13" t="s">
        <v>74</v>
      </c>
      <c r="AY730" s="239" t="s">
        <v>209</v>
      </c>
    </row>
    <row r="731" s="13" customFormat="1">
      <c r="A731" s="13"/>
      <c r="B731" s="228"/>
      <c r="C731" s="229"/>
      <c r="D731" s="230" t="s">
        <v>217</v>
      </c>
      <c r="E731" s="231" t="s">
        <v>21</v>
      </c>
      <c r="F731" s="232" t="s">
        <v>1326</v>
      </c>
      <c r="G731" s="229"/>
      <c r="H731" s="233">
        <v>5.4000000000000004</v>
      </c>
      <c r="I731" s="234"/>
      <c r="J731" s="229"/>
      <c r="K731" s="229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217</v>
      </c>
      <c r="AU731" s="239" t="s">
        <v>83</v>
      </c>
      <c r="AV731" s="13" t="s">
        <v>83</v>
      </c>
      <c r="AW731" s="13" t="s">
        <v>35</v>
      </c>
      <c r="AX731" s="13" t="s">
        <v>74</v>
      </c>
      <c r="AY731" s="239" t="s">
        <v>209</v>
      </c>
    </row>
    <row r="732" s="14" customFormat="1">
      <c r="A732" s="14"/>
      <c r="B732" s="240"/>
      <c r="C732" s="241"/>
      <c r="D732" s="230" t="s">
        <v>217</v>
      </c>
      <c r="E732" s="242" t="s">
        <v>21</v>
      </c>
      <c r="F732" s="243" t="s">
        <v>223</v>
      </c>
      <c r="G732" s="241"/>
      <c r="H732" s="244">
        <v>18.062999999999999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217</v>
      </c>
      <c r="AU732" s="250" t="s">
        <v>83</v>
      </c>
      <c r="AV732" s="14" t="s">
        <v>224</v>
      </c>
      <c r="AW732" s="14" t="s">
        <v>35</v>
      </c>
      <c r="AX732" s="14" t="s">
        <v>74</v>
      </c>
      <c r="AY732" s="250" t="s">
        <v>209</v>
      </c>
    </row>
    <row r="733" s="16" customFormat="1">
      <c r="A733" s="16"/>
      <c r="B733" s="261"/>
      <c r="C733" s="262"/>
      <c r="D733" s="230" t="s">
        <v>217</v>
      </c>
      <c r="E733" s="263" t="s">
        <v>21</v>
      </c>
      <c r="F733" s="264" t="s">
        <v>257</v>
      </c>
      <c r="G733" s="262"/>
      <c r="H733" s="265">
        <v>26.053000000000001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1" t="s">
        <v>217</v>
      </c>
      <c r="AU733" s="271" t="s">
        <v>83</v>
      </c>
      <c r="AV733" s="16" t="s">
        <v>215</v>
      </c>
      <c r="AW733" s="16" t="s">
        <v>35</v>
      </c>
      <c r="AX733" s="16" t="s">
        <v>81</v>
      </c>
      <c r="AY733" s="271" t="s">
        <v>209</v>
      </c>
    </row>
    <row r="734" s="2" customFormat="1" ht="24.15" customHeight="1">
      <c r="A734" s="40"/>
      <c r="B734" s="41"/>
      <c r="C734" s="215" t="s">
        <v>1327</v>
      </c>
      <c r="D734" s="215" t="s">
        <v>211</v>
      </c>
      <c r="E734" s="216" t="s">
        <v>1328</v>
      </c>
      <c r="F734" s="217" t="s">
        <v>1329</v>
      </c>
      <c r="G734" s="218" t="s">
        <v>331</v>
      </c>
      <c r="H734" s="219">
        <v>2.9100000000000001</v>
      </c>
      <c r="I734" s="220"/>
      <c r="J734" s="221">
        <f>ROUND(I734*H734,2)</f>
        <v>0</v>
      </c>
      <c r="K734" s="217" t="s">
        <v>234</v>
      </c>
      <c r="L734" s="46"/>
      <c r="M734" s="222" t="s">
        <v>21</v>
      </c>
      <c r="N734" s="223" t="s">
        <v>45</v>
      </c>
      <c r="O734" s="86"/>
      <c r="P734" s="224">
        <f>O734*H734</f>
        <v>0</v>
      </c>
      <c r="Q734" s="224">
        <v>0.0035000000000000001</v>
      </c>
      <c r="R734" s="224">
        <f>Q734*H734</f>
        <v>0.010185000000000001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298</v>
      </c>
      <c r="AT734" s="226" t="s">
        <v>211</v>
      </c>
      <c r="AU734" s="226" t="s">
        <v>83</v>
      </c>
      <c r="AY734" s="19" t="s">
        <v>209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81</v>
      </c>
      <c r="BK734" s="227">
        <f>ROUND(I734*H734,2)</f>
        <v>0</v>
      </c>
      <c r="BL734" s="19" t="s">
        <v>298</v>
      </c>
      <c r="BM734" s="226" t="s">
        <v>1330</v>
      </c>
    </row>
    <row r="735" s="13" customFormat="1">
      <c r="A735" s="13"/>
      <c r="B735" s="228"/>
      <c r="C735" s="229"/>
      <c r="D735" s="230" t="s">
        <v>217</v>
      </c>
      <c r="E735" s="231" t="s">
        <v>21</v>
      </c>
      <c r="F735" s="232" t="s">
        <v>1331</v>
      </c>
      <c r="G735" s="229"/>
      <c r="H735" s="233">
        <v>2.9100000000000001</v>
      </c>
      <c r="I735" s="234"/>
      <c r="J735" s="229"/>
      <c r="K735" s="229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217</v>
      </c>
      <c r="AU735" s="239" t="s">
        <v>83</v>
      </c>
      <c r="AV735" s="13" t="s">
        <v>83</v>
      </c>
      <c r="AW735" s="13" t="s">
        <v>35</v>
      </c>
      <c r="AX735" s="13" t="s">
        <v>81</v>
      </c>
      <c r="AY735" s="239" t="s">
        <v>209</v>
      </c>
    </row>
    <row r="736" s="2" customFormat="1" ht="14.4" customHeight="1">
      <c r="A736" s="40"/>
      <c r="B736" s="41"/>
      <c r="C736" s="215" t="s">
        <v>1332</v>
      </c>
      <c r="D736" s="215" t="s">
        <v>211</v>
      </c>
      <c r="E736" s="216" t="s">
        <v>1333</v>
      </c>
      <c r="F736" s="217" t="s">
        <v>1334</v>
      </c>
      <c r="G736" s="218" t="s">
        <v>322</v>
      </c>
      <c r="H736" s="219">
        <v>16.149999999999999</v>
      </c>
      <c r="I736" s="220"/>
      <c r="J736" s="221">
        <f>ROUND(I736*H736,2)</f>
        <v>0</v>
      </c>
      <c r="K736" s="217" t="s">
        <v>21</v>
      </c>
      <c r="L736" s="46"/>
      <c r="M736" s="222" t="s">
        <v>21</v>
      </c>
      <c r="N736" s="223" t="s">
        <v>45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298</v>
      </c>
      <c r="AT736" s="226" t="s">
        <v>211</v>
      </c>
      <c r="AU736" s="226" t="s">
        <v>83</v>
      </c>
      <c r="AY736" s="19" t="s">
        <v>209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81</v>
      </c>
      <c r="BK736" s="227">
        <f>ROUND(I736*H736,2)</f>
        <v>0</v>
      </c>
      <c r="BL736" s="19" t="s">
        <v>298</v>
      </c>
      <c r="BM736" s="226" t="s">
        <v>1335</v>
      </c>
    </row>
    <row r="737" s="13" customFormat="1">
      <c r="A737" s="13"/>
      <c r="B737" s="228"/>
      <c r="C737" s="229"/>
      <c r="D737" s="230" t="s">
        <v>217</v>
      </c>
      <c r="E737" s="231" t="s">
        <v>21</v>
      </c>
      <c r="F737" s="232" t="s">
        <v>1336</v>
      </c>
      <c r="G737" s="229"/>
      <c r="H737" s="233">
        <v>16.149999999999999</v>
      </c>
      <c r="I737" s="234"/>
      <c r="J737" s="229"/>
      <c r="K737" s="229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217</v>
      </c>
      <c r="AU737" s="239" t="s">
        <v>83</v>
      </c>
      <c r="AV737" s="13" t="s">
        <v>83</v>
      </c>
      <c r="AW737" s="13" t="s">
        <v>35</v>
      </c>
      <c r="AX737" s="13" t="s">
        <v>81</v>
      </c>
      <c r="AY737" s="239" t="s">
        <v>209</v>
      </c>
    </row>
    <row r="738" s="2" customFormat="1" ht="24.15" customHeight="1">
      <c r="A738" s="40"/>
      <c r="B738" s="41"/>
      <c r="C738" s="215" t="s">
        <v>1337</v>
      </c>
      <c r="D738" s="215" t="s">
        <v>211</v>
      </c>
      <c r="E738" s="216" t="s">
        <v>1338</v>
      </c>
      <c r="F738" s="217" t="s">
        <v>1339</v>
      </c>
      <c r="G738" s="218" t="s">
        <v>322</v>
      </c>
      <c r="H738" s="219">
        <v>23</v>
      </c>
      <c r="I738" s="220"/>
      <c r="J738" s="221">
        <f>ROUND(I738*H738,2)</f>
        <v>0</v>
      </c>
      <c r="K738" s="217" t="s">
        <v>234</v>
      </c>
      <c r="L738" s="46"/>
      <c r="M738" s="222" t="s">
        <v>21</v>
      </c>
      <c r="N738" s="223" t="s">
        <v>45</v>
      </c>
      <c r="O738" s="86"/>
      <c r="P738" s="224">
        <f>O738*H738</f>
        <v>0</v>
      </c>
      <c r="Q738" s="224">
        <v>0.00020000000000000001</v>
      </c>
      <c r="R738" s="224">
        <f>Q738*H738</f>
        <v>0.0045999999999999999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298</v>
      </c>
      <c r="AT738" s="226" t="s">
        <v>211</v>
      </c>
      <c r="AU738" s="226" t="s">
        <v>83</v>
      </c>
      <c r="AY738" s="19" t="s">
        <v>209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81</v>
      </c>
      <c r="BK738" s="227">
        <f>ROUND(I738*H738,2)</f>
        <v>0</v>
      </c>
      <c r="BL738" s="19" t="s">
        <v>298</v>
      </c>
      <c r="BM738" s="226" t="s">
        <v>1340</v>
      </c>
    </row>
    <row r="739" s="13" customFormat="1">
      <c r="A739" s="13"/>
      <c r="B739" s="228"/>
      <c r="C739" s="229"/>
      <c r="D739" s="230" t="s">
        <v>217</v>
      </c>
      <c r="E739" s="231" t="s">
        <v>21</v>
      </c>
      <c r="F739" s="232" t="s">
        <v>1341</v>
      </c>
      <c r="G739" s="229"/>
      <c r="H739" s="233">
        <v>23</v>
      </c>
      <c r="I739" s="234"/>
      <c r="J739" s="229"/>
      <c r="K739" s="229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217</v>
      </c>
      <c r="AU739" s="239" t="s">
        <v>83</v>
      </c>
      <c r="AV739" s="13" t="s">
        <v>83</v>
      </c>
      <c r="AW739" s="13" t="s">
        <v>35</v>
      </c>
      <c r="AX739" s="13" t="s">
        <v>81</v>
      </c>
      <c r="AY739" s="239" t="s">
        <v>209</v>
      </c>
    </row>
    <row r="740" s="2" customFormat="1" ht="37.8" customHeight="1">
      <c r="A740" s="40"/>
      <c r="B740" s="41"/>
      <c r="C740" s="272" t="s">
        <v>1342</v>
      </c>
      <c r="D740" s="272" t="s">
        <v>299</v>
      </c>
      <c r="E740" s="273" t="s">
        <v>1267</v>
      </c>
      <c r="F740" s="274" t="s">
        <v>1268</v>
      </c>
      <c r="G740" s="275" t="s">
        <v>331</v>
      </c>
      <c r="H740" s="276">
        <v>16.559999999999999</v>
      </c>
      <c r="I740" s="277"/>
      <c r="J740" s="278">
        <f>ROUND(I740*H740,2)</f>
        <v>0</v>
      </c>
      <c r="K740" s="274" t="s">
        <v>234</v>
      </c>
      <c r="L740" s="279"/>
      <c r="M740" s="280" t="s">
        <v>21</v>
      </c>
      <c r="N740" s="281" t="s">
        <v>45</v>
      </c>
      <c r="O740" s="86"/>
      <c r="P740" s="224">
        <f>O740*H740</f>
        <v>0</v>
      </c>
      <c r="Q740" s="224">
        <v>0.0054000000000000003</v>
      </c>
      <c r="R740" s="224">
        <f>Q740*H740</f>
        <v>0.089424000000000003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395</v>
      </c>
      <c r="AT740" s="226" t="s">
        <v>299</v>
      </c>
      <c r="AU740" s="226" t="s">
        <v>83</v>
      </c>
      <c r="AY740" s="19" t="s">
        <v>209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81</v>
      </c>
      <c r="BK740" s="227">
        <f>ROUND(I740*H740,2)</f>
        <v>0</v>
      </c>
      <c r="BL740" s="19" t="s">
        <v>298</v>
      </c>
      <c r="BM740" s="226" t="s">
        <v>1343</v>
      </c>
    </row>
    <row r="741" s="13" customFormat="1">
      <c r="A741" s="13"/>
      <c r="B741" s="228"/>
      <c r="C741" s="229"/>
      <c r="D741" s="230" t="s">
        <v>217</v>
      </c>
      <c r="E741" s="231" t="s">
        <v>21</v>
      </c>
      <c r="F741" s="232" t="s">
        <v>1344</v>
      </c>
      <c r="G741" s="229"/>
      <c r="H741" s="233">
        <v>13.800000000000001</v>
      </c>
      <c r="I741" s="234"/>
      <c r="J741" s="229"/>
      <c r="K741" s="229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217</v>
      </c>
      <c r="AU741" s="239" t="s">
        <v>83</v>
      </c>
      <c r="AV741" s="13" t="s">
        <v>83</v>
      </c>
      <c r="AW741" s="13" t="s">
        <v>35</v>
      </c>
      <c r="AX741" s="13" t="s">
        <v>81</v>
      </c>
      <c r="AY741" s="239" t="s">
        <v>209</v>
      </c>
    </row>
    <row r="742" s="13" customFormat="1">
      <c r="A742" s="13"/>
      <c r="B742" s="228"/>
      <c r="C742" s="229"/>
      <c r="D742" s="230" t="s">
        <v>217</v>
      </c>
      <c r="E742" s="229"/>
      <c r="F742" s="232" t="s">
        <v>1345</v>
      </c>
      <c r="G742" s="229"/>
      <c r="H742" s="233">
        <v>16.559999999999999</v>
      </c>
      <c r="I742" s="234"/>
      <c r="J742" s="229"/>
      <c r="K742" s="229"/>
      <c r="L742" s="235"/>
      <c r="M742" s="236"/>
      <c r="N742" s="237"/>
      <c r="O742" s="237"/>
      <c r="P742" s="237"/>
      <c r="Q742" s="237"/>
      <c r="R742" s="237"/>
      <c r="S742" s="237"/>
      <c r="T742" s="23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9" t="s">
        <v>217</v>
      </c>
      <c r="AU742" s="239" t="s">
        <v>83</v>
      </c>
      <c r="AV742" s="13" t="s">
        <v>83</v>
      </c>
      <c r="AW742" s="13" t="s">
        <v>4</v>
      </c>
      <c r="AX742" s="13" t="s">
        <v>81</v>
      </c>
      <c r="AY742" s="239" t="s">
        <v>209</v>
      </c>
    </row>
    <row r="743" s="2" customFormat="1" ht="37.8" customHeight="1">
      <c r="A743" s="40"/>
      <c r="B743" s="41"/>
      <c r="C743" s="215" t="s">
        <v>1346</v>
      </c>
      <c r="D743" s="215" t="s">
        <v>211</v>
      </c>
      <c r="E743" s="216" t="s">
        <v>1347</v>
      </c>
      <c r="F743" s="217" t="s">
        <v>1348</v>
      </c>
      <c r="G743" s="218" t="s">
        <v>354</v>
      </c>
      <c r="H743" s="219">
        <v>19</v>
      </c>
      <c r="I743" s="220"/>
      <c r="J743" s="221">
        <f>ROUND(I743*H743,2)</f>
        <v>0</v>
      </c>
      <c r="K743" s="217" t="s">
        <v>234</v>
      </c>
      <c r="L743" s="46"/>
      <c r="M743" s="222" t="s">
        <v>21</v>
      </c>
      <c r="N743" s="223" t="s">
        <v>45</v>
      </c>
      <c r="O743" s="86"/>
      <c r="P743" s="224">
        <f>O743*H743</f>
        <v>0</v>
      </c>
      <c r="Q743" s="224">
        <v>0.00029999999999999997</v>
      </c>
      <c r="R743" s="224">
        <f>Q743*H743</f>
        <v>0.0056999999999999993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298</v>
      </c>
      <c r="AT743" s="226" t="s">
        <v>211</v>
      </c>
      <c r="AU743" s="226" t="s">
        <v>83</v>
      </c>
      <c r="AY743" s="19" t="s">
        <v>209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81</v>
      </c>
      <c r="BK743" s="227">
        <f>ROUND(I743*H743,2)</f>
        <v>0</v>
      </c>
      <c r="BL743" s="19" t="s">
        <v>298</v>
      </c>
      <c r="BM743" s="226" t="s">
        <v>1349</v>
      </c>
    </row>
    <row r="744" s="13" customFormat="1">
      <c r="A744" s="13"/>
      <c r="B744" s="228"/>
      <c r="C744" s="229"/>
      <c r="D744" s="230" t="s">
        <v>217</v>
      </c>
      <c r="E744" s="231" t="s">
        <v>21</v>
      </c>
      <c r="F744" s="232" t="s">
        <v>1350</v>
      </c>
      <c r="G744" s="229"/>
      <c r="H744" s="233">
        <v>17</v>
      </c>
      <c r="I744" s="234"/>
      <c r="J744" s="229"/>
      <c r="K744" s="229"/>
      <c r="L744" s="235"/>
      <c r="M744" s="236"/>
      <c r="N744" s="237"/>
      <c r="O744" s="237"/>
      <c r="P744" s="237"/>
      <c r="Q744" s="237"/>
      <c r="R744" s="237"/>
      <c r="S744" s="237"/>
      <c r="T744" s="23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9" t="s">
        <v>217</v>
      </c>
      <c r="AU744" s="239" t="s">
        <v>83</v>
      </c>
      <c r="AV744" s="13" t="s">
        <v>83</v>
      </c>
      <c r="AW744" s="13" t="s">
        <v>35</v>
      </c>
      <c r="AX744" s="13" t="s">
        <v>74</v>
      </c>
      <c r="AY744" s="239" t="s">
        <v>209</v>
      </c>
    </row>
    <row r="745" s="13" customFormat="1">
      <c r="A745" s="13"/>
      <c r="B745" s="228"/>
      <c r="C745" s="229"/>
      <c r="D745" s="230" t="s">
        <v>217</v>
      </c>
      <c r="E745" s="231" t="s">
        <v>21</v>
      </c>
      <c r="F745" s="232" t="s">
        <v>1351</v>
      </c>
      <c r="G745" s="229"/>
      <c r="H745" s="233">
        <v>2</v>
      </c>
      <c r="I745" s="234"/>
      <c r="J745" s="229"/>
      <c r="K745" s="229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217</v>
      </c>
      <c r="AU745" s="239" t="s">
        <v>83</v>
      </c>
      <c r="AV745" s="13" t="s">
        <v>83</v>
      </c>
      <c r="AW745" s="13" t="s">
        <v>35</v>
      </c>
      <c r="AX745" s="13" t="s">
        <v>74</v>
      </c>
      <c r="AY745" s="239" t="s">
        <v>209</v>
      </c>
    </row>
    <row r="746" s="14" customFormat="1">
      <c r="A746" s="14"/>
      <c r="B746" s="240"/>
      <c r="C746" s="241"/>
      <c r="D746" s="230" t="s">
        <v>217</v>
      </c>
      <c r="E746" s="242" t="s">
        <v>21</v>
      </c>
      <c r="F746" s="243" t="s">
        <v>223</v>
      </c>
      <c r="G746" s="241"/>
      <c r="H746" s="244">
        <v>19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217</v>
      </c>
      <c r="AU746" s="250" t="s">
        <v>83</v>
      </c>
      <c r="AV746" s="14" t="s">
        <v>224</v>
      </c>
      <c r="AW746" s="14" t="s">
        <v>35</v>
      </c>
      <c r="AX746" s="14" t="s">
        <v>81</v>
      </c>
      <c r="AY746" s="250" t="s">
        <v>209</v>
      </c>
    </row>
    <row r="747" s="2" customFormat="1" ht="49.05" customHeight="1">
      <c r="A747" s="40"/>
      <c r="B747" s="41"/>
      <c r="C747" s="215" t="s">
        <v>1352</v>
      </c>
      <c r="D747" s="215" t="s">
        <v>211</v>
      </c>
      <c r="E747" s="216" t="s">
        <v>1353</v>
      </c>
      <c r="F747" s="217" t="s">
        <v>1354</v>
      </c>
      <c r="G747" s="218" t="s">
        <v>302</v>
      </c>
      <c r="H747" s="219">
        <v>4.5279999999999996</v>
      </c>
      <c r="I747" s="220"/>
      <c r="J747" s="221">
        <f>ROUND(I747*H747,2)</f>
        <v>0</v>
      </c>
      <c r="K747" s="217" t="s">
        <v>234</v>
      </c>
      <c r="L747" s="46"/>
      <c r="M747" s="222" t="s">
        <v>21</v>
      </c>
      <c r="N747" s="223" t="s">
        <v>45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298</v>
      </c>
      <c r="AT747" s="226" t="s">
        <v>211</v>
      </c>
      <c r="AU747" s="226" t="s">
        <v>83</v>
      </c>
      <c r="AY747" s="19" t="s">
        <v>209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81</v>
      </c>
      <c r="BK747" s="227">
        <f>ROUND(I747*H747,2)</f>
        <v>0</v>
      </c>
      <c r="BL747" s="19" t="s">
        <v>298</v>
      </c>
      <c r="BM747" s="226" t="s">
        <v>1355</v>
      </c>
    </row>
    <row r="748" s="2" customFormat="1" ht="37.8" customHeight="1">
      <c r="A748" s="40"/>
      <c r="B748" s="41"/>
      <c r="C748" s="215" t="s">
        <v>1356</v>
      </c>
      <c r="D748" s="215" t="s">
        <v>211</v>
      </c>
      <c r="E748" s="216" t="s">
        <v>1357</v>
      </c>
      <c r="F748" s="217" t="s">
        <v>1358</v>
      </c>
      <c r="G748" s="218" t="s">
        <v>302</v>
      </c>
      <c r="H748" s="219">
        <v>4.5279999999999996</v>
      </c>
      <c r="I748" s="220"/>
      <c r="J748" s="221">
        <f>ROUND(I748*H748,2)</f>
        <v>0</v>
      </c>
      <c r="K748" s="217" t="s">
        <v>21</v>
      </c>
      <c r="L748" s="46"/>
      <c r="M748" s="222" t="s">
        <v>21</v>
      </c>
      <c r="N748" s="223" t="s">
        <v>45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298</v>
      </c>
      <c r="AT748" s="226" t="s">
        <v>211</v>
      </c>
      <c r="AU748" s="226" t="s">
        <v>83</v>
      </c>
      <c r="AY748" s="19" t="s">
        <v>209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81</v>
      </c>
      <c r="BK748" s="227">
        <f>ROUND(I748*H748,2)</f>
        <v>0</v>
      </c>
      <c r="BL748" s="19" t="s">
        <v>298</v>
      </c>
      <c r="BM748" s="226" t="s">
        <v>1359</v>
      </c>
    </row>
    <row r="749" s="12" customFormat="1" ht="22.8" customHeight="1">
      <c r="A749" s="12"/>
      <c r="B749" s="199"/>
      <c r="C749" s="200"/>
      <c r="D749" s="201" t="s">
        <v>73</v>
      </c>
      <c r="E749" s="213" t="s">
        <v>1360</v>
      </c>
      <c r="F749" s="213" t="s">
        <v>1361</v>
      </c>
      <c r="G749" s="200"/>
      <c r="H749" s="200"/>
      <c r="I749" s="203"/>
      <c r="J749" s="214">
        <f>BK749</f>
        <v>0</v>
      </c>
      <c r="K749" s="200"/>
      <c r="L749" s="205"/>
      <c r="M749" s="206"/>
      <c r="N749" s="207"/>
      <c r="O749" s="207"/>
      <c r="P749" s="208">
        <f>SUM(P750:P823)</f>
        <v>0</v>
      </c>
      <c r="Q749" s="207"/>
      <c r="R749" s="208">
        <f>SUM(R750:R823)</f>
        <v>27.857188239999999</v>
      </c>
      <c r="S749" s="207"/>
      <c r="T749" s="209">
        <f>SUM(T750:T823)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10" t="s">
        <v>83</v>
      </c>
      <c r="AT749" s="211" t="s">
        <v>73</v>
      </c>
      <c r="AU749" s="211" t="s">
        <v>81</v>
      </c>
      <c r="AY749" s="210" t="s">
        <v>209</v>
      </c>
      <c r="BK749" s="212">
        <f>SUM(BK750:BK823)</f>
        <v>0</v>
      </c>
    </row>
    <row r="750" s="2" customFormat="1" ht="37.8" customHeight="1">
      <c r="A750" s="40"/>
      <c r="B750" s="41"/>
      <c r="C750" s="215" t="s">
        <v>1362</v>
      </c>
      <c r="D750" s="215" t="s">
        <v>211</v>
      </c>
      <c r="E750" s="216" t="s">
        <v>1363</v>
      </c>
      <c r="F750" s="217" t="s">
        <v>1364</v>
      </c>
      <c r="G750" s="218" t="s">
        <v>331</v>
      </c>
      <c r="H750" s="219">
        <v>368.14999999999998</v>
      </c>
      <c r="I750" s="220"/>
      <c r="J750" s="221">
        <f>ROUND(I750*H750,2)</f>
        <v>0</v>
      </c>
      <c r="K750" s="217" t="s">
        <v>234</v>
      </c>
      <c r="L750" s="46"/>
      <c r="M750" s="222" t="s">
        <v>21</v>
      </c>
      <c r="N750" s="223" t="s">
        <v>45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298</v>
      </c>
      <c r="AT750" s="226" t="s">
        <v>211</v>
      </c>
      <c r="AU750" s="226" t="s">
        <v>83</v>
      </c>
      <c r="AY750" s="19" t="s">
        <v>209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81</v>
      </c>
      <c r="BK750" s="227">
        <f>ROUND(I750*H750,2)</f>
        <v>0</v>
      </c>
      <c r="BL750" s="19" t="s">
        <v>298</v>
      </c>
      <c r="BM750" s="226" t="s">
        <v>1365</v>
      </c>
    </row>
    <row r="751" s="2" customFormat="1" ht="14.4" customHeight="1">
      <c r="A751" s="40"/>
      <c r="B751" s="41"/>
      <c r="C751" s="272" t="s">
        <v>1366</v>
      </c>
      <c r="D751" s="272" t="s">
        <v>299</v>
      </c>
      <c r="E751" s="273" t="s">
        <v>1251</v>
      </c>
      <c r="F751" s="274" t="s">
        <v>1252</v>
      </c>
      <c r="G751" s="275" t="s">
        <v>302</v>
      </c>
      <c r="H751" s="276">
        <v>0.129</v>
      </c>
      <c r="I751" s="277"/>
      <c r="J751" s="278">
        <f>ROUND(I751*H751,2)</f>
        <v>0</v>
      </c>
      <c r="K751" s="274" t="s">
        <v>234</v>
      </c>
      <c r="L751" s="279"/>
      <c r="M751" s="280" t="s">
        <v>21</v>
      </c>
      <c r="N751" s="281" t="s">
        <v>45</v>
      </c>
      <c r="O751" s="86"/>
      <c r="P751" s="224">
        <f>O751*H751</f>
        <v>0</v>
      </c>
      <c r="Q751" s="224">
        <v>1</v>
      </c>
      <c r="R751" s="224">
        <f>Q751*H751</f>
        <v>0.129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395</v>
      </c>
      <c r="AT751" s="226" t="s">
        <v>299</v>
      </c>
      <c r="AU751" s="226" t="s">
        <v>83</v>
      </c>
      <c r="AY751" s="19" t="s">
        <v>209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81</v>
      </c>
      <c r="BK751" s="227">
        <f>ROUND(I751*H751,2)</f>
        <v>0</v>
      </c>
      <c r="BL751" s="19" t="s">
        <v>298</v>
      </c>
      <c r="BM751" s="226" t="s">
        <v>1367</v>
      </c>
    </row>
    <row r="752" s="13" customFormat="1">
      <c r="A752" s="13"/>
      <c r="B752" s="228"/>
      <c r="C752" s="229"/>
      <c r="D752" s="230" t="s">
        <v>217</v>
      </c>
      <c r="E752" s="229"/>
      <c r="F752" s="232" t="s">
        <v>1368</v>
      </c>
      <c r="G752" s="229"/>
      <c r="H752" s="233">
        <v>0.129</v>
      </c>
      <c r="I752" s="234"/>
      <c r="J752" s="229"/>
      <c r="K752" s="229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217</v>
      </c>
      <c r="AU752" s="239" t="s">
        <v>83</v>
      </c>
      <c r="AV752" s="13" t="s">
        <v>83</v>
      </c>
      <c r="AW752" s="13" t="s">
        <v>4</v>
      </c>
      <c r="AX752" s="13" t="s">
        <v>81</v>
      </c>
      <c r="AY752" s="239" t="s">
        <v>209</v>
      </c>
    </row>
    <row r="753" s="2" customFormat="1" ht="24.15" customHeight="1">
      <c r="A753" s="40"/>
      <c r="B753" s="41"/>
      <c r="C753" s="215" t="s">
        <v>1369</v>
      </c>
      <c r="D753" s="215" t="s">
        <v>211</v>
      </c>
      <c r="E753" s="216" t="s">
        <v>1370</v>
      </c>
      <c r="F753" s="217" t="s">
        <v>1371</v>
      </c>
      <c r="G753" s="218" t="s">
        <v>331</v>
      </c>
      <c r="H753" s="219">
        <v>351.34199999999998</v>
      </c>
      <c r="I753" s="220"/>
      <c r="J753" s="221">
        <f>ROUND(I753*H753,2)</f>
        <v>0</v>
      </c>
      <c r="K753" s="217" t="s">
        <v>234</v>
      </c>
      <c r="L753" s="46"/>
      <c r="M753" s="222" t="s">
        <v>21</v>
      </c>
      <c r="N753" s="223" t="s">
        <v>45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298</v>
      </c>
      <c r="AT753" s="226" t="s">
        <v>211</v>
      </c>
      <c r="AU753" s="226" t="s">
        <v>83</v>
      </c>
      <c r="AY753" s="19" t="s">
        <v>209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81</v>
      </c>
      <c r="BK753" s="227">
        <f>ROUND(I753*H753,2)</f>
        <v>0</v>
      </c>
      <c r="BL753" s="19" t="s">
        <v>298</v>
      </c>
      <c r="BM753" s="226" t="s">
        <v>1372</v>
      </c>
    </row>
    <row r="754" s="15" customFormat="1">
      <c r="A754" s="15"/>
      <c r="B754" s="251"/>
      <c r="C754" s="252"/>
      <c r="D754" s="230" t="s">
        <v>217</v>
      </c>
      <c r="E754" s="253" t="s">
        <v>21</v>
      </c>
      <c r="F754" s="254" t="s">
        <v>1373</v>
      </c>
      <c r="G754" s="252"/>
      <c r="H754" s="253" t="s">
        <v>21</v>
      </c>
      <c r="I754" s="255"/>
      <c r="J754" s="252"/>
      <c r="K754" s="252"/>
      <c r="L754" s="256"/>
      <c r="M754" s="257"/>
      <c r="N754" s="258"/>
      <c r="O754" s="258"/>
      <c r="P754" s="258"/>
      <c r="Q754" s="258"/>
      <c r="R754" s="258"/>
      <c r="S754" s="258"/>
      <c r="T754" s="25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0" t="s">
        <v>217</v>
      </c>
      <c r="AU754" s="260" t="s">
        <v>83</v>
      </c>
      <c r="AV754" s="15" t="s">
        <v>81</v>
      </c>
      <c r="AW754" s="15" t="s">
        <v>35</v>
      </c>
      <c r="AX754" s="15" t="s">
        <v>74</v>
      </c>
      <c r="AY754" s="260" t="s">
        <v>209</v>
      </c>
    </row>
    <row r="755" s="13" customFormat="1">
      <c r="A755" s="13"/>
      <c r="B755" s="228"/>
      <c r="C755" s="229"/>
      <c r="D755" s="230" t="s">
        <v>217</v>
      </c>
      <c r="E755" s="231" t="s">
        <v>21</v>
      </c>
      <c r="F755" s="232" t="s">
        <v>1374</v>
      </c>
      <c r="G755" s="229"/>
      <c r="H755" s="233">
        <v>31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9" t="s">
        <v>217</v>
      </c>
      <c r="AU755" s="239" t="s">
        <v>83</v>
      </c>
      <c r="AV755" s="13" t="s">
        <v>83</v>
      </c>
      <c r="AW755" s="13" t="s">
        <v>35</v>
      </c>
      <c r="AX755" s="13" t="s">
        <v>74</v>
      </c>
      <c r="AY755" s="239" t="s">
        <v>209</v>
      </c>
    </row>
    <row r="756" s="13" customFormat="1">
      <c r="A756" s="13"/>
      <c r="B756" s="228"/>
      <c r="C756" s="229"/>
      <c r="D756" s="230" t="s">
        <v>217</v>
      </c>
      <c r="E756" s="231" t="s">
        <v>21</v>
      </c>
      <c r="F756" s="232" t="s">
        <v>1375</v>
      </c>
      <c r="G756" s="229"/>
      <c r="H756" s="233">
        <v>3.1219999999999999</v>
      </c>
      <c r="I756" s="234"/>
      <c r="J756" s="229"/>
      <c r="K756" s="229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217</v>
      </c>
      <c r="AU756" s="239" t="s">
        <v>83</v>
      </c>
      <c r="AV756" s="13" t="s">
        <v>83</v>
      </c>
      <c r="AW756" s="13" t="s">
        <v>35</v>
      </c>
      <c r="AX756" s="13" t="s">
        <v>74</v>
      </c>
      <c r="AY756" s="239" t="s">
        <v>209</v>
      </c>
    </row>
    <row r="757" s="14" customFormat="1">
      <c r="A757" s="14"/>
      <c r="B757" s="240"/>
      <c r="C757" s="241"/>
      <c r="D757" s="230" t="s">
        <v>217</v>
      </c>
      <c r="E757" s="242" t="s">
        <v>21</v>
      </c>
      <c r="F757" s="243" t="s">
        <v>223</v>
      </c>
      <c r="G757" s="241"/>
      <c r="H757" s="244">
        <v>34.122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217</v>
      </c>
      <c r="AU757" s="250" t="s">
        <v>83</v>
      </c>
      <c r="AV757" s="14" t="s">
        <v>224</v>
      </c>
      <c r="AW757" s="14" t="s">
        <v>35</v>
      </c>
      <c r="AX757" s="14" t="s">
        <v>74</v>
      </c>
      <c r="AY757" s="250" t="s">
        <v>209</v>
      </c>
    </row>
    <row r="758" s="15" customFormat="1">
      <c r="A758" s="15"/>
      <c r="B758" s="251"/>
      <c r="C758" s="252"/>
      <c r="D758" s="230" t="s">
        <v>217</v>
      </c>
      <c r="E758" s="253" t="s">
        <v>21</v>
      </c>
      <c r="F758" s="254" t="s">
        <v>1376</v>
      </c>
      <c r="G758" s="252"/>
      <c r="H758" s="253" t="s">
        <v>21</v>
      </c>
      <c r="I758" s="255"/>
      <c r="J758" s="252"/>
      <c r="K758" s="252"/>
      <c r="L758" s="256"/>
      <c r="M758" s="257"/>
      <c r="N758" s="258"/>
      <c r="O758" s="258"/>
      <c r="P758" s="258"/>
      <c r="Q758" s="258"/>
      <c r="R758" s="258"/>
      <c r="S758" s="258"/>
      <c r="T758" s="259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0" t="s">
        <v>217</v>
      </c>
      <c r="AU758" s="260" t="s">
        <v>83</v>
      </c>
      <c r="AV758" s="15" t="s">
        <v>81</v>
      </c>
      <c r="AW758" s="15" t="s">
        <v>35</v>
      </c>
      <c r="AX758" s="15" t="s">
        <v>74</v>
      </c>
      <c r="AY758" s="260" t="s">
        <v>209</v>
      </c>
    </row>
    <row r="759" s="13" customFormat="1">
      <c r="A759" s="13"/>
      <c r="B759" s="228"/>
      <c r="C759" s="229"/>
      <c r="D759" s="230" t="s">
        <v>217</v>
      </c>
      <c r="E759" s="231" t="s">
        <v>21</v>
      </c>
      <c r="F759" s="232" t="s">
        <v>1377</v>
      </c>
      <c r="G759" s="229"/>
      <c r="H759" s="233">
        <v>284.27999999999997</v>
      </c>
      <c r="I759" s="234"/>
      <c r="J759" s="229"/>
      <c r="K759" s="229"/>
      <c r="L759" s="235"/>
      <c r="M759" s="236"/>
      <c r="N759" s="237"/>
      <c r="O759" s="237"/>
      <c r="P759" s="237"/>
      <c r="Q759" s="237"/>
      <c r="R759" s="237"/>
      <c r="S759" s="237"/>
      <c r="T759" s="23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9" t="s">
        <v>217</v>
      </c>
      <c r="AU759" s="239" t="s">
        <v>83</v>
      </c>
      <c r="AV759" s="13" t="s">
        <v>83</v>
      </c>
      <c r="AW759" s="13" t="s">
        <v>35</v>
      </c>
      <c r="AX759" s="13" t="s">
        <v>74</v>
      </c>
      <c r="AY759" s="239" t="s">
        <v>209</v>
      </c>
    </row>
    <row r="760" s="13" customFormat="1">
      <c r="A760" s="13"/>
      <c r="B760" s="228"/>
      <c r="C760" s="229"/>
      <c r="D760" s="230" t="s">
        <v>217</v>
      </c>
      <c r="E760" s="231" t="s">
        <v>21</v>
      </c>
      <c r="F760" s="232" t="s">
        <v>1378</v>
      </c>
      <c r="G760" s="229"/>
      <c r="H760" s="233">
        <v>32.939999999999998</v>
      </c>
      <c r="I760" s="234"/>
      <c r="J760" s="229"/>
      <c r="K760" s="229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217</v>
      </c>
      <c r="AU760" s="239" t="s">
        <v>83</v>
      </c>
      <c r="AV760" s="13" t="s">
        <v>83</v>
      </c>
      <c r="AW760" s="13" t="s">
        <v>35</v>
      </c>
      <c r="AX760" s="13" t="s">
        <v>74</v>
      </c>
      <c r="AY760" s="239" t="s">
        <v>209</v>
      </c>
    </row>
    <row r="761" s="14" customFormat="1">
      <c r="A761" s="14"/>
      <c r="B761" s="240"/>
      <c r="C761" s="241"/>
      <c r="D761" s="230" t="s">
        <v>217</v>
      </c>
      <c r="E761" s="242" t="s">
        <v>21</v>
      </c>
      <c r="F761" s="243" t="s">
        <v>223</v>
      </c>
      <c r="G761" s="241"/>
      <c r="H761" s="244">
        <v>317.22000000000003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217</v>
      </c>
      <c r="AU761" s="250" t="s">
        <v>83</v>
      </c>
      <c r="AV761" s="14" t="s">
        <v>224</v>
      </c>
      <c r="AW761" s="14" t="s">
        <v>35</v>
      </c>
      <c r="AX761" s="14" t="s">
        <v>74</v>
      </c>
      <c r="AY761" s="250" t="s">
        <v>209</v>
      </c>
    </row>
    <row r="762" s="16" customFormat="1">
      <c r="A762" s="16"/>
      <c r="B762" s="261"/>
      <c r="C762" s="262"/>
      <c r="D762" s="230" t="s">
        <v>217</v>
      </c>
      <c r="E762" s="263" t="s">
        <v>21</v>
      </c>
      <c r="F762" s="264" t="s">
        <v>257</v>
      </c>
      <c r="G762" s="262"/>
      <c r="H762" s="265">
        <v>351.34199999999998</v>
      </c>
      <c r="I762" s="266"/>
      <c r="J762" s="262"/>
      <c r="K762" s="262"/>
      <c r="L762" s="267"/>
      <c r="M762" s="268"/>
      <c r="N762" s="269"/>
      <c r="O762" s="269"/>
      <c r="P762" s="269"/>
      <c r="Q762" s="269"/>
      <c r="R762" s="269"/>
      <c r="S762" s="269"/>
      <c r="T762" s="270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T762" s="271" t="s">
        <v>217</v>
      </c>
      <c r="AU762" s="271" t="s">
        <v>83</v>
      </c>
      <c r="AV762" s="16" t="s">
        <v>215</v>
      </c>
      <c r="AW762" s="16" t="s">
        <v>35</v>
      </c>
      <c r="AX762" s="16" t="s">
        <v>81</v>
      </c>
      <c r="AY762" s="271" t="s">
        <v>209</v>
      </c>
    </row>
    <row r="763" s="2" customFormat="1" ht="49.05" customHeight="1">
      <c r="A763" s="40"/>
      <c r="B763" s="41"/>
      <c r="C763" s="272" t="s">
        <v>1379</v>
      </c>
      <c r="D763" s="272" t="s">
        <v>299</v>
      </c>
      <c r="E763" s="273" t="s">
        <v>1380</v>
      </c>
      <c r="F763" s="274" t="s">
        <v>1381</v>
      </c>
      <c r="G763" s="275" t="s">
        <v>331</v>
      </c>
      <c r="H763" s="276">
        <v>40.945999999999998</v>
      </c>
      <c r="I763" s="277"/>
      <c r="J763" s="278">
        <f>ROUND(I763*H763,2)</f>
        <v>0</v>
      </c>
      <c r="K763" s="274" t="s">
        <v>234</v>
      </c>
      <c r="L763" s="279"/>
      <c r="M763" s="280" t="s">
        <v>21</v>
      </c>
      <c r="N763" s="281" t="s">
        <v>45</v>
      </c>
      <c r="O763" s="86"/>
      <c r="P763" s="224">
        <f>O763*H763</f>
        <v>0</v>
      </c>
      <c r="Q763" s="224">
        <v>0.0040000000000000001</v>
      </c>
      <c r="R763" s="224">
        <f>Q763*H763</f>
        <v>0.16378399999999999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395</v>
      </c>
      <c r="AT763" s="226" t="s">
        <v>299</v>
      </c>
      <c r="AU763" s="226" t="s">
        <v>83</v>
      </c>
      <c r="AY763" s="19" t="s">
        <v>209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81</v>
      </c>
      <c r="BK763" s="227">
        <f>ROUND(I763*H763,2)</f>
        <v>0</v>
      </c>
      <c r="BL763" s="19" t="s">
        <v>298</v>
      </c>
      <c r="BM763" s="226" t="s">
        <v>1382</v>
      </c>
    </row>
    <row r="764" s="13" customFormat="1">
      <c r="A764" s="13"/>
      <c r="B764" s="228"/>
      <c r="C764" s="229"/>
      <c r="D764" s="230" t="s">
        <v>217</v>
      </c>
      <c r="E764" s="229"/>
      <c r="F764" s="232" t="s">
        <v>1383</v>
      </c>
      <c r="G764" s="229"/>
      <c r="H764" s="233">
        <v>40.945999999999998</v>
      </c>
      <c r="I764" s="234"/>
      <c r="J764" s="229"/>
      <c r="K764" s="229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217</v>
      </c>
      <c r="AU764" s="239" t="s">
        <v>83</v>
      </c>
      <c r="AV764" s="13" t="s">
        <v>83</v>
      </c>
      <c r="AW764" s="13" t="s">
        <v>4</v>
      </c>
      <c r="AX764" s="13" t="s">
        <v>81</v>
      </c>
      <c r="AY764" s="239" t="s">
        <v>209</v>
      </c>
    </row>
    <row r="765" s="2" customFormat="1" ht="49.05" customHeight="1">
      <c r="A765" s="40"/>
      <c r="B765" s="41"/>
      <c r="C765" s="272" t="s">
        <v>1384</v>
      </c>
      <c r="D765" s="272" t="s">
        <v>299</v>
      </c>
      <c r="E765" s="273" t="s">
        <v>1385</v>
      </c>
      <c r="F765" s="274" t="s">
        <v>1386</v>
      </c>
      <c r="G765" s="275" t="s">
        <v>331</v>
      </c>
      <c r="H765" s="276">
        <v>380.66399999999999</v>
      </c>
      <c r="I765" s="277"/>
      <c r="J765" s="278">
        <f>ROUND(I765*H765,2)</f>
        <v>0</v>
      </c>
      <c r="K765" s="274" t="s">
        <v>234</v>
      </c>
      <c r="L765" s="279"/>
      <c r="M765" s="280" t="s">
        <v>21</v>
      </c>
      <c r="N765" s="281" t="s">
        <v>45</v>
      </c>
      <c r="O765" s="86"/>
      <c r="P765" s="224">
        <f>O765*H765</f>
        <v>0</v>
      </c>
      <c r="Q765" s="224">
        <v>0.0023</v>
      </c>
      <c r="R765" s="224">
        <f>Q765*H765</f>
        <v>0.87552719999999995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395</v>
      </c>
      <c r="AT765" s="226" t="s">
        <v>299</v>
      </c>
      <c r="AU765" s="226" t="s">
        <v>83</v>
      </c>
      <c r="AY765" s="19" t="s">
        <v>209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81</v>
      </c>
      <c r="BK765" s="227">
        <f>ROUND(I765*H765,2)</f>
        <v>0</v>
      </c>
      <c r="BL765" s="19" t="s">
        <v>298</v>
      </c>
      <c r="BM765" s="226" t="s">
        <v>1387</v>
      </c>
    </row>
    <row r="766" s="13" customFormat="1">
      <c r="A766" s="13"/>
      <c r="B766" s="228"/>
      <c r="C766" s="229"/>
      <c r="D766" s="230" t="s">
        <v>217</v>
      </c>
      <c r="E766" s="229"/>
      <c r="F766" s="232" t="s">
        <v>1388</v>
      </c>
      <c r="G766" s="229"/>
      <c r="H766" s="233">
        <v>380.66399999999999</v>
      </c>
      <c r="I766" s="234"/>
      <c r="J766" s="229"/>
      <c r="K766" s="229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217</v>
      </c>
      <c r="AU766" s="239" t="s">
        <v>83</v>
      </c>
      <c r="AV766" s="13" t="s">
        <v>83</v>
      </c>
      <c r="AW766" s="13" t="s">
        <v>4</v>
      </c>
      <c r="AX766" s="13" t="s">
        <v>81</v>
      </c>
      <c r="AY766" s="239" t="s">
        <v>209</v>
      </c>
    </row>
    <row r="767" s="2" customFormat="1" ht="24.15" customHeight="1">
      <c r="A767" s="40"/>
      <c r="B767" s="41"/>
      <c r="C767" s="215" t="s">
        <v>1389</v>
      </c>
      <c r="D767" s="215" t="s">
        <v>211</v>
      </c>
      <c r="E767" s="216" t="s">
        <v>1390</v>
      </c>
      <c r="F767" s="217" t="s">
        <v>1391</v>
      </c>
      <c r="G767" s="218" t="s">
        <v>331</v>
      </c>
      <c r="H767" s="219">
        <v>389.81999999999999</v>
      </c>
      <c r="I767" s="220"/>
      <c r="J767" s="221">
        <f>ROUND(I767*H767,2)</f>
        <v>0</v>
      </c>
      <c r="K767" s="217" t="s">
        <v>234</v>
      </c>
      <c r="L767" s="46"/>
      <c r="M767" s="222" t="s">
        <v>21</v>
      </c>
      <c r="N767" s="223" t="s">
        <v>45</v>
      </c>
      <c r="O767" s="86"/>
      <c r="P767" s="224">
        <f>O767*H767</f>
        <v>0</v>
      </c>
      <c r="Q767" s="224">
        <v>0.00088000000000000003</v>
      </c>
      <c r="R767" s="224">
        <f>Q767*H767</f>
        <v>0.3430416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298</v>
      </c>
      <c r="AT767" s="226" t="s">
        <v>211</v>
      </c>
      <c r="AU767" s="226" t="s">
        <v>83</v>
      </c>
      <c r="AY767" s="19" t="s">
        <v>209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81</v>
      </c>
      <c r="BK767" s="227">
        <f>ROUND(I767*H767,2)</f>
        <v>0</v>
      </c>
      <c r="BL767" s="19" t="s">
        <v>298</v>
      </c>
      <c r="BM767" s="226" t="s">
        <v>1392</v>
      </c>
    </row>
    <row r="768" s="13" customFormat="1">
      <c r="A768" s="13"/>
      <c r="B768" s="228"/>
      <c r="C768" s="229"/>
      <c r="D768" s="230" t="s">
        <v>217</v>
      </c>
      <c r="E768" s="231" t="s">
        <v>21</v>
      </c>
      <c r="F768" s="232" t="s">
        <v>1393</v>
      </c>
      <c r="G768" s="229"/>
      <c r="H768" s="233">
        <v>284.27999999999997</v>
      </c>
      <c r="I768" s="234"/>
      <c r="J768" s="229"/>
      <c r="K768" s="229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217</v>
      </c>
      <c r="AU768" s="239" t="s">
        <v>83</v>
      </c>
      <c r="AV768" s="13" t="s">
        <v>83</v>
      </c>
      <c r="AW768" s="13" t="s">
        <v>35</v>
      </c>
      <c r="AX768" s="13" t="s">
        <v>74</v>
      </c>
      <c r="AY768" s="239" t="s">
        <v>209</v>
      </c>
    </row>
    <row r="769" s="13" customFormat="1">
      <c r="A769" s="13"/>
      <c r="B769" s="228"/>
      <c r="C769" s="229"/>
      <c r="D769" s="230" t="s">
        <v>217</v>
      </c>
      <c r="E769" s="231" t="s">
        <v>21</v>
      </c>
      <c r="F769" s="232" t="s">
        <v>1394</v>
      </c>
      <c r="G769" s="229"/>
      <c r="H769" s="233">
        <v>32.939999999999998</v>
      </c>
      <c r="I769" s="234"/>
      <c r="J769" s="229"/>
      <c r="K769" s="229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217</v>
      </c>
      <c r="AU769" s="239" t="s">
        <v>83</v>
      </c>
      <c r="AV769" s="13" t="s">
        <v>83</v>
      </c>
      <c r="AW769" s="13" t="s">
        <v>35</v>
      </c>
      <c r="AX769" s="13" t="s">
        <v>74</v>
      </c>
      <c r="AY769" s="239" t="s">
        <v>209</v>
      </c>
    </row>
    <row r="770" s="13" customFormat="1">
      <c r="A770" s="13"/>
      <c r="B770" s="228"/>
      <c r="C770" s="229"/>
      <c r="D770" s="230" t="s">
        <v>217</v>
      </c>
      <c r="E770" s="231" t="s">
        <v>21</v>
      </c>
      <c r="F770" s="232" t="s">
        <v>1395</v>
      </c>
      <c r="G770" s="229"/>
      <c r="H770" s="233">
        <v>31</v>
      </c>
      <c r="I770" s="234"/>
      <c r="J770" s="229"/>
      <c r="K770" s="229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217</v>
      </c>
      <c r="AU770" s="239" t="s">
        <v>83</v>
      </c>
      <c r="AV770" s="13" t="s">
        <v>83</v>
      </c>
      <c r="AW770" s="13" t="s">
        <v>35</v>
      </c>
      <c r="AX770" s="13" t="s">
        <v>74</v>
      </c>
      <c r="AY770" s="239" t="s">
        <v>209</v>
      </c>
    </row>
    <row r="771" s="14" customFormat="1">
      <c r="A771" s="14"/>
      <c r="B771" s="240"/>
      <c r="C771" s="241"/>
      <c r="D771" s="230" t="s">
        <v>217</v>
      </c>
      <c r="E771" s="242" t="s">
        <v>21</v>
      </c>
      <c r="F771" s="243" t="s">
        <v>223</v>
      </c>
      <c r="G771" s="241"/>
      <c r="H771" s="244">
        <v>348.22000000000003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217</v>
      </c>
      <c r="AU771" s="250" t="s">
        <v>83</v>
      </c>
      <c r="AV771" s="14" t="s">
        <v>224</v>
      </c>
      <c r="AW771" s="14" t="s">
        <v>35</v>
      </c>
      <c r="AX771" s="14" t="s">
        <v>74</v>
      </c>
      <c r="AY771" s="250" t="s">
        <v>209</v>
      </c>
    </row>
    <row r="772" s="13" customFormat="1">
      <c r="A772" s="13"/>
      <c r="B772" s="228"/>
      <c r="C772" s="229"/>
      <c r="D772" s="230" t="s">
        <v>217</v>
      </c>
      <c r="E772" s="231" t="s">
        <v>21</v>
      </c>
      <c r="F772" s="232" t="s">
        <v>1396</v>
      </c>
      <c r="G772" s="229"/>
      <c r="H772" s="233">
        <v>41.600000000000001</v>
      </c>
      <c r="I772" s="234"/>
      <c r="J772" s="229"/>
      <c r="K772" s="229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217</v>
      </c>
      <c r="AU772" s="239" t="s">
        <v>83</v>
      </c>
      <c r="AV772" s="13" t="s">
        <v>83</v>
      </c>
      <c r="AW772" s="13" t="s">
        <v>35</v>
      </c>
      <c r="AX772" s="13" t="s">
        <v>74</v>
      </c>
      <c r="AY772" s="239" t="s">
        <v>209</v>
      </c>
    </row>
    <row r="773" s="14" customFormat="1">
      <c r="A773" s="14"/>
      <c r="B773" s="240"/>
      <c r="C773" s="241"/>
      <c r="D773" s="230" t="s">
        <v>217</v>
      </c>
      <c r="E773" s="242" t="s">
        <v>21</v>
      </c>
      <c r="F773" s="243" t="s">
        <v>223</v>
      </c>
      <c r="G773" s="241"/>
      <c r="H773" s="244">
        <v>41.600000000000001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217</v>
      </c>
      <c r="AU773" s="250" t="s">
        <v>83</v>
      </c>
      <c r="AV773" s="14" t="s">
        <v>224</v>
      </c>
      <c r="AW773" s="14" t="s">
        <v>35</v>
      </c>
      <c r="AX773" s="14" t="s">
        <v>74</v>
      </c>
      <c r="AY773" s="250" t="s">
        <v>209</v>
      </c>
    </row>
    <row r="774" s="16" customFormat="1">
      <c r="A774" s="16"/>
      <c r="B774" s="261"/>
      <c r="C774" s="262"/>
      <c r="D774" s="230" t="s">
        <v>217</v>
      </c>
      <c r="E774" s="263" t="s">
        <v>21</v>
      </c>
      <c r="F774" s="264" t="s">
        <v>257</v>
      </c>
      <c r="G774" s="262"/>
      <c r="H774" s="265">
        <v>389.81999999999999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71" t="s">
        <v>217</v>
      </c>
      <c r="AU774" s="271" t="s">
        <v>83</v>
      </c>
      <c r="AV774" s="16" t="s">
        <v>215</v>
      </c>
      <c r="AW774" s="16" t="s">
        <v>35</v>
      </c>
      <c r="AX774" s="16" t="s">
        <v>81</v>
      </c>
      <c r="AY774" s="271" t="s">
        <v>209</v>
      </c>
    </row>
    <row r="775" s="2" customFormat="1" ht="37.8" customHeight="1">
      <c r="A775" s="40"/>
      <c r="B775" s="41"/>
      <c r="C775" s="272" t="s">
        <v>1397</v>
      </c>
      <c r="D775" s="272" t="s">
        <v>299</v>
      </c>
      <c r="E775" s="273" t="s">
        <v>1398</v>
      </c>
      <c r="F775" s="274" t="s">
        <v>1399</v>
      </c>
      <c r="G775" s="275" t="s">
        <v>331</v>
      </c>
      <c r="H775" s="276">
        <v>417.86399999999998</v>
      </c>
      <c r="I775" s="277"/>
      <c r="J775" s="278">
        <f>ROUND(I775*H775,2)</f>
        <v>0</v>
      </c>
      <c r="K775" s="274" t="s">
        <v>234</v>
      </c>
      <c r="L775" s="279"/>
      <c r="M775" s="280" t="s">
        <v>21</v>
      </c>
      <c r="N775" s="281" t="s">
        <v>45</v>
      </c>
      <c r="O775" s="86"/>
      <c r="P775" s="224">
        <f>O775*H775</f>
        <v>0</v>
      </c>
      <c r="Q775" s="224">
        <v>0.0048599999999999997</v>
      </c>
      <c r="R775" s="224">
        <f>Q775*H775</f>
        <v>2.0308190399999999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395</v>
      </c>
      <c r="AT775" s="226" t="s">
        <v>299</v>
      </c>
      <c r="AU775" s="226" t="s">
        <v>83</v>
      </c>
      <c r="AY775" s="19" t="s">
        <v>209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81</v>
      </c>
      <c r="BK775" s="227">
        <f>ROUND(I775*H775,2)</f>
        <v>0</v>
      </c>
      <c r="BL775" s="19" t="s">
        <v>298</v>
      </c>
      <c r="BM775" s="226" t="s">
        <v>1400</v>
      </c>
    </row>
    <row r="776" s="13" customFormat="1">
      <c r="A776" s="13"/>
      <c r="B776" s="228"/>
      <c r="C776" s="229"/>
      <c r="D776" s="230" t="s">
        <v>217</v>
      </c>
      <c r="E776" s="229"/>
      <c r="F776" s="232" t="s">
        <v>1401</v>
      </c>
      <c r="G776" s="229"/>
      <c r="H776" s="233">
        <v>417.86399999999998</v>
      </c>
      <c r="I776" s="234"/>
      <c r="J776" s="229"/>
      <c r="K776" s="229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217</v>
      </c>
      <c r="AU776" s="239" t="s">
        <v>83</v>
      </c>
      <c r="AV776" s="13" t="s">
        <v>83</v>
      </c>
      <c r="AW776" s="13" t="s">
        <v>4</v>
      </c>
      <c r="AX776" s="13" t="s">
        <v>81</v>
      </c>
      <c r="AY776" s="239" t="s">
        <v>209</v>
      </c>
    </row>
    <row r="777" s="2" customFormat="1" ht="24.15" customHeight="1">
      <c r="A777" s="40"/>
      <c r="B777" s="41"/>
      <c r="C777" s="272" t="s">
        <v>1402</v>
      </c>
      <c r="D777" s="272" t="s">
        <v>299</v>
      </c>
      <c r="E777" s="273" t="s">
        <v>1403</v>
      </c>
      <c r="F777" s="274" t="s">
        <v>1404</v>
      </c>
      <c r="G777" s="275" t="s">
        <v>331</v>
      </c>
      <c r="H777" s="276">
        <v>46.079999999999998</v>
      </c>
      <c r="I777" s="277"/>
      <c r="J777" s="278">
        <f>ROUND(I777*H777,2)</f>
        <v>0</v>
      </c>
      <c r="K777" s="274" t="s">
        <v>21</v>
      </c>
      <c r="L777" s="279"/>
      <c r="M777" s="280" t="s">
        <v>21</v>
      </c>
      <c r="N777" s="281" t="s">
        <v>45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395</v>
      </c>
      <c r="AT777" s="226" t="s">
        <v>299</v>
      </c>
      <c r="AU777" s="226" t="s">
        <v>83</v>
      </c>
      <c r="AY777" s="19" t="s">
        <v>209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81</v>
      </c>
      <c r="BK777" s="227">
        <f>ROUND(I777*H777,2)</f>
        <v>0</v>
      </c>
      <c r="BL777" s="19" t="s">
        <v>298</v>
      </c>
      <c r="BM777" s="226" t="s">
        <v>1405</v>
      </c>
    </row>
    <row r="778" s="13" customFormat="1">
      <c r="A778" s="13"/>
      <c r="B778" s="228"/>
      <c r="C778" s="229"/>
      <c r="D778" s="230" t="s">
        <v>217</v>
      </c>
      <c r="E778" s="229"/>
      <c r="F778" s="232" t="s">
        <v>1406</v>
      </c>
      <c r="G778" s="229"/>
      <c r="H778" s="233">
        <v>46.079999999999998</v>
      </c>
      <c r="I778" s="234"/>
      <c r="J778" s="229"/>
      <c r="K778" s="229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217</v>
      </c>
      <c r="AU778" s="239" t="s">
        <v>83</v>
      </c>
      <c r="AV778" s="13" t="s">
        <v>83</v>
      </c>
      <c r="AW778" s="13" t="s">
        <v>4</v>
      </c>
      <c r="AX778" s="13" t="s">
        <v>81</v>
      </c>
      <c r="AY778" s="239" t="s">
        <v>209</v>
      </c>
    </row>
    <row r="779" s="2" customFormat="1" ht="24.15" customHeight="1">
      <c r="A779" s="40"/>
      <c r="B779" s="41"/>
      <c r="C779" s="215" t="s">
        <v>1407</v>
      </c>
      <c r="D779" s="215" t="s">
        <v>211</v>
      </c>
      <c r="E779" s="216" t="s">
        <v>1390</v>
      </c>
      <c r="F779" s="217" t="s">
        <v>1391</v>
      </c>
      <c r="G779" s="218" t="s">
        <v>331</v>
      </c>
      <c r="H779" s="219">
        <v>368.14999999999998</v>
      </c>
      <c r="I779" s="220"/>
      <c r="J779" s="221">
        <f>ROUND(I779*H779,2)</f>
        <v>0</v>
      </c>
      <c r="K779" s="217" t="s">
        <v>234</v>
      </c>
      <c r="L779" s="46"/>
      <c r="M779" s="222" t="s">
        <v>21</v>
      </c>
      <c r="N779" s="223" t="s">
        <v>45</v>
      </c>
      <c r="O779" s="86"/>
      <c r="P779" s="224">
        <f>O779*H779</f>
        <v>0</v>
      </c>
      <c r="Q779" s="224">
        <v>0.00088000000000000003</v>
      </c>
      <c r="R779" s="224">
        <f>Q779*H779</f>
        <v>0.32397199999999998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298</v>
      </c>
      <c r="AT779" s="226" t="s">
        <v>211</v>
      </c>
      <c r="AU779" s="226" t="s">
        <v>83</v>
      </c>
      <c r="AY779" s="19" t="s">
        <v>209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81</v>
      </c>
      <c r="BK779" s="227">
        <f>ROUND(I779*H779,2)</f>
        <v>0</v>
      </c>
      <c r="BL779" s="19" t="s">
        <v>298</v>
      </c>
      <c r="BM779" s="226" t="s">
        <v>1408</v>
      </c>
    </row>
    <row r="780" s="15" customFormat="1">
      <c r="A780" s="15"/>
      <c r="B780" s="251"/>
      <c r="C780" s="252"/>
      <c r="D780" s="230" t="s">
        <v>217</v>
      </c>
      <c r="E780" s="253" t="s">
        <v>21</v>
      </c>
      <c r="F780" s="254" t="s">
        <v>1373</v>
      </c>
      <c r="G780" s="252"/>
      <c r="H780" s="253" t="s">
        <v>21</v>
      </c>
      <c r="I780" s="255"/>
      <c r="J780" s="252"/>
      <c r="K780" s="252"/>
      <c r="L780" s="256"/>
      <c r="M780" s="257"/>
      <c r="N780" s="258"/>
      <c r="O780" s="258"/>
      <c r="P780" s="258"/>
      <c r="Q780" s="258"/>
      <c r="R780" s="258"/>
      <c r="S780" s="258"/>
      <c r="T780" s="25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0" t="s">
        <v>217</v>
      </c>
      <c r="AU780" s="260" t="s">
        <v>83</v>
      </c>
      <c r="AV780" s="15" t="s">
        <v>81</v>
      </c>
      <c r="AW780" s="15" t="s">
        <v>35</v>
      </c>
      <c r="AX780" s="15" t="s">
        <v>74</v>
      </c>
      <c r="AY780" s="260" t="s">
        <v>209</v>
      </c>
    </row>
    <row r="781" s="13" customFormat="1">
      <c r="A781" s="13"/>
      <c r="B781" s="228"/>
      <c r="C781" s="229"/>
      <c r="D781" s="230" t="s">
        <v>217</v>
      </c>
      <c r="E781" s="231" t="s">
        <v>21</v>
      </c>
      <c r="F781" s="232" t="s">
        <v>1409</v>
      </c>
      <c r="G781" s="229"/>
      <c r="H781" s="233">
        <v>292.85000000000002</v>
      </c>
      <c r="I781" s="234"/>
      <c r="J781" s="229"/>
      <c r="K781" s="229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217</v>
      </c>
      <c r="AU781" s="239" t="s">
        <v>83</v>
      </c>
      <c r="AV781" s="13" t="s">
        <v>83</v>
      </c>
      <c r="AW781" s="13" t="s">
        <v>35</v>
      </c>
      <c r="AX781" s="13" t="s">
        <v>74</v>
      </c>
      <c r="AY781" s="239" t="s">
        <v>209</v>
      </c>
    </row>
    <row r="782" s="13" customFormat="1">
      <c r="A782" s="13"/>
      <c r="B782" s="228"/>
      <c r="C782" s="229"/>
      <c r="D782" s="230" t="s">
        <v>217</v>
      </c>
      <c r="E782" s="231" t="s">
        <v>21</v>
      </c>
      <c r="F782" s="232" t="s">
        <v>1410</v>
      </c>
      <c r="G782" s="229"/>
      <c r="H782" s="233">
        <v>35.299999999999997</v>
      </c>
      <c r="I782" s="234"/>
      <c r="J782" s="229"/>
      <c r="K782" s="229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217</v>
      </c>
      <c r="AU782" s="239" t="s">
        <v>83</v>
      </c>
      <c r="AV782" s="13" t="s">
        <v>83</v>
      </c>
      <c r="AW782" s="13" t="s">
        <v>35</v>
      </c>
      <c r="AX782" s="13" t="s">
        <v>74</v>
      </c>
      <c r="AY782" s="239" t="s">
        <v>209</v>
      </c>
    </row>
    <row r="783" s="14" customFormat="1">
      <c r="A783" s="14"/>
      <c r="B783" s="240"/>
      <c r="C783" s="241"/>
      <c r="D783" s="230" t="s">
        <v>217</v>
      </c>
      <c r="E783" s="242" t="s">
        <v>21</v>
      </c>
      <c r="F783" s="243" t="s">
        <v>223</v>
      </c>
      <c r="G783" s="241"/>
      <c r="H783" s="244">
        <v>328.14999999999998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217</v>
      </c>
      <c r="AU783" s="250" t="s">
        <v>83</v>
      </c>
      <c r="AV783" s="14" t="s">
        <v>224</v>
      </c>
      <c r="AW783" s="14" t="s">
        <v>35</v>
      </c>
      <c r="AX783" s="14" t="s">
        <v>74</v>
      </c>
      <c r="AY783" s="250" t="s">
        <v>209</v>
      </c>
    </row>
    <row r="784" s="13" customFormat="1">
      <c r="A784" s="13"/>
      <c r="B784" s="228"/>
      <c r="C784" s="229"/>
      <c r="D784" s="230" t="s">
        <v>217</v>
      </c>
      <c r="E784" s="231" t="s">
        <v>21</v>
      </c>
      <c r="F784" s="232" t="s">
        <v>1411</v>
      </c>
      <c r="G784" s="229"/>
      <c r="H784" s="233">
        <v>40</v>
      </c>
      <c r="I784" s="234"/>
      <c r="J784" s="229"/>
      <c r="K784" s="229"/>
      <c r="L784" s="235"/>
      <c r="M784" s="236"/>
      <c r="N784" s="237"/>
      <c r="O784" s="237"/>
      <c r="P784" s="237"/>
      <c r="Q784" s="237"/>
      <c r="R784" s="237"/>
      <c r="S784" s="237"/>
      <c r="T784" s="23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9" t="s">
        <v>217</v>
      </c>
      <c r="AU784" s="239" t="s">
        <v>83</v>
      </c>
      <c r="AV784" s="13" t="s">
        <v>83</v>
      </c>
      <c r="AW784" s="13" t="s">
        <v>35</v>
      </c>
      <c r="AX784" s="13" t="s">
        <v>74</v>
      </c>
      <c r="AY784" s="239" t="s">
        <v>209</v>
      </c>
    </row>
    <row r="785" s="14" customFormat="1">
      <c r="A785" s="14"/>
      <c r="B785" s="240"/>
      <c r="C785" s="241"/>
      <c r="D785" s="230" t="s">
        <v>217</v>
      </c>
      <c r="E785" s="242" t="s">
        <v>21</v>
      </c>
      <c r="F785" s="243" t="s">
        <v>223</v>
      </c>
      <c r="G785" s="241"/>
      <c r="H785" s="244">
        <v>40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0" t="s">
        <v>217</v>
      </c>
      <c r="AU785" s="250" t="s">
        <v>83</v>
      </c>
      <c r="AV785" s="14" t="s">
        <v>224</v>
      </c>
      <c r="AW785" s="14" t="s">
        <v>35</v>
      </c>
      <c r="AX785" s="14" t="s">
        <v>74</v>
      </c>
      <c r="AY785" s="250" t="s">
        <v>209</v>
      </c>
    </row>
    <row r="786" s="16" customFormat="1">
      <c r="A786" s="16"/>
      <c r="B786" s="261"/>
      <c r="C786" s="262"/>
      <c r="D786" s="230" t="s">
        <v>217</v>
      </c>
      <c r="E786" s="263" t="s">
        <v>21</v>
      </c>
      <c r="F786" s="264" t="s">
        <v>257</v>
      </c>
      <c r="G786" s="262"/>
      <c r="H786" s="265">
        <v>368.14999999999998</v>
      </c>
      <c r="I786" s="266"/>
      <c r="J786" s="262"/>
      <c r="K786" s="262"/>
      <c r="L786" s="267"/>
      <c r="M786" s="268"/>
      <c r="N786" s="269"/>
      <c r="O786" s="269"/>
      <c r="P786" s="269"/>
      <c r="Q786" s="269"/>
      <c r="R786" s="269"/>
      <c r="S786" s="269"/>
      <c r="T786" s="270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71" t="s">
        <v>217</v>
      </c>
      <c r="AU786" s="271" t="s">
        <v>83</v>
      </c>
      <c r="AV786" s="16" t="s">
        <v>215</v>
      </c>
      <c r="AW786" s="16" t="s">
        <v>35</v>
      </c>
      <c r="AX786" s="16" t="s">
        <v>81</v>
      </c>
      <c r="AY786" s="271" t="s">
        <v>209</v>
      </c>
    </row>
    <row r="787" s="2" customFormat="1" ht="37.8" customHeight="1">
      <c r="A787" s="40"/>
      <c r="B787" s="41"/>
      <c r="C787" s="272" t="s">
        <v>1412</v>
      </c>
      <c r="D787" s="272" t="s">
        <v>299</v>
      </c>
      <c r="E787" s="273" t="s">
        <v>1267</v>
      </c>
      <c r="F787" s="274" t="s">
        <v>1268</v>
      </c>
      <c r="G787" s="275" t="s">
        <v>331</v>
      </c>
      <c r="H787" s="276">
        <v>48</v>
      </c>
      <c r="I787" s="277"/>
      <c r="J787" s="278">
        <f>ROUND(I787*H787,2)</f>
        <v>0</v>
      </c>
      <c r="K787" s="274" t="s">
        <v>234</v>
      </c>
      <c r="L787" s="279"/>
      <c r="M787" s="280" t="s">
        <v>21</v>
      </c>
      <c r="N787" s="281" t="s">
        <v>45</v>
      </c>
      <c r="O787" s="86"/>
      <c r="P787" s="224">
        <f>O787*H787</f>
        <v>0</v>
      </c>
      <c r="Q787" s="224">
        <v>0.0054000000000000003</v>
      </c>
      <c r="R787" s="224">
        <f>Q787*H787</f>
        <v>0.25919999999999999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395</v>
      </c>
      <c r="AT787" s="226" t="s">
        <v>299</v>
      </c>
      <c r="AU787" s="226" t="s">
        <v>83</v>
      </c>
      <c r="AY787" s="19" t="s">
        <v>209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81</v>
      </c>
      <c r="BK787" s="227">
        <f>ROUND(I787*H787,2)</f>
        <v>0</v>
      </c>
      <c r="BL787" s="19" t="s">
        <v>298</v>
      </c>
      <c r="BM787" s="226" t="s">
        <v>1413</v>
      </c>
    </row>
    <row r="788" s="13" customFormat="1">
      <c r="A788" s="13"/>
      <c r="B788" s="228"/>
      <c r="C788" s="229"/>
      <c r="D788" s="230" t="s">
        <v>217</v>
      </c>
      <c r="E788" s="229"/>
      <c r="F788" s="232" t="s">
        <v>1414</v>
      </c>
      <c r="G788" s="229"/>
      <c r="H788" s="233">
        <v>48</v>
      </c>
      <c r="I788" s="234"/>
      <c r="J788" s="229"/>
      <c r="K788" s="229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217</v>
      </c>
      <c r="AU788" s="239" t="s">
        <v>83</v>
      </c>
      <c r="AV788" s="13" t="s">
        <v>83</v>
      </c>
      <c r="AW788" s="13" t="s">
        <v>4</v>
      </c>
      <c r="AX788" s="13" t="s">
        <v>81</v>
      </c>
      <c r="AY788" s="239" t="s">
        <v>209</v>
      </c>
    </row>
    <row r="789" s="2" customFormat="1" ht="49.05" customHeight="1">
      <c r="A789" s="40"/>
      <c r="B789" s="41"/>
      <c r="C789" s="272" t="s">
        <v>1415</v>
      </c>
      <c r="D789" s="272" t="s">
        <v>299</v>
      </c>
      <c r="E789" s="273" t="s">
        <v>1385</v>
      </c>
      <c r="F789" s="274" t="s">
        <v>1386</v>
      </c>
      <c r="G789" s="275" t="s">
        <v>331</v>
      </c>
      <c r="H789" s="276">
        <v>393.77999999999997</v>
      </c>
      <c r="I789" s="277"/>
      <c r="J789" s="278">
        <f>ROUND(I789*H789,2)</f>
        <v>0</v>
      </c>
      <c r="K789" s="274" t="s">
        <v>234</v>
      </c>
      <c r="L789" s="279"/>
      <c r="M789" s="280" t="s">
        <v>21</v>
      </c>
      <c r="N789" s="281" t="s">
        <v>45</v>
      </c>
      <c r="O789" s="86"/>
      <c r="P789" s="224">
        <f>O789*H789</f>
        <v>0</v>
      </c>
      <c r="Q789" s="224">
        <v>0.0023</v>
      </c>
      <c r="R789" s="224">
        <f>Q789*H789</f>
        <v>0.90569399999999989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395</v>
      </c>
      <c r="AT789" s="226" t="s">
        <v>299</v>
      </c>
      <c r="AU789" s="226" t="s">
        <v>83</v>
      </c>
      <c r="AY789" s="19" t="s">
        <v>209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81</v>
      </c>
      <c r="BK789" s="227">
        <f>ROUND(I789*H789,2)</f>
        <v>0</v>
      </c>
      <c r="BL789" s="19" t="s">
        <v>298</v>
      </c>
      <c r="BM789" s="226" t="s">
        <v>1416</v>
      </c>
    </row>
    <row r="790" s="13" customFormat="1">
      <c r="A790" s="13"/>
      <c r="B790" s="228"/>
      <c r="C790" s="229"/>
      <c r="D790" s="230" t="s">
        <v>217</v>
      </c>
      <c r="E790" s="229"/>
      <c r="F790" s="232" t="s">
        <v>1417</v>
      </c>
      <c r="G790" s="229"/>
      <c r="H790" s="233">
        <v>393.77999999999997</v>
      </c>
      <c r="I790" s="234"/>
      <c r="J790" s="229"/>
      <c r="K790" s="229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217</v>
      </c>
      <c r="AU790" s="239" t="s">
        <v>83</v>
      </c>
      <c r="AV790" s="13" t="s">
        <v>83</v>
      </c>
      <c r="AW790" s="13" t="s">
        <v>4</v>
      </c>
      <c r="AX790" s="13" t="s">
        <v>81</v>
      </c>
      <c r="AY790" s="239" t="s">
        <v>209</v>
      </c>
    </row>
    <row r="791" s="2" customFormat="1" ht="49.05" customHeight="1">
      <c r="A791" s="40"/>
      <c r="B791" s="41"/>
      <c r="C791" s="215" t="s">
        <v>1418</v>
      </c>
      <c r="D791" s="215" t="s">
        <v>211</v>
      </c>
      <c r="E791" s="216" t="s">
        <v>1419</v>
      </c>
      <c r="F791" s="217" t="s">
        <v>1420</v>
      </c>
      <c r="G791" s="218" t="s">
        <v>331</v>
      </c>
      <c r="H791" s="219">
        <v>412.13999999999999</v>
      </c>
      <c r="I791" s="220"/>
      <c r="J791" s="221">
        <f>ROUND(I791*H791,2)</f>
        <v>0</v>
      </c>
      <c r="K791" s="217" t="s">
        <v>234</v>
      </c>
      <c r="L791" s="46"/>
      <c r="M791" s="222" t="s">
        <v>21</v>
      </c>
      <c r="N791" s="223" t="s">
        <v>45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298</v>
      </c>
      <c r="AT791" s="226" t="s">
        <v>211</v>
      </c>
      <c r="AU791" s="226" t="s">
        <v>83</v>
      </c>
      <c r="AY791" s="19" t="s">
        <v>209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81</v>
      </c>
      <c r="BK791" s="227">
        <f>ROUND(I791*H791,2)</f>
        <v>0</v>
      </c>
      <c r="BL791" s="19" t="s">
        <v>298</v>
      </c>
      <c r="BM791" s="226" t="s">
        <v>1421</v>
      </c>
    </row>
    <row r="792" s="13" customFormat="1">
      <c r="A792" s="13"/>
      <c r="B792" s="228"/>
      <c r="C792" s="229"/>
      <c r="D792" s="230" t="s">
        <v>217</v>
      </c>
      <c r="E792" s="231" t="s">
        <v>21</v>
      </c>
      <c r="F792" s="232" t="s">
        <v>1422</v>
      </c>
      <c r="G792" s="229"/>
      <c r="H792" s="233">
        <v>258.56999999999999</v>
      </c>
      <c r="I792" s="234"/>
      <c r="J792" s="229"/>
      <c r="K792" s="229"/>
      <c r="L792" s="235"/>
      <c r="M792" s="236"/>
      <c r="N792" s="237"/>
      <c r="O792" s="237"/>
      <c r="P792" s="237"/>
      <c r="Q792" s="237"/>
      <c r="R792" s="237"/>
      <c r="S792" s="237"/>
      <c r="T792" s="23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9" t="s">
        <v>217</v>
      </c>
      <c r="AU792" s="239" t="s">
        <v>83</v>
      </c>
      <c r="AV792" s="13" t="s">
        <v>83</v>
      </c>
      <c r="AW792" s="13" t="s">
        <v>35</v>
      </c>
      <c r="AX792" s="13" t="s">
        <v>74</v>
      </c>
      <c r="AY792" s="239" t="s">
        <v>209</v>
      </c>
    </row>
    <row r="793" s="13" customFormat="1">
      <c r="A793" s="13"/>
      <c r="B793" s="228"/>
      <c r="C793" s="229"/>
      <c r="D793" s="230" t="s">
        <v>217</v>
      </c>
      <c r="E793" s="231" t="s">
        <v>21</v>
      </c>
      <c r="F793" s="232" t="s">
        <v>1411</v>
      </c>
      <c r="G793" s="229"/>
      <c r="H793" s="233">
        <v>40</v>
      </c>
      <c r="I793" s="234"/>
      <c r="J793" s="229"/>
      <c r="K793" s="229"/>
      <c r="L793" s="235"/>
      <c r="M793" s="236"/>
      <c r="N793" s="237"/>
      <c r="O793" s="237"/>
      <c r="P793" s="237"/>
      <c r="Q793" s="237"/>
      <c r="R793" s="237"/>
      <c r="S793" s="237"/>
      <c r="T793" s="23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9" t="s">
        <v>217</v>
      </c>
      <c r="AU793" s="239" t="s">
        <v>83</v>
      </c>
      <c r="AV793" s="13" t="s">
        <v>83</v>
      </c>
      <c r="AW793" s="13" t="s">
        <v>35</v>
      </c>
      <c r="AX793" s="13" t="s">
        <v>74</v>
      </c>
      <c r="AY793" s="239" t="s">
        <v>209</v>
      </c>
    </row>
    <row r="794" s="14" customFormat="1">
      <c r="A794" s="14"/>
      <c r="B794" s="240"/>
      <c r="C794" s="241"/>
      <c r="D794" s="230" t="s">
        <v>217</v>
      </c>
      <c r="E794" s="242" t="s">
        <v>21</v>
      </c>
      <c r="F794" s="243" t="s">
        <v>223</v>
      </c>
      <c r="G794" s="241"/>
      <c r="H794" s="244">
        <v>298.56999999999999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0" t="s">
        <v>217</v>
      </c>
      <c r="AU794" s="250" t="s">
        <v>83</v>
      </c>
      <c r="AV794" s="14" t="s">
        <v>224</v>
      </c>
      <c r="AW794" s="14" t="s">
        <v>35</v>
      </c>
      <c r="AX794" s="14" t="s">
        <v>74</v>
      </c>
      <c r="AY794" s="250" t="s">
        <v>209</v>
      </c>
    </row>
    <row r="795" s="13" customFormat="1">
      <c r="A795" s="13"/>
      <c r="B795" s="228"/>
      <c r="C795" s="229"/>
      <c r="D795" s="230" t="s">
        <v>217</v>
      </c>
      <c r="E795" s="231" t="s">
        <v>21</v>
      </c>
      <c r="F795" s="232" t="s">
        <v>1423</v>
      </c>
      <c r="G795" s="229"/>
      <c r="H795" s="233">
        <v>73.569999999999993</v>
      </c>
      <c r="I795" s="234"/>
      <c r="J795" s="229"/>
      <c r="K795" s="229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217</v>
      </c>
      <c r="AU795" s="239" t="s">
        <v>83</v>
      </c>
      <c r="AV795" s="13" t="s">
        <v>83</v>
      </c>
      <c r="AW795" s="13" t="s">
        <v>35</v>
      </c>
      <c r="AX795" s="13" t="s">
        <v>74</v>
      </c>
      <c r="AY795" s="239" t="s">
        <v>209</v>
      </c>
    </row>
    <row r="796" s="13" customFormat="1">
      <c r="A796" s="13"/>
      <c r="B796" s="228"/>
      <c r="C796" s="229"/>
      <c r="D796" s="230" t="s">
        <v>217</v>
      </c>
      <c r="E796" s="231" t="s">
        <v>21</v>
      </c>
      <c r="F796" s="232" t="s">
        <v>1411</v>
      </c>
      <c r="G796" s="229"/>
      <c r="H796" s="233">
        <v>40</v>
      </c>
      <c r="I796" s="234"/>
      <c r="J796" s="229"/>
      <c r="K796" s="229"/>
      <c r="L796" s="235"/>
      <c r="M796" s="236"/>
      <c r="N796" s="237"/>
      <c r="O796" s="237"/>
      <c r="P796" s="237"/>
      <c r="Q796" s="237"/>
      <c r="R796" s="237"/>
      <c r="S796" s="237"/>
      <c r="T796" s="23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9" t="s">
        <v>217</v>
      </c>
      <c r="AU796" s="239" t="s">
        <v>83</v>
      </c>
      <c r="AV796" s="13" t="s">
        <v>83</v>
      </c>
      <c r="AW796" s="13" t="s">
        <v>35</v>
      </c>
      <c r="AX796" s="13" t="s">
        <v>74</v>
      </c>
      <c r="AY796" s="239" t="s">
        <v>209</v>
      </c>
    </row>
    <row r="797" s="14" customFormat="1">
      <c r="A797" s="14"/>
      <c r="B797" s="240"/>
      <c r="C797" s="241"/>
      <c r="D797" s="230" t="s">
        <v>217</v>
      </c>
      <c r="E797" s="242" t="s">
        <v>21</v>
      </c>
      <c r="F797" s="243" t="s">
        <v>223</v>
      </c>
      <c r="G797" s="241"/>
      <c r="H797" s="244">
        <v>113.56999999999999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0" t="s">
        <v>217</v>
      </c>
      <c r="AU797" s="250" t="s">
        <v>83</v>
      </c>
      <c r="AV797" s="14" t="s">
        <v>224</v>
      </c>
      <c r="AW797" s="14" t="s">
        <v>35</v>
      </c>
      <c r="AX797" s="14" t="s">
        <v>74</v>
      </c>
      <c r="AY797" s="250" t="s">
        <v>209</v>
      </c>
    </row>
    <row r="798" s="16" customFormat="1">
      <c r="A798" s="16"/>
      <c r="B798" s="261"/>
      <c r="C798" s="262"/>
      <c r="D798" s="230" t="s">
        <v>217</v>
      </c>
      <c r="E798" s="263" t="s">
        <v>21</v>
      </c>
      <c r="F798" s="264" t="s">
        <v>257</v>
      </c>
      <c r="G798" s="262"/>
      <c r="H798" s="265">
        <v>412.13999999999999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71" t="s">
        <v>217</v>
      </c>
      <c r="AU798" s="271" t="s">
        <v>83</v>
      </c>
      <c r="AV798" s="16" t="s">
        <v>215</v>
      </c>
      <c r="AW798" s="16" t="s">
        <v>35</v>
      </c>
      <c r="AX798" s="16" t="s">
        <v>81</v>
      </c>
      <c r="AY798" s="271" t="s">
        <v>209</v>
      </c>
    </row>
    <row r="799" s="2" customFormat="1" ht="14.4" customHeight="1">
      <c r="A799" s="40"/>
      <c r="B799" s="41"/>
      <c r="C799" s="272" t="s">
        <v>1424</v>
      </c>
      <c r="D799" s="272" t="s">
        <v>299</v>
      </c>
      <c r="E799" s="273" t="s">
        <v>1425</v>
      </c>
      <c r="F799" s="274" t="s">
        <v>1426</v>
      </c>
      <c r="G799" s="275" t="s">
        <v>331</v>
      </c>
      <c r="H799" s="276">
        <v>494.56799999999998</v>
      </c>
      <c r="I799" s="277"/>
      <c r="J799" s="278">
        <f>ROUND(I799*H799,2)</f>
        <v>0</v>
      </c>
      <c r="K799" s="274" t="s">
        <v>234</v>
      </c>
      <c r="L799" s="279"/>
      <c r="M799" s="280" t="s">
        <v>21</v>
      </c>
      <c r="N799" s="281" t="s">
        <v>45</v>
      </c>
      <c r="O799" s="86"/>
      <c r="P799" s="224">
        <f>O799*H799</f>
        <v>0</v>
      </c>
      <c r="Q799" s="224">
        <v>0.00029999999999999997</v>
      </c>
      <c r="R799" s="224">
        <f>Q799*H799</f>
        <v>0.14837039999999999</v>
      </c>
      <c r="S799" s="224">
        <v>0</v>
      </c>
      <c r="T799" s="225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6" t="s">
        <v>395</v>
      </c>
      <c r="AT799" s="226" t="s">
        <v>299</v>
      </c>
      <c r="AU799" s="226" t="s">
        <v>83</v>
      </c>
      <c r="AY799" s="19" t="s">
        <v>209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81</v>
      </c>
      <c r="BK799" s="227">
        <f>ROUND(I799*H799,2)</f>
        <v>0</v>
      </c>
      <c r="BL799" s="19" t="s">
        <v>298</v>
      </c>
      <c r="BM799" s="226" t="s">
        <v>1427</v>
      </c>
    </row>
    <row r="800" s="13" customFormat="1">
      <c r="A800" s="13"/>
      <c r="B800" s="228"/>
      <c r="C800" s="229"/>
      <c r="D800" s="230" t="s">
        <v>217</v>
      </c>
      <c r="E800" s="229"/>
      <c r="F800" s="232" t="s">
        <v>1428</v>
      </c>
      <c r="G800" s="229"/>
      <c r="H800" s="233">
        <v>494.56799999999998</v>
      </c>
      <c r="I800" s="234"/>
      <c r="J800" s="229"/>
      <c r="K800" s="229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217</v>
      </c>
      <c r="AU800" s="239" t="s">
        <v>83</v>
      </c>
      <c r="AV800" s="13" t="s">
        <v>83</v>
      </c>
      <c r="AW800" s="13" t="s">
        <v>4</v>
      </c>
      <c r="AX800" s="13" t="s">
        <v>81</v>
      </c>
      <c r="AY800" s="239" t="s">
        <v>209</v>
      </c>
    </row>
    <row r="801" s="2" customFormat="1" ht="24.15" customHeight="1">
      <c r="A801" s="40"/>
      <c r="B801" s="41"/>
      <c r="C801" s="215" t="s">
        <v>1429</v>
      </c>
      <c r="D801" s="215" t="s">
        <v>211</v>
      </c>
      <c r="E801" s="216" t="s">
        <v>1430</v>
      </c>
      <c r="F801" s="217" t="s">
        <v>1431</v>
      </c>
      <c r="G801" s="218" t="s">
        <v>331</v>
      </c>
      <c r="H801" s="219">
        <v>266</v>
      </c>
      <c r="I801" s="220"/>
      <c r="J801" s="221">
        <f>ROUND(I801*H801,2)</f>
        <v>0</v>
      </c>
      <c r="K801" s="217" t="s">
        <v>234</v>
      </c>
      <c r="L801" s="46"/>
      <c r="M801" s="222" t="s">
        <v>21</v>
      </c>
      <c r="N801" s="223" t="s">
        <v>45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298</v>
      </c>
      <c r="AT801" s="226" t="s">
        <v>211</v>
      </c>
      <c r="AU801" s="226" t="s">
        <v>83</v>
      </c>
      <c r="AY801" s="19" t="s">
        <v>209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81</v>
      </c>
      <c r="BK801" s="227">
        <f>ROUND(I801*H801,2)</f>
        <v>0</v>
      </c>
      <c r="BL801" s="19" t="s">
        <v>298</v>
      </c>
      <c r="BM801" s="226" t="s">
        <v>1432</v>
      </c>
    </row>
    <row r="802" s="2" customFormat="1" ht="14.4" customHeight="1">
      <c r="A802" s="40"/>
      <c r="B802" s="41"/>
      <c r="C802" s="272" t="s">
        <v>1433</v>
      </c>
      <c r="D802" s="272" t="s">
        <v>299</v>
      </c>
      <c r="E802" s="273" t="s">
        <v>1434</v>
      </c>
      <c r="F802" s="274" t="s">
        <v>1435</v>
      </c>
      <c r="G802" s="275" t="s">
        <v>214</v>
      </c>
      <c r="H802" s="276">
        <v>10.960000000000001</v>
      </c>
      <c r="I802" s="277"/>
      <c r="J802" s="278">
        <f>ROUND(I802*H802,2)</f>
        <v>0</v>
      </c>
      <c r="K802" s="274" t="s">
        <v>21</v>
      </c>
      <c r="L802" s="279"/>
      <c r="M802" s="280" t="s">
        <v>21</v>
      </c>
      <c r="N802" s="281" t="s">
        <v>45</v>
      </c>
      <c r="O802" s="86"/>
      <c r="P802" s="224">
        <f>O802*H802</f>
        <v>0</v>
      </c>
      <c r="Q802" s="224">
        <v>2</v>
      </c>
      <c r="R802" s="224">
        <f>Q802*H802</f>
        <v>21.920000000000002</v>
      </c>
      <c r="S802" s="224">
        <v>0</v>
      </c>
      <c r="T802" s="225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6" t="s">
        <v>395</v>
      </c>
      <c r="AT802" s="226" t="s">
        <v>299</v>
      </c>
      <c r="AU802" s="226" t="s">
        <v>83</v>
      </c>
      <c r="AY802" s="19" t="s">
        <v>209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9" t="s">
        <v>81</v>
      </c>
      <c r="BK802" s="227">
        <f>ROUND(I802*H802,2)</f>
        <v>0</v>
      </c>
      <c r="BL802" s="19" t="s">
        <v>298</v>
      </c>
      <c r="BM802" s="226" t="s">
        <v>1436</v>
      </c>
    </row>
    <row r="803" s="13" customFormat="1">
      <c r="A803" s="13"/>
      <c r="B803" s="228"/>
      <c r="C803" s="229"/>
      <c r="D803" s="230" t="s">
        <v>217</v>
      </c>
      <c r="E803" s="231" t="s">
        <v>21</v>
      </c>
      <c r="F803" s="232" t="s">
        <v>1437</v>
      </c>
      <c r="G803" s="229"/>
      <c r="H803" s="233">
        <v>10</v>
      </c>
      <c r="I803" s="234"/>
      <c r="J803" s="229"/>
      <c r="K803" s="229"/>
      <c r="L803" s="235"/>
      <c r="M803" s="236"/>
      <c r="N803" s="237"/>
      <c r="O803" s="237"/>
      <c r="P803" s="237"/>
      <c r="Q803" s="237"/>
      <c r="R803" s="237"/>
      <c r="S803" s="237"/>
      <c r="T803" s="23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9" t="s">
        <v>217</v>
      </c>
      <c r="AU803" s="239" t="s">
        <v>83</v>
      </c>
      <c r="AV803" s="13" t="s">
        <v>83</v>
      </c>
      <c r="AW803" s="13" t="s">
        <v>35</v>
      </c>
      <c r="AX803" s="13" t="s">
        <v>74</v>
      </c>
      <c r="AY803" s="239" t="s">
        <v>209</v>
      </c>
    </row>
    <row r="804" s="13" customFormat="1">
      <c r="A804" s="13"/>
      <c r="B804" s="228"/>
      <c r="C804" s="229"/>
      <c r="D804" s="230" t="s">
        <v>217</v>
      </c>
      <c r="E804" s="231" t="s">
        <v>21</v>
      </c>
      <c r="F804" s="232" t="s">
        <v>1438</v>
      </c>
      <c r="G804" s="229"/>
      <c r="H804" s="233">
        <v>0.95999999999999996</v>
      </c>
      <c r="I804" s="234"/>
      <c r="J804" s="229"/>
      <c r="K804" s="229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217</v>
      </c>
      <c r="AU804" s="239" t="s">
        <v>83</v>
      </c>
      <c r="AV804" s="13" t="s">
        <v>83</v>
      </c>
      <c r="AW804" s="13" t="s">
        <v>35</v>
      </c>
      <c r="AX804" s="13" t="s">
        <v>74</v>
      </c>
      <c r="AY804" s="239" t="s">
        <v>209</v>
      </c>
    </row>
    <row r="805" s="16" customFormat="1">
      <c r="A805" s="16"/>
      <c r="B805" s="261"/>
      <c r="C805" s="262"/>
      <c r="D805" s="230" t="s">
        <v>217</v>
      </c>
      <c r="E805" s="263" t="s">
        <v>21</v>
      </c>
      <c r="F805" s="264" t="s">
        <v>257</v>
      </c>
      <c r="G805" s="262"/>
      <c r="H805" s="265">
        <v>10.960000000000001</v>
      </c>
      <c r="I805" s="266"/>
      <c r="J805" s="262"/>
      <c r="K805" s="262"/>
      <c r="L805" s="267"/>
      <c r="M805" s="268"/>
      <c r="N805" s="269"/>
      <c r="O805" s="269"/>
      <c r="P805" s="269"/>
      <c r="Q805" s="269"/>
      <c r="R805" s="269"/>
      <c r="S805" s="269"/>
      <c r="T805" s="270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71" t="s">
        <v>217</v>
      </c>
      <c r="AU805" s="271" t="s">
        <v>83</v>
      </c>
      <c r="AV805" s="16" t="s">
        <v>215</v>
      </c>
      <c r="AW805" s="16" t="s">
        <v>35</v>
      </c>
      <c r="AX805" s="16" t="s">
        <v>81</v>
      </c>
      <c r="AY805" s="271" t="s">
        <v>209</v>
      </c>
    </row>
    <row r="806" s="2" customFormat="1" ht="37.8" customHeight="1">
      <c r="A806" s="40"/>
      <c r="B806" s="41"/>
      <c r="C806" s="215" t="s">
        <v>1439</v>
      </c>
      <c r="D806" s="215" t="s">
        <v>211</v>
      </c>
      <c r="E806" s="216" t="s">
        <v>1440</v>
      </c>
      <c r="F806" s="217" t="s">
        <v>1441</v>
      </c>
      <c r="G806" s="218" t="s">
        <v>331</v>
      </c>
      <c r="H806" s="219">
        <v>288</v>
      </c>
      <c r="I806" s="220"/>
      <c r="J806" s="221">
        <f>ROUND(I806*H806,2)</f>
        <v>0</v>
      </c>
      <c r="K806" s="217" t="s">
        <v>234</v>
      </c>
      <c r="L806" s="46"/>
      <c r="M806" s="222" t="s">
        <v>21</v>
      </c>
      <c r="N806" s="223" t="s">
        <v>45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298</v>
      </c>
      <c r="AT806" s="226" t="s">
        <v>211</v>
      </c>
      <c r="AU806" s="226" t="s">
        <v>83</v>
      </c>
      <c r="AY806" s="19" t="s">
        <v>209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81</v>
      </c>
      <c r="BK806" s="227">
        <f>ROUND(I806*H806,2)</f>
        <v>0</v>
      </c>
      <c r="BL806" s="19" t="s">
        <v>298</v>
      </c>
      <c r="BM806" s="226" t="s">
        <v>1442</v>
      </c>
    </row>
    <row r="807" s="13" customFormat="1">
      <c r="A807" s="13"/>
      <c r="B807" s="228"/>
      <c r="C807" s="229"/>
      <c r="D807" s="230" t="s">
        <v>217</v>
      </c>
      <c r="E807" s="231" t="s">
        <v>21</v>
      </c>
      <c r="F807" s="232" t="s">
        <v>1443</v>
      </c>
      <c r="G807" s="229"/>
      <c r="H807" s="233">
        <v>250</v>
      </c>
      <c r="I807" s="234"/>
      <c r="J807" s="229"/>
      <c r="K807" s="229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217</v>
      </c>
      <c r="AU807" s="239" t="s">
        <v>83</v>
      </c>
      <c r="AV807" s="13" t="s">
        <v>83</v>
      </c>
      <c r="AW807" s="13" t="s">
        <v>35</v>
      </c>
      <c r="AX807" s="13" t="s">
        <v>74</v>
      </c>
      <c r="AY807" s="239" t="s">
        <v>209</v>
      </c>
    </row>
    <row r="808" s="13" customFormat="1">
      <c r="A808" s="13"/>
      <c r="B808" s="228"/>
      <c r="C808" s="229"/>
      <c r="D808" s="230" t="s">
        <v>217</v>
      </c>
      <c r="E808" s="231" t="s">
        <v>21</v>
      </c>
      <c r="F808" s="232" t="s">
        <v>1444</v>
      </c>
      <c r="G808" s="229"/>
      <c r="H808" s="233">
        <v>38</v>
      </c>
      <c r="I808" s="234"/>
      <c r="J808" s="229"/>
      <c r="K808" s="229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217</v>
      </c>
      <c r="AU808" s="239" t="s">
        <v>83</v>
      </c>
      <c r="AV808" s="13" t="s">
        <v>83</v>
      </c>
      <c r="AW808" s="13" t="s">
        <v>35</v>
      </c>
      <c r="AX808" s="13" t="s">
        <v>74</v>
      </c>
      <c r="AY808" s="239" t="s">
        <v>209</v>
      </c>
    </row>
    <row r="809" s="14" customFormat="1">
      <c r="A809" s="14"/>
      <c r="B809" s="240"/>
      <c r="C809" s="241"/>
      <c r="D809" s="230" t="s">
        <v>217</v>
      </c>
      <c r="E809" s="242" t="s">
        <v>21</v>
      </c>
      <c r="F809" s="243" t="s">
        <v>223</v>
      </c>
      <c r="G809" s="241"/>
      <c r="H809" s="244">
        <v>288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217</v>
      </c>
      <c r="AU809" s="250" t="s">
        <v>83</v>
      </c>
      <c r="AV809" s="14" t="s">
        <v>224</v>
      </c>
      <c r="AW809" s="14" t="s">
        <v>35</v>
      </c>
      <c r="AX809" s="14" t="s">
        <v>81</v>
      </c>
      <c r="AY809" s="250" t="s">
        <v>209</v>
      </c>
    </row>
    <row r="810" s="2" customFormat="1" ht="37.8" customHeight="1">
      <c r="A810" s="40"/>
      <c r="B810" s="41"/>
      <c r="C810" s="272" t="s">
        <v>1445</v>
      </c>
      <c r="D810" s="272" t="s">
        <v>299</v>
      </c>
      <c r="E810" s="273" t="s">
        <v>1446</v>
      </c>
      <c r="F810" s="274" t="s">
        <v>1447</v>
      </c>
      <c r="G810" s="275" t="s">
        <v>331</v>
      </c>
      <c r="H810" s="276">
        <v>300</v>
      </c>
      <c r="I810" s="277"/>
      <c r="J810" s="278">
        <f>ROUND(I810*H810,2)</f>
        <v>0</v>
      </c>
      <c r="K810" s="274" t="s">
        <v>234</v>
      </c>
      <c r="L810" s="279"/>
      <c r="M810" s="280" t="s">
        <v>21</v>
      </c>
      <c r="N810" s="281" t="s">
        <v>45</v>
      </c>
      <c r="O810" s="86"/>
      <c r="P810" s="224">
        <f>O810*H810</f>
        <v>0</v>
      </c>
      <c r="Q810" s="224">
        <v>0.0023</v>
      </c>
      <c r="R810" s="224">
        <f>Q810*H810</f>
        <v>0.68999999999999995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395</v>
      </c>
      <c r="AT810" s="226" t="s">
        <v>299</v>
      </c>
      <c r="AU810" s="226" t="s">
        <v>83</v>
      </c>
      <c r="AY810" s="19" t="s">
        <v>209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81</v>
      </c>
      <c r="BK810" s="227">
        <f>ROUND(I810*H810,2)</f>
        <v>0</v>
      </c>
      <c r="BL810" s="19" t="s">
        <v>298</v>
      </c>
      <c r="BM810" s="226" t="s">
        <v>1448</v>
      </c>
    </row>
    <row r="811" s="13" customFormat="1">
      <c r="A811" s="13"/>
      <c r="B811" s="228"/>
      <c r="C811" s="229"/>
      <c r="D811" s="230" t="s">
        <v>217</v>
      </c>
      <c r="E811" s="229"/>
      <c r="F811" s="232" t="s">
        <v>1449</v>
      </c>
      <c r="G811" s="229"/>
      <c r="H811" s="233">
        <v>300</v>
      </c>
      <c r="I811" s="234"/>
      <c r="J811" s="229"/>
      <c r="K811" s="229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217</v>
      </c>
      <c r="AU811" s="239" t="s">
        <v>83</v>
      </c>
      <c r="AV811" s="13" t="s">
        <v>83</v>
      </c>
      <c r="AW811" s="13" t="s">
        <v>4</v>
      </c>
      <c r="AX811" s="13" t="s">
        <v>81</v>
      </c>
      <c r="AY811" s="239" t="s">
        <v>209</v>
      </c>
    </row>
    <row r="812" s="2" customFormat="1" ht="37.8" customHeight="1">
      <c r="A812" s="40"/>
      <c r="B812" s="41"/>
      <c r="C812" s="272" t="s">
        <v>1450</v>
      </c>
      <c r="D812" s="272" t="s">
        <v>299</v>
      </c>
      <c r="E812" s="273" t="s">
        <v>1451</v>
      </c>
      <c r="F812" s="274" t="s">
        <v>1452</v>
      </c>
      <c r="G812" s="275" t="s">
        <v>331</v>
      </c>
      <c r="H812" s="276">
        <v>50</v>
      </c>
      <c r="I812" s="277"/>
      <c r="J812" s="278">
        <f>ROUND(I812*H812,2)</f>
        <v>0</v>
      </c>
      <c r="K812" s="274" t="s">
        <v>234</v>
      </c>
      <c r="L812" s="279"/>
      <c r="M812" s="280" t="s">
        <v>21</v>
      </c>
      <c r="N812" s="281" t="s">
        <v>45</v>
      </c>
      <c r="O812" s="86"/>
      <c r="P812" s="224">
        <f>O812*H812</f>
        <v>0</v>
      </c>
      <c r="Q812" s="224">
        <v>0.0013500000000000001</v>
      </c>
      <c r="R812" s="224">
        <f>Q812*H812</f>
        <v>0.067500000000000004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395</v>
      </c>
      <c r="AT812" s="226" t="s">
        <v>299</v>
      </c>
      <c r="AU812" s="226" t="s">
        <v>83</v>
      </c>
      <c r="AY812" s="19" t="s">
        <v>209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81</v>
      </c>
      <c r="BK812" s="227">
        <f>ROUND(I812*H812,2)</f>
        <v>0</v>
      </c>
      <c r="BL812" s="19" t="s">
        <v>298</v>
      </c>
      <c r="BM812" s="226" t="s">
        <v>1453</v>
      </c>
    </row>
    <row r="813" s="13" customFormat="1">
      <c r="A813" s="13"/>
      <c r="B813" s="228"/>
      <c r="C813" s="229"/>
      <c r="D813" s="230" t="s">
        <v>217</v>
      </c>
      <c r="E813" s="229"/>
      <c r="F813" s="232" t="s">
        <v>1454</v>
      </c>
      <c r="G813" s="229"/>
      <c r="H813" s="233">
        <v>50</v>
      </c>
      <c r="I813" s="234"/>
      <c r="J813" s="229"/>
      <c r="K813" s="229"/>
      <c r="L813" s="235"/>
      <c r="M813" s="236"/>
      <c r="N813" s="237"/>
      <c r="O813" s="237"/>
      <c r="P813" s="237"/>
      <c r="Q813" s="237"/>
      <c r="R813" s="237"/>
      <c r="S813" s="237"/>
      <c r="T813" s="23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9" t="s">
        <v>217</v>
      </c>
      <c r="AU813" s="239" t="s">
        <v>83</v>
      </c>
      <c r="AV813" s="13" t="s">
        <v>83</v>
      </c>
      <c r="AW813" s="13" t="s">
        <v>4</v>
      </c>
      <c r="AX813" s="13" t="s">
        <v>81</v>
      </c>
      <c r="AY813" s="239" t="s">
        <v>209</v>
      </c>
    </row>
    <row r="814" s="2" customFormat="1" ht="24.15" customHeight="1">
      <c r="A814" s="40"/>
      <c r="B814" s="41"/>
      <c r="C814" s="215" t="s">
        <v>1455</v>
      </c>
      <c r="D814" s="215" t="s">
        <v>211</v>
      </c>
      <c r="E814" s="216" t="s">
        <v>1456</v>
      </c>
      <c r="F814" s="217" t="s">
        <v>1457</v>
      </c>
      <c r="G814" s="218" t="s">
        <v>354</v>
      </c>
      <c r="H814" s="219">
        <v>18</v>
      </c>
      <c r="I814" s="220"/>
      <c r="J814" s="221">
        <f>ROUND(I814*H814,2)</f>
        <v>0</v>
      </c>
      <c r="K814" s="217" t="s">
        <v>21</v>
      </c>
      <c r="L814" s="46"/>
      <c r="M814" s="222" t="s">
        <v>21</v>
      </c>
      <c r="N814" s="223" t="s">
        <v>45</v>
      </c>
      <c r="O814" s="86"/>
      <c r="P814" s="224">
        <f>O814*H814</f>
        <v>0</v>
      </c>
      <c r="Q814" s="224">
        <v>0</v>
      </c>
      <c r="R814" s="224">
        <f>Q814*H814</f>
        <v>0</v>
      </c>
      <c r="S814" s="224">
        <v>0</v>
      </c>
      <c r="T814" s="225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6" t="s">
        <v>298</v>
      </c>
      <c r="AT814" s="226" t="s">
        <v>211</v>
      </c>
      <c r="AU814" s="226" t="s">
        <v>83</v>
      </c>
      <c r="AY814" s="19" t="s">
        <v>209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9" t="s">
        <v>81</v>
      </c>
      <c r="BK814" s="227">
        <f>ROUND(I814*H814,2)</f>
        <v>0</v>
      </c>
      <c r="BL814" s="19" t="s">
        <v>298</v>
      </c>
      <c r="BM814" s="226" t="s">
        <v>1458</v>
      </c>
    </row>
    <row r="815" s="13" customFormat="1">
      <c r="A815" s="13"/>
      <c r="B815" s="228"/>
      <c r="C815" s="229"/>
      <c r="D815" s="230" t="s">
        <v>217</v>
      </c>
      <c r="E815" s="231" t="s">
        <v>21</v>
      </c>
      <c r="F815" s="232" t="s">
        <v>1459</v>
      </c>
      <c r="G815" s="229"/>
      <c r="H815" s="233">
        <v>14</v>
      </c>
      <c r="I815" s="234"/>
      <c r="J815" s="229"/>
      <c r="K815" s="229"/>
      <c r="L815" s="235"/>
      <c r="M815" s="236"/>
      <c r="N815" s="237"/>
      <c r="O815" s="237"/>
      <c r="P815" s="237"/>
      <c r="Q815" s="237"/>
      <c r="R815" s="237"/>
      <c r="S815" s="237"/>
      <c r="T815" s="23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9" t="s">
        <v>217</v>
      </c>
      <c r="AU815" s="239" t="s">
        <v>83</v>
      </c>
      <c r="AV815" s="13" t="s">
        <v>83</v>
      </c>
      <c r="AW815" s="13" t="s">
        <v>35</v>
      </c>
      <c r="AX815" s="13" t="s">
        <v>74</v>
      </c>
      <c r="AY815" s="239" t="s">
        <v>209</v>
      </c>
    </row>
    <row r="816" s="13" customFormat="1">
      <c r="A816" s="13"/>
      <c r="B816" s="228"/>
      <c r="C816" s="229"/>
      <c r="D816" s="230" t="s">
        <v>217</v>
      </c>
      <c r="E816" s="231" t="s">
        <v>21</v>
      </c>
      <c r="F816" s="232" t="s">
        <v>1460</v>
      </c>
      <c r="G816" s="229"/>
      <c r="H816" s="233">
        <v>4</v>
      </c>
      <c r="I816" s="234"/>
      <c r="J816" s="229"/>
      <c r="K816" s="229"/>
      <c r="L816" s="235"/>
      <c r="M816" s="236"/>
      <c r="N816" s="237"/>
      <c r="O816" s="237"/>
      <c r="P816" s="237"/>
      <c r="Q816" s="237"/>
      <c r="R816" s="237"/>
      <c r="S816" s="237"/>
      <c r="T816" s="23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9" t="s">
        <v>217</v>
      </c>
      <c r="AU816" s="239" t="s">
        <v>83</v>
      </c>
      <c r="AV816" s="13" t="s">
        <v>83</v>
      </c>
      <c r="AW816" s="13" t="s">
        <v>35</v>
      </c>
      <c r="AX816" s="13" t="s">
        <v>74</v>
      </c>
      <c r="AY816" s="239" t="s">
        <v>209</v>
      </c>
    </row>
    <row r="817" s="14" customFormat="1">
      <c r="A817" s="14"/>
      <c r="B817" s="240"/>
      <c r="C817" s="241"/>
      <c r="D817" s="230" t="s">
        <v>217</v>
      </c>
      <c r="E817" s="242" t="s">
        <v>21</v>
      </c>
      <c r="F817" s="243" t="s">
        <v>223</v>
      </c>
      <c r="G817" s="241"/>
      <c r="H817" s="244">
        <v>18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0" t="s">
        <v>217</v>
      </c>
      <c r="AU817" s="250" t="s">
        <v>83</v>
      </c>
      <c r="AV817" s="14" t="s">
        <v>224</v>
      </c>
      <c r="AW817" s="14" t="s">
        <v>35</v>
      </c>
      <c r="AX817" s="14" t="s">
        <v>81</v>
      </c>
      <c r="AY817" s="250" t="s">
        <v>209</v>
      </c>
    </row>
    <row r="818" s="2" customFormat="1" ht="24.15" customHeight="1">
      <c r="A818" s="40"/>
      <c r="B818" s="41"/>
      <c r="C818" s="272" t="s">
        <v>1461</v>
      </c>
      <c r="D818" s="272" t="s">
        <v>299</v>
      </c>
      <c r="E818" s="273" t="s">
        <v>1462</v>
      </c>
      <c r="F818" s="274" t="s">
        <v>1463</v>
      </c>
      <c r="G818" s="275" t="s">
        <v>354</v>
      </c>
      <c r="H818" s="276">
        <v>2</v>
      </c>
      <c r="I818" s="277"/>
      <c r="J818" s="278">
        <f>ROUND(I818*H818,2)</f>
        <v>0</v>
      </c>
      <c r="K818" s="274" t="s">
        <v>21</v>
      </c>
      <c r="L818" s="279"/>
      <c r="M818" s="280" t="s">
        <v>21</v>
      </c>
      <c r="N818" s="281" t="s">
        <v>45</v>
      </c>
      <c r="O818" s="86"/>
      <c r="P818" s="224">
        <f>O818*H818</f>
        <v>0</v>
      </c>
      <c r="Q818" s="224">
        <v>6.9999999999999994E-05</v>
      </c>
      <c r="R818" s="224">
        <f>Q818*H818</f>
        <v>0.00013999999999999999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395</v>
      </c>
      <c r="AT818" s="226" t="s">
        <v>299</v>
      </c>
      <c r="AU818" s="226" t="s">
        <v>83</v>
      </c>
      <c r="AY818" s="19" t="s">
        <v>209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81</v>
      </c>
      <c r="BK818" s="227">
        <f>ROUND(I818*H818,2)</f>
        <v>0</v>
      </c>
      <c r="BL818" s="19" t="s">
        <v>298</v>
      </c>
      <c r="BM818" s="226" t="s">
        <v>1464</v>
      </c>
    </row>
    <row r="819" s="13" customFormat="1">
      <c r="A819" s="13"/>
      <c r="B819" s="228"/>
      <c r="C819" s="229"/>
      <c r="D819" s="230" t="s">
        <v>217</v>
      </c>
      <c r="E819" s="231" t="s">
        <v>21</v>
      </c>
      <c r="F819" s="232" t="s">
        <v>1465</v>
      </c>
      <c r="G819" s="229"/>
      <c r="H819" s="233">
        <v>2</v>
      </c>
      <c r="I819" s="234"/>
      <c r="J819" s="229"/>
      <c r="K819" s="229"/>
      <c r="L819" s="235"/>
      <c r="M819" s="236"/>
      <c r="N819" s="237"/>
      <c r="O819" s="237"/>
      <c r="P819" s="237"/>
      <c r="Q819" s="237"/>
      <c r="R819" s="237"/>
      <c r="S819" s="237"/>
      <c r="T819" s="23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9" t="s">
        <v>217</v>
      </c>
      <c r="AU819" s="239" t="s">
        <v>83</v>
      </c>
      <c r="AV819" s="13" t="s">
        <v>83</v>
      </c>
      <c r="AW819" s="13" t="s">
        <v>35</v>
      </c>
      <c r="AX819" s="13" t="s">
        <v>81</v>
      </c>
      <c r="AY819" s="239" t="s">
        <v>209</v>
      </c>
    </row>
    <row r="820" s="2" customFormat="1" ht="24.15" customHeight="1">
      <c r="A820" s="40"/>
      <c r="B820" s="41"/>
      <c r="C820" s="272" t="s">
        <v>1466</v>
      </c>
      <c r="D820" s="272" t="s">
        <v>299</v>
      </c>
      <c r="E820" s="273" t="s">
        <v>1467</v>
      </c>
      <c r="F820" s="274" t="s">
        <v>1468</v>
      </c>
      <c r="G820" s="275" t="s">
        <v>354</v>
      </c>
      <c r="H820" s="276">
        <v>2</v>
      </c>
      <c r="I820" s="277"/>
      <c r="J820" s="278">
        <f>ROUND(I820*H820,2)</f>
        <v>0</v>
      </c>
      <c r="K820" s="274" t="s">
        <v>21</v>
      </c>
      <c r="L820" s="279"/>
      <c r="M820" s="280" t="s">
        <v>21</v>
      </c>
      <c r="N820" s="281" t="s">
        <v>45</v>
      </c>
      <c r="O820" s="86"/>
      <c r="P820" s="224">
        <f>O820*H820</f>
        <v>0</v>
      </c>
      <c r="Q820" s="224">
        <v>6.9999999999999994E-05</v>
      </c>
      <c r="R820" s="224">
        <f>Q820*H820</f>
        <v>0.00013999999999999999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395</v>
      </c>
      <c r="AT820" s="226" t="s">
        <v>299</v>
      </c>
      <c r="AU820" s="226" t="s">
        <v>83</v>
      </c>
      <c r="AY820" s="19" t="s">
        <v>209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81</v>
      </c>
      <c r="BK820" s="227">
        <f>ROUND(I820*H820,2)</f>
        <v>0</v>
      </c>
      <c r="BL820" s="19" t="s">
        <v>298</v>
      </c>
      <c r="BM820" s="226" t="s">
        <v>1469</v>
      </c>
    </row>
    <row r="821" s="13" customFormat="1">
      <c r="A821" s="13"/>
      <c r="B821" s="228"/>
      <c r="C821" s="229"/>
      <c r="D821" s="230" t="s">
        <v>217</v>
      </c>
      <c r="E821" s="231" t="s">
        <v>21</v>
      </c>
      <c r="F821" s="232" t="s">
        <v>1465</v>
      </c>
      <c r="G821" s="229"/>
      <c r="H821" s="233">
        <v>2</v>
      </c>
      <c r="I821" s="234"/>
      <c r="J821" s="229"/>
      <c r="K821" s="229"/>
      <c r="L821" s="235"/>
      <c r="M821" s="236"/>
      <c r="N821" s="237"/>
      <c r="O821" s="237"/>
      <c r="P821" s="237"/>
      <c r="Q821" s="237"/>
      <c r="R821" s="237"/>
      <c r="S821" s="237"/>
      <c r="T821" s="23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9" t="s">
        <v>217</v>
      </c>
      <c r="AU821" s="239" t="s">
        <v>83</v>
      </c>
      <c r="AV821" s="13" t="s">
        <v>83</v>
      </c>
      <c r="AW821" s="13" t="s">
        <v>35</v>
      </c>
      <c r="AX821" s="13" t="s">
        <v>81</v>
      </c>
      <c r="AY821" s="239" t="s">
        <v>209</v>
      </c>
    </row>
    <row r="822" s="2" customFormat="1" ht="37.8" customHeight="1">
      <c r="A822" s="40"/>
      <c r="B822" s="41"/>
      <c r="C822" s="215" t="s">
        <v>1470</v>
      </c>
      <c r="D822" s="215" t="s">
        <v>211</v>
      </c>
      <c r="E822" s="216" t="s">
        <v>1471</v>
      </c>
      <c r="F822" s="217" t="s">
        <v>1472</v>
      </c>
      <c r="G822" s="218" t="s">
        <v>302</v>
      </c>
      <c r="H822" s="219">
        <v>27.856999999999999</v>
      </c>
      <c r="I822" s="220"/>
      <c r="J822" s="221">
        <f>ROUND(I822*H822,2)</f>
        <v>0</v>
      </c>
      <c r="K822" s="217" t="s">
        <v>234</v>
      </c>
      <c r="L822" s="46"/>
      <c r="M822" s="222" t="s">
        <v>21</v>
      </c>
      <c r="N822" s="223" t="s">
        <v>45</v>
      </c>
      <c r="O822" s="86"/>
      <c r="P822" s="224">
        <f>O822*H822</f>
        <v>0</v>
      </c>
      <c r="Q822" s="224">
        <v>0</v>
      </c>
      <c r="R822" s="224">
        <f>Q822*H822</f>
        <v>0</v>
      </c>
      <c r="S822" s="224">
        <v>0</v>
      </c>
      <c r="T822" s="225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6" t="s">
        <v>298</v>
      </c>
      <c r="AT822" s="226" t="s">
        <v>211</v>
      </c>
      <c r="AU822" s="226" t="s">
        <v>83</v>
      </c>
      <c r="AY822" s="19" t="s">
        <v>209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9" t="s">
        <v>81</v>
      </c>
      <c r="BK822" s="227">
        <f>ROUND(I822*H822,2)</f>
        <v>0</v>
      </c>
      <c r="BL822" s="19" t="s">
        <v>298</v>
      </c>
      <c r="BM822" s="226" t="s">
        <v>1473</v>
      </c>
    </row>
    <row r="823" s="2" customFormat="1" ht="37.8" customHeight="1">
      <c r="A823" s="40"/>
      <c r="B823" s="41"/>
      <c r="C823" s="215" t="s">
        <v>1474</v>
      </c>
      <c r="D823" s="215" t="s">
        <v>211</v>
      </c>
      <c r="E823" s="216" t="s">
        <v>1475</v>
      </c>
      <c r="F823" s="217" t="s">
        <v>1358</v>
      </c>
      <c r="G823" s="218" t="s">
        <v>302</v>
      </c>
      <c r="H823" s="219">
        <v>27.856999999999999</v>
      </c>
      <c r="I823" s="220"/>
      <c r="J823" s="221">
        <f>ROUND(I823*H823,2)</f>
        <v>0</v>
      </c>
      <c r="K823" s="217" t="s">
        <v>21</v>
      </c>
      <c r="L823" s="46"/>
      <c r="M823" s="222" t="s">
        <v>21</v>
      </c>
      <c r="N823" s="223" t="s">
        <v>45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298</v>
      </c>
      <c r="AT823" s="226" t="s">
        <v>211</v>
      </c>
      <c r="AU823" s="226" t="s">
        <v>83</v>
      </c>
      <c r="AY823" s="19" t="s">
        <v>209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81</v>
      </c>
      <c r="BK823" s="227">
        <f>ROUND(I823*H823,2)</f>
        <v>0</v>
      </c>
      <c r="BL823" s="19" t="s">
        <v>298</v>
      </c>
      <c r="BM823" s="226" t="s">
        <v>1476</v>
      </c>
    </row>
    <row r="824" s="12" customFormat="1" ht="22.8" customHeight="1">
      <c r="A824" s="12"/>
      <c r="B824" s="199"/>
      <c r="C824" s="200"/>
      <c r="D824" s="201" t="s">
        <v>73</v>
      </c>
      <c r="E824" s="213" t="s">
        <v>1477</v>
      </c>
      <c r="F824" s="213" t="s">
        <v>1478</v>
      </c>
      <c r="G824" s="200"/>
      <c r="H824" s="200"/>
      <c r="I824" s="203"/>
      <c r="J824" s="214">
        <f>BK824</f>
        <v>0</v>
      </c>
      <c r="K824" s="200"/>
      <c r="L824" s="205"/>
      <c r="M824" s="206"/>
      <c r="N824" s="207"/>
      <c r="O824" s="207"/>
      <c r="P824" s="208">
        <f>SUM(P825:P882)</f>
        <v>0</v>
      </c>
      <c r="Q824" s="207"/>
      <c r="R824" s="208">
        <f>SUM(R825:R882)</f>
        <v>4.6247462300000004</v>
      </c>
      <c r="S824" s="207"/>
      <c r="T824" s="209">
        <f>SUM(T825:T882)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10" t="s">
        <v>83</v>
      </c>
      <c r="AT824" s="211" t="s">
        <v>73</v>
      </c>
      <c r="AU824" s="211" t="s">
        <v>81</v>
      </c>
      <c r="AY824" s="210" t="s">
        <v>209</v>
      </c>
      <c r="BK824" s="212">
        <f>SUM(BK825:BK882)</f>
        <v>0</v>
      </c>
    </row>
    <row r="825" s="2" customFormat="1" ht="37.8" customHeight="1">
      <c r="A825" s="40"/>
      <c r="B825" s="41"/>
      <c r="C825" s="215" t="s">
        <v>1479</v>
      </c>
      <c r="D825" s="215" t="s">
        <v>211</v>
      </c>
      <c r="E825" s="216" t="s">
        <v>1480</v>
      </c>
      <c r="F825" s="217" t="s">
        <v>1481</v>
      </c>
      <c r="G825" s="218" t="s">
        <v>331</v>
      </c>
      <c r="H825" s="219">
        <v>6.0750000000000002</v>
      </c>
      <c r="I825" s="220"/>
      <c r="J825" s="221">
        <f>ROUND(I825*H825,2)</f>
        <v>0</v>
      </c>
      <c r="K825" s="217" t="s">
        <v>234</v>
      </c>
      <c r="L825" s="46"/>
      <c r="M825" s="222" t="s">
        <v>21</v>
      </c>
      <c r="N825" s="223" t="s">
        <v>45</v>
      </c>
      <c r="O825" s="86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298</v>
      </c>
      <c r="AT825" s="226" t="s">
        <v>211</v>
      </c>
      <c r="AU825" s="226" t="s">
        <v>83</v>
      </c>
      <c r="AY825" s="19" t="s">
        <v>209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81</v>
      </c>
      <c r="BK825" s="227">
        <f>ROUND(I825*H825,2)</f>
        <v>0</v>
      </c>
      <c r="BL825" s="19" t="s">
        <v>298</v>
      </c>
      <c r="BM825" s="226" t="s">
        <v>1482</v>
      </c>
    </row>
    <row r="826" s="13" customFormat="1">
      <c r="A826" s="13"/>
      <c r="B826" s="228"/>
      <c r="C826" s="229"/>
      <c r="D826" s="230" t="s">
        <v>217</v>
      </c>
      <c r="E826" s="231" t="s">
        <v>21</v>
      </c>
      <c r="F826" s="232" t="s">
        <v>1483</v>
      </c>
      <c r="G826" s="229"/>
      <c r="H826" s="233">
        <v>6.0750000000000002</v>
      </c>
      <c r="I826" s="234"/>
      <c r="J826" s="229"/>
      <c r="K826" s="229"/>
      <c r="L826" s="235"/>
      <c r="M826" s="236"/>
      <c r="N826" s="237"/>
      <c r="O826" s="237"/>
      <c r="P826" s="237"/>
      <c r="Q826" s="237"/>
      <c r="R826" s="237"/>
      <c r="S826" s="237"/>
      <c r="T826" s="23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9" t="s">
        <v>217</v>
      </c>
      <c r="AU826" s="239" t="s">
        <v>83</v>
      </c>
      <c r="AV826" s="13" t="s">
        <v>83</v>
      </c>
      <c r="AW826" s="13" t="s">
        <v>35</v>
      </c>
      <c r="AX826" s="13" t="s">
        <v>81</v>
      </c>
      <c r="AY826" s="239" t="s">
        <v>209</v>
      </c>
    </row>
    <row r="827" s="2" customFormat="1" ht="24.15" customHeight="1">
      <c r="A827" s="40"/>
      <c r="B827" s="41"/>
      <c r="C827" s="272" t="s">
        <v>1484</v>
      </c>
      <c r="D827" s="272" t="s">
        <v>299</v>
      </c>
      <c r="E827" s="273" t="s">
        <v>1485</v>
      </c>
      <c r="F827" s="274" t="s">
        <v>1486</v>
      </c>
      <c r="G827" s="275" t="s">
        <v>331</v>
      </c>
      <c r="H827" s="276">
        <v>6.1970000000000001</v>
      </c>
      <c r="I827" s="277"/>
      <c r="J827" s="278">
        <f>ROUND(I827*H827,2)</f>
        <v>0</v>
      </c>
      <c r="K827" s="274" t="s">
        <v>234</v>
      </c>
      <c r="L827" s="279"/>
      <c r="M827" s="280" t="s">
        <v>21</v>
      </c>
      <c r="N827" s="281" t="s">
        <v>45</v>
      </c>
      <c r="O827" s="86"/>
      <c r="P827" s="224">
        <f>O827*H827</f>
        <v>0</v>
      </c>
      <c r="Q827" s="224">
        <v>0.0032000000000000002</v>
      </c>
      <c r="R827" s="224">
        <f>Q827*H827</f>
        <v>0.019830400000000001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395</v>
      </c>
      <c r="AT827" s="226" t="s">
        <v>299</v>
      </c>
      <c r="AU827" s="226" t="s">
        <v>83</v>
      </c>
      <c r="AY827" s="19" t="s">
        <v>209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81</v>
      </c>
      <c r="BK827" s="227">
        <f>ROUND(I827*H827,2)</f>
        <v>0</v>
      </c>
      <c r="BL827" s="19" t="s">
        <v>298</v>
      </c>
      <c r="BM827" s="226" t="s">
        <v>1487</v>
      </c>
    </row>
    <row r="828" s="13" customFormat="1">
      <c r="A828" s="13"/>
      <c r="B828" s="228"/>
      <c r="C828" s="229"/>
      <c r="D828" s="230" t="s">
        <v>217</v>
      </c>
      <c r="E828" s="229"/>
      <c r="F828" s="232" t="s">
        <v>1488</v>
      </c>
      <c r="G828" s="229"/>
      <c r="H828" s="233">
        <v>6.1970000000000001</v>
      </c>
      <c r="I828" s="234"/>
      <c r="J828" s="229"/>
      <c r="K828" s="229"/>
      <c r="L828" s="235"/>
      <c r="M828" s="236"/>
      <c r="N828" s="237"/>
      <c r="O828" s="237"/>
      <c r="P828" s="237"/>
      <c r="Q828" s="237"/>
      <c r="R828" s="237"/>
      <c r="S828" s="237"/>
      <c r="T828" s="23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9" t="s">
        <v>217</v>
      </c>
      <c r="AU828" s="239" t="s">
        <v>83</v>
      </c>
      <c r="AV828" s="13" t="s">
        <v>83</v>
      </c>
      <c r="AW828" s="13" t="s">
        <v>4</v>
      </c>
      <c r="AX828" s="13" t="s">
        <v>81</v>
      </c>
      <c r="AY828" s="239" t="s">
        <v>209</v>
      </c>
    </row>
    <row r="829" s="2" customFormat="1" ht="37.8" customHeight="1">
      <c r="A829" s="40"/>
      <c r="B829" s="41"/>
      <c r="C829" s="215" t="s">
        <v>114</v>
      </c>
      <c r="D829" s="215" t="s">
        <v>211</v>
      </c>
      <c r="E829" s="216" t="s">
        <v>1489</v>
      </c>
      <c r="F829" s="217" t="s">
        <v>1490</v>
      </c>
      <c r="G829" s="218" t="s">
        <v>331</v>
      </c>
      <c r="H829" s="219">
        <v>246.97999999999999</v>
      </c>
      <c r="I829" s="220"/>
      <c r="J829" s="221">
        <f>ROUND(I829*H829,2)</f>
        <v>0</v>
      </c>
      <c r="K829" s="217" t="s">
        <v>234</v>
      </c>
      <c r="L829" s="46"/>
      <c r="M829" s="222" t="s">
        <v>21</v>
      </c>
      <c r="N829" s="223" t="s">
        <v>45</v>
      </c>
      <c r="O829" s="86"/>
      <c r="P829" s="224">
        <f>O829*H829</f>
        <v>0</v>
      </c>
      <c r="Q829" s="224">
        <v>0</v>
      </c>
      <c r="R829" s="224">
        <f>Q829*H829</f>
        <v>0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298</v>
      </c>
      <c r="AT829" s="226" t="s">
        <v>211</v>
      </c>
      <c r="AU829" s="226" t="s">
        <v>83</v>
      </c>
      <c r="AY829" s="19" t="s">
        <v>209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81</v>
      </c>
      <c r="BK829" s="227">
        <f>ROUND(I829*H829,2)</f>
        <v>0</v>
      </c>
      <c r="BL829" s="19" t="s">
        <v>298</v>
      </c>
      <c r="BM829" s="226" t="s">
        <v>1491</v>
      </c>
    </row>
    <row r="830" s="13" customFormat="1">
      <c r="A830" s="13"/>
      <c r="B830" s="228"/>
      <c r="C830" s="229"/>
      <c r="D830" s="230" t="s">
        <v>217</v>
      </c>
      <c r="E830" s="231" t="s">
        <v>21</v>
      </c>
      <c r="F830" s="232" t="s">
        <v>1492</v>
      </c>
      <c r="G830" s="229"/>
      <c r="H830" s="233">
        <v>246.97999999999999</v>
      </c>
      <c r="I830" s="234"/>
      <c r="J830" s="229"/>
      <c r="K830" s="229"/>
      <c r="L830" s="235"/>
      <c r="M830" s="236"/>
      <c r="N830" s="237"/>
      <c r="O830" s="237"/>
      <c r="P830" s="237"/>
      <c r="Q830" s="237"/>
      <c r="R830" s="237"/>
      <c r="S830" s="237"/>
      <c r="T830" s="23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9" t="s">
        <v>217</v>
      </c>
      <c r="AU830" s="239" t="s">
        <v>83</v>
      </c>
      <c r="AV830" s="13" t="s">
        <v>83</v>
      </c>
      <c r="AW830" s="13" t="s">
        <v>35</v>
      </c>
      <c r="AX830" s="13" t="s">
        <v>81</v>
      </c>
      <c r="AY830" s="239" t="s">
        <v>209</v>
      </c>
    </row>
    <row r="831" s="2" customFormat="1" ht="24.15" customHeight="1">
      <c r="A831" s="40"/>
      <c r="B831" s="41"/>
      <c r="C831" s="272" t="s">
        <v>1493</v>
      </c>
      <c r="D831" s="272" t="s">
        <v>299</v>
      </c>
      <c r="E831" s="273" t="s">
        <v>1494</v>
      </c>
      <c r="F831" s="274" t="s">
        <v>1495</v>
      </c>
      <c r="G831" s="275" t="s">
        <v>331</v>
      </c>
      <c r="H831" s="276">
        <v>503.839</v>
      </c>
      <c r="I831" s="277"/>
      <c r="J831" s="278">
        <f>ROUND(I831*H831,2)</f>
        <v>0</v>
      </c>
      <c r="K831" s="274" t="s">
        <v>234</v>
      </c>
      <c r="L831" s="279"/>
      <c r="M831" s="280" t="s">
        <v>21</v>
      </c>
      <c r="N831" s="281" t="s">
        <v>45</v>
      </c>
      <c r="O831" s="86"/>
      <c r="P831" s="224">
        <f>O831*H831</f>
        <v>0</v>
      </c>
      <c r="Q831" s="224">
        <v>0.0018</v>
      </c>
      <c r="R831" s="224">
        <f>Q831*H831</f>
        <v>0.9069102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395</v>
      </c>
      <c r="AT831" s="226" t="s">
        <v>299</v>
      </c>
      <c r="AU831" s="226" t="s">
        <v>83</v>
      </c>
      <c r="AY831" s="19" t="s">
        <v>209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81</v>
      </c>
      <c r="BK831" s="227">
        <f>ROUND(I831*H831,2)</f>
        <v>0</v>
      </c>
      <c r="BL831" s="19" t="s">
        <v>298</v>
      </c>
      <c r="BM831" s="226" t="s">
        <v>1496</v>
      </c>
    </row>
    <row r="832" s="13" customFormat="1">
      <c r="A832" s="13"/>
      <c r="B832" s="228"/>
      <c r="C832" s="229"/>
      <c r="D832" s="230" t="s">
        <v>217</v>
      </c>
      <c r="E832" s="231" t="s">
        <v>21</v>
      </c>
      <c r="F832" s="232" t="s">
        <v>1497</v>
      </c>
      <c r="G832" s="229"/>
      <c r="H832" s="233">
        <v>503.839</v>
      </c>
      <c r="I832" s="234"/>
      <c r="J832" s="229"/>
      <c r="K832" s="229"/>
      <c r="L832" s="235"/>
      <c r="M832" s="236"/>
      <c r="N832" s="237"/>
      <c r="O832" s="237"/>
      <c r="P832" s="237"/>
      <c r="Q832" s="237"/>
      <c r="R832" s="237"/>
      <c r="S832" s="237"/>
      <c r="T832" s="23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9" t="s">
        <v>217</v>
      </c>
      <c r="AU832" s="239" t="s">
        <v>83</v>
      </c>
      <c r="AV832" s="13" t="s">
        <v>83</v>
      </c>
      <c r="AW832" s="13" t="s">
        <v>35</v>
      </c>
      <c r="AX832" s="13" t="s">
        <v>74</v>
      </c>
      <c r="AY832" s="239" t="s">
        <v>209</v>
      </c>
    </row>
    <row r="833" s="16" customFormat="1">
      <c r="A833" s="16"/>
      <c r="B833" s="261"/>
      <c r="C833" s="262"/>
      <c r="D833" s="230" t="s">
        <v>217</v>
      </c>
      <c r="E833" s="263" t="s">
        <v>21</v>
      </c>
      <c r="F833" s="264" t="s">
        <v>257</v>
      </c>
      <c r="G833" s="262"/>
      <c r="H833" s="265">
        <v>503.839</v>
      </c>
      <c r="I833" s="266"/>
      <c r="J833" s="262"/>
      <c r="K833" s="262"/>
      <c r="L833" s="267"/>
      <c r="M833" s="268"/>
      <c r="N833" s="269"/>
      <c r="O833" s="269"/>
      <c r="P833" s="269"/>
      <c r="Q833" s="269"/>
      <c r="R833" s="269"/>
      <c r="S833" s="269"/>
      <c r="T833" s="270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1" t="s">
        <v>217</v>
      </c>
      <c r="AU833" s="271" t="s">
        <v>83</v>
      </c>
      <c r="AV833" s="16" t="s">
        <v>215</v>
      </c>
      <c r="AW833" s="16" t="s">
        <v>35</v>
      </c>
      <c r="AX833" s="16" t="s">
        <v>81</v>
      </c>
      <c r="AY833" s="271" t="s">
        <v>209</v>
      </c>
    </row>
    <row r="834" s="2" customFormat="1" ht="37.8" customHeight="1">
      <c r="A834" s="40"/>
      <c r="B834" s="41"/>
      <c r="C834" s="215" t="s">
        <v>1498</v>
      </c>
      <c r="D834" s="215" t="s">
        <v>211</v>
      </c>
      <c r="E834" s="216" t="s">
        <v>1499</v>
      </c>
      <c r="F834" s="217" t="s">
        <v>1500</v>
      </c>
      <c r="G834" s="218" t="s">
        <v>331</v>
      </c>
      <c r="H834" s="219">
        <v>6.75</v>
      </c>
      <c r="I834" s="220"/>
      <c r="J834" s="221">
        <f>ROUND(I834*H834,2)</f>
        <v>0</v>
      </c>
      <c r="K834" s="217" t="s">
        <v>234</v>
      </c>
      <c r="L834" s="46"/>
      <c r="M834" s="222" t="s">
        <v>21</v>
      </c>
      <c r="N834" s="223" t="s">
        <v>45</v>
      </c>
      <c r="O834" s="86"/>
      <c r="P834" s="224">
        <f>O834*H834</f>
        <v>0</v>
      </c>
      <c r="Q834" s="224">
        <v>0.00029999999999999997</v>
      </c>
      <c r="R834" s="224">
        <f>Q834*H834</f>
        <v>0.0020249999999999999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298</v>
      </c>
      <c r="AT834" s="226" t="s">
        <v>211</v>
      </c>
      <c r="AU834" s="226" t="s">
        <v>83</v>
      </c>
      <c r="AY834" s="19" t="s">
        <v>209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81</v>
      </c>
      <c r="BK834" s="227">
        <f>ROUND(I834*H834,2)</f>
        <v>0</v>
      </c>
      <c r="BL834" s="19" t="s">
        <v>298</v>
      </c>
      <c r="BM834" s="226" t="s">
        <v>1501</v>
      </c>
    </row>
    <row r="835" s="13" customFormat="1">
      <c r="A835" s="13"/>
      <c r="B835" s="228"/>
      <c r="C835" s="229"/>
      <c r="D835" s="230" t="s">
        <v>217</v>
      </c>
      <c r="E835" s="231" t="s">
        <v>21</v>
      </c>
      <c r="F835" s="232" t="s">
        <v>1502</v>
      </c>
      <c r="G835" s="229"/>
      <c r="H835" s="233">
        <v>6.75</v>
      </c>
      <c r="I835" s="234"/>
      <c r="J835" s="229"/>
      <c r="K835" s="229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217</v>
      </c>
      <c r="AU835" s="239" t="s">
        <v>83</v>
      </c>
      <c r="AV835" s="13" t="s">
        <v>83</v>
      </c>
      <c r="AW835" s="13" t="s">
        <v>35</v>
      </c>
      <c r="AX835" s="13" t="s">
        <v>81</v>
      </c>
      <c r="AY835" s="239" t="s">
        <v>209</v>
      </c>
    </row>
    <row r="836" s="2" customFormat="1" ht="24.15" customHeight="1">
      <c r="A836" s="40"/>
      <c r="B836" s="41"/>
      <c r="C836" s="272" t="s">
        <v>1503</v>
      </c>
      <c r="D836" s="272" t="s">
        <v>299</v>
      </c>
      <c r="E836" s="273" t="s">
        <v>1504</v>
      </c>
      <c r="F836" s="274" t="s">
        <v>1505</v>
      </c>
      <c r="G836" s="275" t="s">
        <v>331</v>
      </c>
      <c r="H836" s="276">
        <v>7.4249999999999998</v>
      </c>
      <c r="I836" s="277"/>
      <c r="J836" s="278">
        <f>ROUND(I836*H836,2)</f>
        <v>0</v>
      </c>
      <c r="K836" s="274" t="s">
        <v>234</v>
      </c>
      <c r="L836" s="279"/>
      <c r="M836" s="280" t="s">
        <v>21</v>
      </c>
      <c r="N836" s="281" t="s">
        <v>45</v>
      </c>
      <c r="O836" s="86"/>
      <c r="P836" s="224">
        <f>O836*H836</f>
        <v>0</v>
      </c>
      <c r="Q836" s="224">
        <v>0.0030000000000000001</v>
      </c>
      <c r="R836" s="224">
        <f>Q836*H836</f>
        <v>0.022275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395</v>
      </c>
      <c r="AT836" s="226" t="s">
        <v>299</v>
      </c>
      <c r="AU836" s="226" t="s">
        <v>83</v>
      </c>
      <c r="AY836" s="19" t="s">
        <v>209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81</v>
      </c>
      <c r="BK836" s="227">
        <f>ROUND(I836*H836,2)</f>
        <v>0</v>
      </c>
      <c r="BL836" s="19" t="s">
        <v>298</v>
      </c>
      <c r="BM836" s="226" t="s">
        <v>1506</v>
      </c>
    </row>
    <row r="837" s="13" customFormat="1">
      <c r="A837" s="13"/>
      <c r="B837" s="228"/>
      <c r="C837" s="229"/>
      <c r="D837" s="230" t="s">
        <v>217</v>
      </c>
      <c r="E837" s="229"/>
      <c r="F837" s="232" t="s">
        <v>1507</v>
      </c>
      <c r="G837" s="229"/>
      <c r="H837" s="233">
        <v>7.4249999999999998</v>
      </c>
      <c r="I837" s="234"/>
      <c r="J837" s="229"/>
      <c r="K837" s="229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217</v>
      </c>
      <c r="AU837" s="239" t="s">
        <v>83</v>
      </c>
      <c r="AV837" s="13" t="s">
        <v>83</v>
      </c>
      <c r="AW837" s="13" t="s">
        <v>4</v>
      </c>
      <c r="AX837" s="13" t="s">
        <v>81</v>
      </c>
      <c r="AY837" s="239" t="s">
        <v>209</v>
      </c>
    </row>
    <row r="838" s="2" customFormat="1" ht="37.8" customHeight="1">
      <c r="A838" s="40"/>
      <c r="B838" s="41"/>
      <c r="C838" s="215" t="s">
        <v>1508</v>
      </c>
      <c r="D838" s="215" t="s">
        <v>211</v>
      </c>
      <c r="E838" s="216" t="s">
        <v>1499</v>
      </c>
      <c r="F838" s="217" t="s">
        <v>1500</v>
      </c>
      <c r="G838" s="218" t="s">
        <v>331</v>
      </c>
      <c r="H838" s="219">
        <v>8.25</v>
      </c>
      <c r="I838" s="220"/>
      <c r="J838" s="221">
        <f>ROUND(I838*H838,2)</f>
        <v>0</v>
      </c>
      <c r="K838" s="217" t="s">
        <v>234</v>
      </c>
      <c r="L838" s="46"/>
      <c r="M838" s="222" t="s">
        <v>21</v>
      </c>
      <c r="N838" s="223" t="s">
        <v>45</v>
      </c>
      <c r="O838" s="86"/>
      <c r="P838" s="224">
        <f>O838*H838</f>
        <v>0</v>
      </c>
      <c r="Q838" s="224">
        <v>0.00029999999999999997</v>
      </c>
      <c r="R838" s="224">
        <f>Q838*H838</f>
        <v>0.0024749999999999998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298</v>
      </c>
      <c r="AT838" s="226" t="s">
        <v>211</v>
      </c>
      <c r="AU838" s="226" t="s">
        <v>83</v>
      </c>
      <c r="AY838" s="19" t="s">
        <v>209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81</v>
      </c>
      <c r="BK838" s="227">
        <f>ROUND(I838*H838,2)</f>
        <v>0</v>
      </c>
      <c r="BL838" s="19" t="s">
        <v>298</v>
      </c>
      <c r="BM838" s="226" t="s">
        <v>1509</v>
      </c>
    </row>
    <row r="839" s="13" customFormat="1">
      <c r="A839" s="13"/>
      <c r="B839" s="228"/>
      <c r="C839" s="229"/>
      <c r="D839" s="230" t="s">
        <v>217</v>
      </c>
      <c r="E839" s="231" t="s">
        <v>21</v>
      </c>
      <c r="F839" s="232" t="s">
        <v>1510</v>
      </c>
      <c r="G839" s="229"/>
      <c r="H839" s="233">
        <v>8.25</v>
      </c>
      <c r="I839" s="234"/>
      <c r="J839" s="229"/>
      <c r="K839" s="229"/>
      <c r="L839" s="235"/>
      <c r="M839" s="236"/>
      <c r="N839" s="237"/>
      <c r="O839" s="237"/>
      <c r="P839" s="237"/>
      <c r="Q839" s="237"/>
      <c r="R839" s="237"/>
      <c r="S839" s="237"/>
      <c r="T839" s="23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9" t="s">
        <v>217</v>
      </c>
      <c r="AU839" s="239" t="s">
        <v>83</v>
      </c>
      <c r="AV839" s="13" t="s">
        <v>83</v>
      </c>
      <c r="AW839" s="13" t="s">
        <v>35</v>
      </c>
      <c r="AX839" s="13" t="s">
        <v>81</v>
      </c>
      <c r="AY839" s="239" t="s">
        <v>209</v>
      </c>
    </row>
    <row r="840" s="2" customFormat="1" ht="24.15" customHeight="1">
      <c r="A840" s="40"/>
      <c r="B840" s="41"/>
      <c r="C840" s="272" t="s">
        <v>1511</v>
      </c>
      <c r="D840" s="272" t="s">
        <v>299</v>
      </c>
      <c r="E840" s="273" t="s">
        <v>1512</v>
      </c>
      <c r="F840" s="274" t="s">
        <v>1513</v>
      </c>
      <c r="G840" s="275" t="s">
        <v>331</v>
      </c>
      <c r="H840" s="276">
        <v>9.0749999999999993</v>
      </c>
      <c r="I840" s="277"/>
      <c r="J840" s="278">
        <f>ROUND(I840*H840,2)</f>
        <v>0</v>
      </c>
      <c r="K840" s="274" t="s">
        <v>234</v>
      </c>
      <c r="L840" s="279"/>
      <c r="M840" s="280" t="s">
        <v>21</v>
      </c>
      <c r="N840" s="281" t="s">
        <v>45</v>
      </c>
      <c r="O840" s="86"/>
      <c r="P840" s="224">
        <f>O840*H840</f>
        <v>0</v>
      </c>
      <c r="Q840" s="224">
        <v>0.0023999999999999998</v>
      </c>
      <c r="R840" s="224">
        <f>Q840*H840</f>
        <v>0.021779999999999997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395</v>
      </c>
      <c r="AT840" s="226" t="s">
        <v>299</v>
      </c>
      <c r="AU840" s="226" t="s">
        <v>83</v>
      </c>
      <c r="AY840" s="19" t="s">
        <v>209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81</v>
      </c>
      <c r="BK840" s="227">
        <f>ROUND(I840*H840,2)</f>
        <v>0</v>
      </c>
      <c r="BL840" s="19" t="s">
        <v>298</v>
      </c>
      <c r="BM840" s="226" t="s">
        <v>1514</v>
      </c>
    </row>
    <row r="841" s="13" customFormat="1">
      <c r="A841" s="13"/>
      <c r="B841" s="228"/>
      <c r="C841" s="229"/>
      <c r="D841" s="230" t="s">
        <v>217</v>
      </c>
      <c r="E841" s="229"/>
      <c r="F841" s="232" t="s">
        <v>1515</v>
      </c>
      <c r="G841" s="229"/>
      <c r="H841" s="233">
        <v>9.0749999999999993</v>
      </c>
      <c r="I841" s="234"/>
      <c r="J841" s="229"/>
      <c r="K841" s="229"/>
      <c r="L841" s="235"/>
      <c r="M841" s="236"/>
      <c r="N841" s="237"/>
      <c r="O841" s="237"/>
      <c r="P841" s="237"/>
      <c r="Q841" s="237"/>
      <c r="R841" s="237"/>
      <c r="S841" s="237"/>
      <c r="T841" s="23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9" t="s">
        <v>217</v>
      </c>
      <c r="AU841" s="239" t="s">
        <v>83</v>
      </c>
      <c r="AV841" s="13" t="s">
        <v>83</v>
      </c>
      <c r="AW841" s="13" t="s">
        <v>4</v>
      </c>
      <c r="AX841" s="13" t="s">
        <v>81</v>
      </c>
      <c r="AY841" s="239" t="s">
        <v>209</v>
      </c>
    </row>
    <row r="842" s="2" customFormat="1" ht="37.8" customHeight="1">
      <c r="A842" s="40"/>
      <c r="B842" s="41"/>
      <c r="C842" s="215" t="s">
        <v>1516</v>
      </c>
      <c r="D842" s="215" t="s">
        <v>211</v>
      </c>
      <c r="E842" s="216" t="s">
        <v>1517</v>
      </c>
      <c r="F842" s="217" t="s">
        <v>1518</v>
      </c>
      <c r="G842" s="218" t="s">
        <v>331</v>
      </c>
      <c r="H842" s="219">
        <v>60.347000000000001</v>
      </c>
      <c r="I842" s="220"/>
      <c r="J842" s="221">
        <f>ROUND(I842*H842,2)</f>
        <v>0</v>
      </c>
      <c r="K842" s="217" t="s">
        <v>234</v>
      </c>
      <c r="L842" s="46"/>
      <c r="M842" s="222" t="s">
        <v>21</v>
      </c>
      <c r="N842" s="223" t="s">
        <v>45</v>
      </c>
      <c r="O842" s="86"/>
      <c r="P842" s="224">
        <f>O842*H842</f>
        <v>0</v>
      </c>
      <c r="Q842" s="224">
        <v>0.0060000000000000001</v>
      </c>
      <c r="R842" s="224">
        <f>Q842*H842</f>
        <v>0.36208200000000001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298</v>
      </c>
      <c r="AT842" s="226" t="s">
        <v>211</v>
      </c>
      <c r="AU842" s="226" t="s">
        <v>83</v>
      </c>
      <c r="AY842" s="19" t="s">
        <v>209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81</v>
      </c>
      <c r="BK842" s="227">
        <f>ROUND(I842*H842,2)</f>
        <v>0</v>
      </c>
      <c r="BL842" s="19" t="s">
        <v>298</v>
      </c>
      <c r="BM842" s="226" t="s">
        <v>1519</v>
      </c>
    </row>
    <row r="843" s="13" customFormat="1">
      <c r="A843" s="13"/>
      <c r="B843" s="228"/>
      <c r="C843" s="229"/>
      <c r="D843" s="230" t="s">
        <v>217</v>
      </c>
      <c r="E843" s="231" t="s">
        <v>21</v>
      </c>
      <c r="F843" s="232" t="s">
        <v>1520</v>
      </c>
      <c r="G843" s="229"/>
      <c r="H843" s="233">
        <v>18.646999999999998</v>
      </c>
      <c r="I843" s="234"/>
      <c r="J843" s="229"/>
      <c r="K843" s="229"/>
      <c r="L843" s="235"/>
      <c r="M843" s="236"/>
      <c r="N843" s="237"/>
      <c r="O843" s="237"/>
      <c r="P843" s="237"/>
      <c r="Q843" s="237"/>
      <c r="R843" s="237"/>
      <c r="S843" s="237"/>
      <c r="T843" s="23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9" t="s">
        <v>217</v>
      </c>
      <c r="AU843" s="239" t="s">
        <v>83</v>
      </c>
      <c r="AV843" s="13" t="s">
        <v>83</v>
      </c>
      <c r="AW843" s="13" t="s">
        <v>35</v>
      </c>
      <c r="AX843" s="13" t="s">
        <v>74</v>
      </c>
      <c r="AY843" s="239" t="s">
        <v>209</v>
      </c>
    </row>
    <row r="844" s="13" customFormat="1">
      <c r="A844" s="13"/>
      <c r="B844" s="228"/>
      <c r="C844" s="229"/>
      <c r="D844" s="230" t="s">
        <v>217</v>
      </c>
      <c r="E844" s="231" t="s">
        <v>21</v>
      </c>
      <c r="F844" s="232" t="s">
        <v>1521</v>
      </c>
      <c r="G844" s="229"/>
      <c r="H844" s="233">
        <v>8.6999999999999993</v>
      </c>
      <c r="I844" s="234"/>
      <c r="J844" s="229"/>
      <c r="K844" s="229"/>
      <c r="L844" s="235"/>
      <c r="M844" s="236"/>
      <c r="N844" s="237"/>
      <c r="O844" s="237"/>
      <c r="P844" s="237"/>
      <c r="Q844" s="237"/>
      <c r="R844" s="237"/>
      <c r="S844" s="237"/>
      <c r="T844" s="23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9" t="s">
        <v>217</v>
      </c>
      <c r="AU844" s="239" t="s">
        <v>83</v>
      </c>
      <c r="AV844" s="13" t="s">
        <v>83</v>
      </c>
      <c r="AW844" s="13" t="s">
        <v>35</v>
      </c>
      <c r="AX844" s="13" t="s">
        <v>74</v>
      </c>
      <c r="AY844" s="239" t="s">
        <v>209</v>
      </c>
    </row>
    <row r="845" s="14" customFormat="1">
      <c r="A845" s="14"/>
      <c r="B845" s="240"/>
      <c r="C845" s="241"/>
      <c r="D845" s="230" t="s">
        <v>217</v>
      </c>
      <c r="E845" s="242" t="s">
        <v>21</v>
      </c>
      <c r="F845" s="243" t="s">
        <v>223</v>
      </c>
      <c r="G845" s="241"/>
      <c r="H845" s="244">
        <v>27.346999999999998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0" t="s">
        <v>217</v>
      </c>
      <c r="AU845" s="250" t="s">
        <v>83</v>
      </c>
      <c r="AV845" s="14" t="s">
        <v>224</v>
      </c>
      <c r="AW845" s="14" t="s">
        <v>35</v>
      </c>
      <c r="AX845" s="14" t="s">
        <v>74</v>
      </c>
      <c r="AY845" s="250" t="s">
        <v>209</v>
      </c>
    </row>
    <row r="846" s="13" customFormat="1">
      <c r="A846" s="13"/>
      <c r="B846" s="228"/>
      <c r="C846" s="229"/>
      <c r="D846" s="230" t="s">
        <v>217</v>
      </c>
      <c r="E846" s="231" t="s">
        <v>21</v>
      </c>
      <c r="F846" s="232" t="s">
        <v>1522</v>
      </c>
      <c r="G846" s="229"/>
      <c r="H846" s="233">
        <v>33</v>
      </c>
      <c r="I846" s="234"/>
      <c r="J846" s="229"/>
      <c r="K846" s="229"/>
      <c r="L846" s="235"/>
      <c r="M846" s="236"/>
      <c r="N846" s="237"/>
      <c r="O846" s="237"/>
      <c r="P846" s="237"/>
      <c r="Q846" s="237"/>
      <c r="R846" s="237"/>
      <c r="S846" s="237"/>
      <c r="T846" s="23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9" t="s">
        <v>217</v>
      </c>
      <c r="AU846" s="239" t="s">
        <v>83</v>
      </c>
      <c r="AV846" s="13" t="s">
        <v>83</v>
      </c>
      <c r="AW846" s="13" t="s">
        <v>35</v>
      </c>
      <c r="AX846" s="13" t="s">
        <v>74</v>
      </c>
      <c r="AY846" s="239" t="s">
        <v>209</v>
      </c>
    </row>
    <row r="847" s="14" customFormat="1">
      <c r="A847" s="14"/>
      <c r="B847" s="240"/>
      <c r="C847" s="241"/>
      <c r="D847" s="230" t="s">
        <v>217</v>
      </c>
      <c r="E847" s="242" t="s">
        <v>21</v>
      </c>
      <c r="F847" s="243" t="s">
        <v>223</v>
      </c>
      <c r="G847" s="241"/>
      <c r="H847" s="244">
        <v>33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0" t="s">
        <v>217</v>
      </c>
      <c r="AU847" s="250" t="s">
        <v>83</v>
      </c>
      <c r="AV847" s="14" t="s">
        <v>224</v>
      </c>
      <c r="AW847" s="14" t="s">
        <v>35</v>
      </c>
      <c r="AX847" s="14" t="s">
        <v>74</v>
      </c>
      <c r="AY847" s="250" t="s">
        <v>209</v>
      </c>
    </row>
    <row r="848" s="16" customFormat="1">
      <c r="A848" s="16"/>
      <c r="B848" s="261"/>
      <c r="C848" s="262"/>
      <c r="D848" s="230" t="s">
        <v>217</v>
      </c>
      <c r="E848" s="263" t="s">
        <v>21</v>
      </c>
      <c r="F848" s="264" t="s">
        <v>257</v>
      </c>
      <c r="G848" s="262"/>
      <c r="H848" s="265">
        <v>60.346999999999994</v>
      </c>
      <c r="I848" s="266"/>
      <c r="J848" s="262"/>
      <c r="K848" s="262"/>
      <c r="L848" s="267"/>
      <c r="M848" s="268"/>
      <c r="N848" s="269"/>
      <c r="O848" s="269"/>
      <c r="P848" s="269"/>
      <c r="Q848" s="269"/>
      <c r="R848" s="269"/>
      <c r="S848" s="269"/>
      <c r="T848" s="270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1" t="s">
        <v>217</v>
      </c>
      <c r="AU848" s="271" t="s">
        <v>83</v>
      </c>
      <c r="AV848" s="16" t="s">
        <v>215</v>
      </c>
      <c r="AW848" s="16" t="s">
        <v>35</v>
      </c>
      <c r="AX848" s="16" t="s">
        <v>81</v>
      </c>
      <c r="AY848" s="271" t="s">
        <v>209</v>
      </c>
    </row>
    <row r="849" s="2" customFormat="1" ht="24.15" customHeight="1">
      <c r="A849" s="40"/>
      <c r="B849" s="41"/>
      <c r="C849" s="272" t="s">
        <v>1523</v>
      </c>
      <c r="D849" s="272" t="s">
        <v>299</v>
      </c>
      <c r="E849" s="273" t="s">
        <v>1512</v>
      </c>
      <c r="F849" s="274" t="s">
        <v>1513</v>
      </c>
      <c r="G849" s="275" t="s">
        <v>331</v>
      </c>
      <c r="H849" s="276">
        <v>29.535</v>
      </c>
      <c r="I849" s="277"/>
      <c r="J849" s="278">
        <f>ROUND(I849*H849,2)</f>
        <v>0</v>
      </c>
      <c r="K849" s="274" t="s">
        <v>234</v>
      </c>
      <c r="L849" s="279"/>
      <c r="M849" s="280" t="s">
        <v>21</v>
      </c>
      <c r="N849" s="281" t="s">
        <v>45</v>
      </c>
      <c r="O849" s="86"/>
      <c r="P849" s="224">
        <f>O849*H849</f>
        <v>0</v>
      </c>
      <c r="Q849" s="224">
        <v>0.0023999999999999998</v>
      </c>
      <c r="R849" s="224">
        <f>Q849*H849</f>
        <v>0.070883999999999989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395</v>
      </c>
      <c r="AT849" s="226" t="s">
        <v>299</v>
      </c>
      <c r="AU849" s="226" t="s">
        <v>83</v>
      </c>
      <c r="AY849" s="19" t="s">
        <v>209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81</v>
      </c>
      <c r="BK849" s="227">
        <f>ROUND(I849*H849,2)</f>
        <v>0</v>
      </c>
      <c r="BL849" s="19" t="s">
        <v>298</v>
      </c>
      <c r="BM849" s="226" t="s">
        <v>1524</v>
      </c>
    </row>
    <row r="850" s="13" customFormat="1">
      <c r="A850" s="13"/>
      <c r="B850" s="228"/>
      <c r="C850" s="229"/>
      <c r="D850" s="230" t="s">
        <v>217</v>
      </c>
      <c r="E850" s="229"/>
      <c r="F850" s="232" t="s">
        <v>1525</v>
      </c>
      <c r="G850" s="229"/>
      <c r="H850" s="233">
        <v>29.535</v>
      </c>
      <c r="I850" s="234"/>
      <c r="J850" s="229"/>
      <c r="K850" s="229"/>
      <c r="L850" s="235"/>
      <c r="M850" s="236"/>
      <c r="N850" s="237"/>
      <c r="O850" s="237"/>
      <c r="P850" s="237"/>
      <c r="Q850" s="237"/>
      <c r="R850" s="237"/>
      <c r="S850" s="237"/>
      <c r="T850" s="23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9" t="s">
        <v>217</v>
      </c>
      <c r="AU850" s="239" t="s">
        <v>83</v>
      </c>
      <c r="AV850" s="13" t="s">
        <v>83</v>
      </c>
      <c r="AW850" s="13" t="s">
        <v>4</v>
      </c>
      <c r="AX850" s="13" t="s">
        <v>81</v>
      </c>
      <c r="AY850" s="239" t="s">
        <v>209</v>
      </c>
    </row>
    <row r="851" s="2" customFormat="1" ht="24.15" customHeight="1">
      <c r="A851" s="40"/>
      <c r="B851" s="41"/>
      <c r="C851" s="272" t="s">
        <v>1526</v>
      </c>
      <c r="D851" s="272" t="s">
        <v>299</v>
      </c>
      <c r="E851" s="273" t="s">
        <v>1527</v>
      </c>
      <c r="F851" s="274" t="s">
        <v>1528</v>
      </c>
      <c r="G851" s="275" t="s">
        <v>331</v>
      </c>
      <c r="H851" s="276">
        <v>36.299999999999997</v>
      </c>
      <c r="I851" s="277"/>
      <c r="J851" s="278">
        <f>ROUND(I851*H851,2)</f>
        <v>0</v>
      </c>
      <c r="K851" s="274" t="s">
        <v>234</v>
      </c>
      <c r="L851" s="279"/>
      <c r="M851" s="280" t="s">
        <v>21</v>
      </c>
      <c r="N851" s="281" t="s">
        <v>45</v>
      </c>
      <c r="O851" s="86"/>
      <c r="P851" s="224">
        <f>O851*H851</f>
        <v>0</v>
      </c>
      <c r="Q851" s="224">
        <v>0.0015</v>
      </c>
      <c r="R851" s="224">
        <f>Q851*H851</f>
        <v>0.054449999999999998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395</v>
      </c>
      <c r="AT851" s="226" t="s">
        <v>299</v>
      </c>
      <c r="AU851" s="226" t="s">
        <v>83</v>
      </c>
      <c r="AY851" s="19" t="s">
        <v>209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81</v>
      </c>
      <c r="BK851" s="227">
        <f>ROUND(I851*H851,2)</f>
        <v>0</v>
      </c>
      <c r="BL851" s="19" t="s">
        <v>298</v>
      </c>
      <c r="BM851" s="226" t="s">
        <v>1529</v>
      </c>
    </row>
    <row r="852" s="13" customFormat="1">
      <c r="A852" s="13"/>
      <c r="B852" s="228"/>
      <c r="C852" s="229"/>
      <c r="D852" s="230" t="s">
        <v>217</v>
      </c>
      <c r="E852" s="229"/>
      <c r="F852" s="232" t="s">
        <v>1530</v>
      </c>
      <c r="G852" s="229"/>
      <c r="H852" s="233">
        <v>36.299999999999997</v>
      </c>
      <c r="I852" s="234"/>
      <c r="J852" s="229"/>
      <c r="K852" s="229"/>
      <c r="L852" s="235"/>
      <c r="M852" s="236"/>
      <c r="N852" s="237"/>
      <c r="O852" s="237"/>
      <c r="P852" s="237"/>
      <c r="Q852" s="237"/>
      <c r="R852" s="237"/>
      <c r="S852" s="237"/>
      <c r="T852" s="23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9" t="s">
        <v>217</v>
      </c>
      <c r="AU852" s="239" t="s">
        <v>83</v>
      </c>
      <c r="AV852" s="13" t="s">
        <v>83</v>
      </c>
      <c r="AW852" s="13" t="s">
        <v>4</v>
      </c>
      <c r="AX852" s="13" t="s">
        <v>81</v>
      </c>
      <c r="AY852" s="239" t="s">
        <v>209</v>
      </c>
    </row>
    <row r="853" s="2" customFormat="1" ht="37.8" customHeight="1">
      <c r="A853" s="40"/>
      <c r="B853" s="41"/>
      <c r="C853" s="215" t="s">
        <v>1531</v>
      </c>
      <c r="D853" s="215" t="s">
        <v>211</v>
      </c>
      <c r="E853" s="216" t="s">
        <v>1532</v>
      </c>
      <c r="F853" s="217" t="s">
        <v>1533</v>
      </c>
      <c r="G853" s="218" t="s">
        <v>331</v>
      </c>
      <c r="H853" s="219">
        <v>547</v>
      </c>
      <c r="I853" s="220"/>
      <c r="J853" s="221">
        <f>ROUND(I853*H853,2)</f>
        <v>0</v>
      </c>
      <c r="K853" s="217" t="s">
        <v>234</v>
      </c>
      <c r="L853" s="46"/>
      <c r="M853" s="222" t="s">
        <v>21</v>
      </c>
      <c r="N853" s="223" t="s">
        <v>45</v>
      </c>
      <c r="O853" s="86"/>
      <c r="P853" s="224">
        <f>O853*H853</f>
        <v>0</v>
      </c>
      <c r="Q853" s="224">
        <v>0.00116</v>
      </c>
      <c r="R853" s="224">
        <f>Q853*H853</f>
        <v>0.63451999999999997</v>
      </c>
      <c r="S853" s="224">
        <v>0</v>
      </c>
      <c r="T853" s="225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6" t="s">
        <v>298</v>
      </c>
      <c r="AT853" s="226" t="s">
        <v>211</v>
      </c>
      <c r="AU853" s="226" t="s">
        <v>83</v>
      </c>
      <c r="AY853" s="19" t="s">
        <v>209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9" t="s">
        <v>81</v>
      </c>
      <c r="BK853" s="227">
        <f>ROUND(I853*H853,2)</f>
        <v>0</v>
      </c>
      <c r="BL853" s="19" t="s">
        <v>298</v>
      </c>
      <c r="BM853" s="226" t="s">
        <v>1534</v>
      </c>
    </row>
    <row r="854" s="13" customFormat="1">
      <c r="A854" s="13"/>
      <c r="B854" s="228"/>
      <c r="C854" s="229"/>
      <c r="D854" s="230" t="s">
        <v>217</v>
      </c>
      <c r="E854" s="231" t="s">
        <v>21</v>
      </c>
      <c r="F854" s="232" t="s">
        <v>1535</v>
      </c>
      <c r="G854" s="229"/>
      <c r="H854" s="233">
        <v>250</v>
      </c>
      <c r="I854" s="234"/>
      <c r="J854" s="229"/>
      <c r="K854" s="229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217</v>
      </c>
      <c r="AU854" s="239" t="s">
        <v>83</v>
      </c>
      <c r="AV854" s="13" t="s">
        <v>83</v>
      </c>
      <c r="AW854" s="13" t="s">
        <v>35</v>
      </c>
      <c r="AX854" s="13" t="s">
        <v>74</v>
      </c>
      <c r="AY854" s="239" t="s">
        <v>209</v>
      </c>
    </row>
    <row r="855" s="13" customFormat="1">
      <c r="A855" s="13"/>
      <c r="B855" s="228"/>
      <c r="C855" s="229"/>
      <c r="D855" s="230" t="s">
        <v>217</v>
      </c>
      <c r="E855" s="231" t="s">
        <v>21</v>
      </c>
      <c r="F855" s="232" t="s">
        <v>1536</v>
      </c>
      <c r="G855" s="229"/>
      <c r="H855" s="233">
        <v>23.5</v>
      </c>
      <c r="I855" s="234"/>
      <c r="J855" s="229"/>
      <c r="K855" s="229"/>
      <c r="L855" s="235"/>
      <c r="M855" s="236"/>
      <c r="N855" s="237"/>
      <c r="O855" s="237"/>
      <c r="P855" s="237"/>
      <c r="Q855" s="237"/>
      <c r="R855" s="237"/>
      <c r="S855" s="237"/>
      <c r="T855" s="23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9" t="s">
        <v>217</v>
      </c>
      <c r="AU855" s="239" t="s">
        <v>83</v>
      </c>
      <c r="AV855" s="13" t="s">
        <v>83</v>
      </c>
      <c r="AW855" s="13" t="s">
        <v>35</v>
      </c>
      <c r="AX855" s="13" t="s">
        <v>74</v>
      </c>
      <c r="AY855" s="239" t="s">
        <v>209</v>
      </c>
    </row>
    <row r="856" s="14" customFormat="1">
      <c r="A856" s="14"/>
      <c r="B856" s="240"/>
      <c r="C856" s="241"/>
      <c r="D856" s="230" t="s">
        <v>217</v>
      </c>
      <c r="E856" s="242" t="s">
        <v>21</v>
      </c>
      <c r="F856" s="243" t="s">
        <v>223</v>
      </c>
      <c r="G856" s="241"/>
      <c r="H856" s="244">
        <v>273.5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217</v>
      </c>
      <c r="AU856" s="250" t="s">
        <v>83</v>
      </c>
      <c r="AV856" s="14" t="s">
        <v>224</v>
      </c>
      <c r="AW856" s="14" t="s">
        <v>35</v>
      </c>
      <c r="AX856" s="14" t="s">
        <v>74</v>
      </c>
      <c r="AY856" s="250" t="s">
        <v>209</v>
      </c>
    </row>
    <row r="857" s="13" customFormat="1">
      <c r="A857" s="13"/>
      <c r="B857" s="228"/>
      <c r="C857" s="229"/>
      <c r="D857" s="230" t="s">
        <v>217</v>
      </c>
      <c r="E857" s="231" t="s">
        <v>21</v>
      </c>
      <c r="F857" s="232" t="s">
        <v>1537</v>
      </c>
      <c r="G857" s="229"/>
      <c r="H857" s="233">
        <v>273.5</v>
      </c>
      <c r="I857" s="234"/>
      <c r="J857" s="229"/>
      <c r="K857" s="229"/>
      <c r="L857" s="235"/>
      <c r="M857" s="236"/>
      <c r="N857" s="237"/>
      <c r="O857" s="237"/>
      <c r="P857" s="237"/>
      <c r="Q857" s="237"/>
      <c r="R857" s="237"/>
      <c r="S857" s="237"/>
      <c r="T857" s="23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9" t="s">
        <v>217</v>
      </c>
      <c r="AU857" s="239" t="s">
        <v>83</v>
      </c>
      <c r="AV857" s="13" t="s">
        <v>83</v>
      </c>
      <c r="AW857" s="13" t="s">
        <v>35</v>
      </c>
      <c r="AX857" s="13" t="s">
        <v>74</v>
      </c>
      <c r="AY857" s="239" t="s">
        <v>209</v>
      </c>
    </row>
    <row r="858" s="16" customFormat="1">
      <c r="A858" s="16"/>
      <c r="B858" s="261"/>
      <c r="C858" s="262"/>
      <c r="D858" s="230" t="s">
        <v>217</v>
      </c>
      <c r="E858" s="263" t="s">
        <v>21</v>
      </c>
      <c r="F858" s="264" t="s">
        <v>257</v>
      </c>
      <c r="G858" s="262"/>
      <c r="H858" s="265">
        <v>547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71" t="s">
        <v>217</v>
      </c>
      <c r="AU858" s="271" t="s">
        <v>83</v>
      </c>
      <c r="AV858" s="16" t="s">
        <v>215</v>
      </c>
      <c r="AW858" s="16" t="s">
        <v>35</v>
      </c>
      <c r="AX858" s="16" t="s">
        <v>81</v>
      </c>
      <c r="AY858" s="271" t="s">
        <v>209</v>
      </c>
    </row>
    <row r="859" s="2" customFormat="1" ht="24.15" customHeight="1">
      <c r="A859" s="40"/>
      <c r="B859" s="41"/>
      <c r="C859" s="272" t="s">
        <v>1538</v>
      </c>
      <c r="D859" s="272" t="s">
        <v>299</v>
      </c>
      <c r="E859" s="273" t="s">
        <v>1539</v>
      </c>
      <c r="F859" s="274" t="s">
        <v>1540</v>
      </c>
      <c r="G859" s="275" t="s">
        <v>331</v>
      </c>
      <c r="H859" s="276">
        <v>278.97000000000003</v>
      </c>
      <c r="I859" s="277"/>
      <c r="J859" s="278">
        <f>ROUND(I859*H859,2)</f>
        <v>0</v>
      </c>
      <c r="K859" s="274" t="s">
        <v>234</v>
      </c>
      <c r="L859" s="279"/>
      <c r="M859" s="280" t="s">
        <v>21</v>
      </c>
      <c r="N859" s="281" t="s">
        <v>45</v>
      </c>
      <c r="O859" s="86"/>
      <c r="P859" s="224">
        <f>O859*H859</f>
        <v>0</v>
      </c>
      <c r="Q859" s="224">
        <v>0.0035000000000000001</v>
      </c>
      <c r="R859" s="224">
        <f>Q859*H859</f>
        <v>0.97639500000000012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395</v>
      </c>
      <c r="AT859" s="226" t="s">
        <v>299</v>
      </c>
      <c r="AU859" s="226" t="s">
        <v>83</v>
      </c>
      <c r="AY859" s="19" t="s">
        <v>209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81</v>
      </c>
      <c r="BK859" s="227">
        <f>ROUND(I859*H859,2)</f>
        <v>0</v>
      </c>
      <c r="BL859" s="19" t="s">
        <v>298</v>
      </c>
      <c r="BM859" s="226" t="s">
        <v>1541</v>
      </c>
    </row>
    <row r="860" s="13" customFormat="1">
      <c r="A860" s="13"/>
      <c r="B860" s="228"/>
      <c r="C860" s="229"/>
      <c r="D860" s="230" t="s">
        <v>217</v>
      </c>
      <c r="E860" s="229"/>
      <c r="F860" s="232" t="s">
        <v>1542</v>
      </c>
      <c r="G860" s="229"/>
      <c r="H860" s="233">
        <v>278.97000000000003</v>
      </c>
      <c r="I860" s="234"/>
      <c r="J860" s="229"/>
      <c r="K860" s="229"/>
      <c r="L860" s="235"/>
      <c r="M860" s="236"/>
      <c r="N860" s="237"/>
      <c r="O860" s="237"/>
      <c r="P860" s="237"/>
      <c r="Q860" s="237"/>
      <c r="R860" s="237"/>
      <c r="S860" s="237"/>
      <c r="T860" s="23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9" t="s">
        <v>217</v>
      </c>
      <c r="AU860" s="239" t="s">
        <v>83</v>
      </c>
      <c r="AV860" s="13" t="s">
        <v>83</v>
      </c>
      <c r="AW860" s="13" t="s">
        <v>4</v>
      </c>
      <c r="AX860" s="13" t="s">
        <v>81</v>
      </c>
      <c r="AY860" s="239" t="s">
        <v>209</v>
      </c>
    </row>
    <row r="861" s="2" customFormat="1" ht="24.15" customHeight="1">
      <c r="A861" s="40"/>
      <c r="B861" s="41"/>
      <c r="C861" s="272" t="s">
        <v>1543</v>
      </c>
      <c r="D861" s="272" t="s">
        <v>299</v>
      </c>
      <c r="E861" s="273" t="s">
        <v>1544</v>
      </c>
      <c r="F861" s="274" t="s">
        <v>1545</v>
      </c>
      <c r="G861" s="275" t="s">
        <v>331</v>
      </c>
      <c r="H861" s="276">
        <v>278.97000000000003</v>
      </c>
      <c r="I861" s="277"/>
      <c r="J861" s="278">
        <f>ROUND(I861*H861,2)</f>
        <v>0</v>
      </c>
      <c r="K861" s="274" t="s">
        <v>21</v>
      </c>
      <c r="L861" s="279"/>
      <c r="M861" s="280" t="s">
        <v>21</v>
      </c>
      <c r="N861" s="281" t="s">
        <v>45</v>
      </c>
      <c r="O861" s="86"/>
      <c r="P861" s="224">
        <f>O861*H861</f>
        <v>0</v>
      </c>
      <c r="Q861" s="224">
        <v>0.0035000000000000001</v>
      </c>
      <c r="R861" s="224">
        <f>Q861*H861</f>
        <v>0.97639500000000012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395</v>
      </c>
      <c r="AT861" s="226" t="s">
        <v>299</v>
      </c>
      <c r="AU861" s="226" t="s">
        <v>83</v>
      </c>
      <c r="AY861" s="19" t="s">
        <v>209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81</v>
      </c>
      <c r="BK861" s="227">
        <f>ROUND(I861*H861,2)</f>
        <v>0</v>
      </c>
      <c r="BL861" s="19" t="s">
        <v>298</v>
      </c>
      <c r="BM861" s="226" t="s">
        <v>1546</v>
      </c>
    </row>
    <row r="862" s="13" customFormat="1">
      <c r="A862" s="13"/>
      <c r="B862" s="228"/>
      <c r="C862" s="229"/>
      <c r="D862" s="230" t="s">
        <v>217</v>
      </c>
      <c r="E862" s="229"/>
      <c r="F862" s="232" t="s">
        <v>1542</v>
      </c>
      <c r="G862" s="229"/>
      <c r="H862" s="233">
        <v>278.97000000000003</v>
      </c>
      <c r="I862" s="234"/>
      <c r="J862" s="229"/>
      <c r="K862" s="229"/>
      <c r="L862" s="235"/>
      <c r="M862" s="236"/>
      <c r="N862" s="237"/>
      <c r="O862" s="237"/>
      <c r="P862" s="237"/>
      <c r="Q862" s="237"/>
      <c r="R862" s="237"/>
      <c r="S862" s="237"/>
      <c r="T862" s="23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9" t="s">
        <v>217</v>
      </c>
      <c r="AU862" s="239" t="s">
        <v>83</v>
      </c>
      <c r="AV862" s="13" t="s">
        <v>83</v>
      </c>
      <c r="AW862" s="13" t="s">
        <v>4</v>
      </c>
      <c r="AX862" s="13" t="s">
        <v>81</v>
      </c>
      <c r="AY862" s="239" t="s">
        <v>209</v>
      </c>
    </row>
    <row r="863" s="2" customFormat="1" ht="37.8" customHeight="1">
      <c r="A863" s="40"/>
      <c r="B863" s="41"/>
      <c r="C863" s="215" t="s">
        <v>1547</v>
      </c>
      <c r="D863" s="215" t="s">
        <v>211</v>
      </c>
      <c r="E863" s="216" t="s">
        <v>1532</v>
      </c>
      <c r="F863" s="217" t="s">
        <v>1533</v>
      </c>
      <c r="G863" s="218" t="s">
        <v>331</v>
      </c>
      <c r="H863" s="219">
        <v>15.34</v>
      </c>
      <c r="I863" s="220"/>
      <c r="J863" s="221">
        <f>ROUND(I863*H863,2)</f>
        <v>0</v>
      </c>
      <c r="K863" s="217" t="s">
        <v>234</v>
      </c>
      <c r="L863" s="46"/>
      <c r="M863" s="222" t="s">
        <v>21</v>
      </c>
      <c r="N863" s="223" t="s">
        <v>45</v>
      </c>
      <c r="O863" s="86"/>
      <c r="P863" s="224">
        <f>O863*H863</f>
        <v>0</v>
      </c>
      <c r="Q863" s="224">
        <v>0.00116</v>
      </c>
      <c r="R863" s="224">
        <f>Q863*H863</f>
        <v>0.017794399999999998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298</v>
      </c>
      <c r="AT863" s="226" t="s">
        <v>211</v>
      </c>
      <c r="AU863" s="226" t="s">
        <v>83</v>
      </c>
      <c r="AY863" s="19" t="s">
        <v>209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81</v>
      </c>
      <c r="BK863" s="227">
        <f>ROUND(I863*H863,2)</f>
        <v>0</v>
      </c>
      <c r="BL863" s="19" t="s">
        <v>298</v>
      </c>
      <c r="BM863" s="226" t="s">
        <v>1548</v>
      </c>
    </row>
    <row r="864" s="15" customFormat="1">
      <c r="A864" s="15"/>
      <c r="B864" s="251"/>
      <c r="C864" s="252"/>
      <c r="D864" s="230" t="s">
        <v>217</v>
      </c>
      <c r="E864" s="253" t="s">
        <v>21</v>
      </c>
      <c r="F864" s="254" t="s">
        <v>1549</v>
      </c>
      <c r="G864" s="252"/>
      <c r="H864" s="253" t="s">
        <v>21</v>
      </c>
      <c r="I864" s="255"/>
      <c r="J864" s="252"/>
      <c r="K864" s="252"/>
      <c r="L864" s="256"/>
      <c r="M864" s="257"/>
      <c r="N864" s="258"/>
      <c r="O864" s="258"/>
      <c r="P864" s="258"/>
      <c r="Q864" s="258"/>
      <c r="R864" s="258"/>
      <c r="S864" s="258"/>
      <c r="T864" s="25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0" t="s">
        <v>217</v>
      </c>
      <c r="AU864" s="260" t="s">
        <v>83</v>
      </c>
      <c r="AV864" s="15" t="s">
        <v>81</v>
      </c>
      <c r="AW864" s="15" t="s">
        <v>35</v>
      </c>
      <c r="AX864" s="15" t="s">
        <v>74</v>
      </c>
      <c r="AY864" s="260" t="s">
        <v>209</v>
      </c>
    </row>
    <row r="865" s="13" customFormat="1">
      <c r="A865" s="13"/>
      <c r="B865" s="228"/>
      <c r="C865" s="229"/>
      <c r="D865" s="230" t="s">
        <v>217</v>
      </c>
      <c r="E865" s="231" t="s">
        <v>21</v>
      </c>
      <c r="F865" s="232" t="s">
        <v>1550</v>
      </c>
      <c r="G865" s="229"/>
      <c r="H865" s="233">
        <v>10.02</v>
      </c>
      <c r="I865" s="234"/>
      <c r="J865" s="229"/>
      <c r="K865" s="229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217</v>
      </c>
      <c r="AU865" s="239" t="s">
        <v>83</v>
      </c>
      <c r="AV865" s="13" t="s">
        <v>83</v>
      </c>
      <c r="AW865" s="13" t="s">
        <v>35</v>
      </c>
      <c r="AX865" s="13" t="s">
        <v>74</v>
      </c>
      <c r="AY865" s="239" t="s">
        <v>209</v>
      </c>
    </row>
    <row r="866" s="13" customFormat="1">
      <c r="A866" s="13"/>
      <c r="B866" s="228"/>
      <c r="C866" s="229"/>
      <c r="D866" s="230" t="s">
        <v>217</v>
      </c>
      <c r="E866" s="231" t="s">
        <v>21</v>
      </c>
      <c r="F866" s="232" t="s">
        <v>1551</v>
      </c>
      <c r="G866" s="229"/>
      <c r="H866" s="233">
        <v>0.71999999999999997</v>
      </c>
      <c r="I866" s="234"/>
      <c r="J866" s="229"/>
      <c r="K866" s="229"/>
      <c r="L866" s="235"/>
      <c r="M866" s="236"/>
      <c r="N866" s="237"/>
      <c r="O866" s="237"/>
      <c r="P866" s="237"/>
      <c r="Q866" s="237"/>
      <c r="R866" s="237"/>
      <c r="S866" s="237"/>
      <c r="T866" s="23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9" t="s">
        <v>217</v>
      </c>
      <c r="AU866" s="239" t="s">
        <v>83</v>
      </c>
      <c r="AV866" s="13" t="s">
        <v>83</v>
      </c>
      <c r="AW866" s="13" t="s">
        <v>35</v>
      </c>
      <c r="AX866" s="13" t="s">
        <v>74</v>
      </c>
      <c r="AY866" s="239" t="s">
        <v>209</v>
      </c>
    </row>
    <row r="867" s="13" customFormat="1">
      <c r="A867" s="13"/>
      <c r="B867" s="228"/>
      <c r="C867" s="229"/>
      <c r="D867" s="230" t="s">
        <v>217</v>
      </c>
      <c r="E867" s="231" t="s">
        <v>21</v>
      </c>
      <c r="F867" s="232" t="s">
        <v>1552</v>
      </c>
      <c r="G867" s="229"/>
      <c r="H867" s="233">
        <v>4.5999999999999996</v>
      </c>
      <c r="I867" s="234"/>
      <c r="J867" s="229"/>
      <c r="K867" s="229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217</v>
      </c>
      <c r="AU867" s="239" t="s">
        <v>83</v>
      </c>
      <c r="AV867" s="13" t="s">
        <v>83</v>
      </c>
      <c r="AW867" s="13" t="s">
        <v>35</v>
      </c>
      <c r="AX867" s="13" t="s">
        <v>74</v>
      </c>
      <c r="AY867" s="239" t="s">
        <v>209</v>
      </c>
    </row>
    <row r="868" s="14" customFormat="1">
      <c r="A868" s="14"/>
      <c r="B868" s="240"/>
      <c r="C868" s="241"/>
      <c r="D868" s="230" t="s">
        <v>217</v>
      </c>
      <c r="E868" s="242" t="s">
        <v>21</v>
      </c>
      <c r="F868" s="243" t="s">
        <v>223</v>
      </c>
      <c r="G868" s="241"/>
      <c r="H868" s="244">
        <v>15.34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217</v>
      </c>
      <c r="AU868" s="250" t="s">
        <v>83</v>
      </c>
      <c r="AV868" s="14" t="s">
        <v>224</v>
      </c>
      <c r="AW868" s="14" t="s">
        <v>35</v>
      </c>
      <c r="AX868" s="14" t="s">
        <v>81</v>
      </c>
      <c r="AY868" s="250" t="s">
        <v>209</v>
      </c>
    </row>
    <row r="869" s="2" customFormat="1" ht="14.4" customHeight="1">
      <c r="A869" s="40"/>
      <c r="B869" s="41"/>
      <c r="C869" s="272" t="s">
        <v>1553</v>
      </c>
      <c r="D869" s="272" t="s">
        <v>299</v>
      </c>
      <c r="E869" s="273" t="s">
        <v>1554</v>
      </c>
      <c r="F869" s="274" t="s">
        <v>1555</v>
      </c>
      <c r="G869" s="275" t="s">
        <v>331</v>
      </c>
      <c r="H869" s="276">
        <v>16.873999999999999</v>
      </c>
      <c r="I869" s="277"/>
      <c r="J869" s="278">
        <f>ROUND(I869*H869,2)</f>
        <v>0</v>
      </c>
      <c r="K869" s="274" t="s">
        <v>21</v>
      </c>
      <c r="L869" s="279"/>
      <c r="M869" s="280" t="s">
        <v>21</v>
      </c>
      <c r="N869" s="281" t="s">
        <v>45</v>
      </c>
      <c r="O869" s="86"/>
      <c r="P869" s="224">
        <f>O869*H869</f>
        <v>0</v>
      </c>
      <c r="Q869" s="224">
        <v>0.0011999999999999999</v>
      </c>
      <c r="R869" s="224">
        <f>Q869*H869</f>
        <v>0.020248799999999997</v>
      </c>
      <c r="S869" s="224">
        <v>0</v>
      </c>
      <c r="T869" s="225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6" t="s">
        <v>395</v>
      </c>
      <c r="AT869" s="226" t="s">
        <v>299</v>
      </c>
      <c r="AU869" s="226" t="s">
        <v>83</v>
      </c>
      <c r="AY869" s="19" t="s">
        <v>209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9" t="s">
        <v>81</v>
      </c>
      <c r="BK869" s="227">
        <f>ROUND(I869*H869,2)</f>
        <v>0</v>
      </c>
      <c r="BL869" s="19" t="s">
        <v>298</v>
      </c>
      <c r="BM869" s="226" t="s">
        <v>1556</v>
      </c>
    </row>
    <row r="870" s="13" customFormat="1">
      <c r="A870" s="13"/>
      <c r="B870" s="228"/>
      <c r="C870" s="229"/>
      <c r="D870" s="230" t="s">
        <v>217</v>
      </c>
      <c r="E870" s="229"/>
      <c r="F870" s="232" t="s">
        <v>1557</v>
      </c>
      <c r="G870" s="229"/>
      <c r="H870" s="233">
        <v>16.873999999999999</v>
      </c>
      <c r="I870" s="234"/>
      <c r="J870" s="229"/>
      <c r="K870" s="229"/>
      <c r="L870" s="235"/>
      <c r="M870" s="236"/>
      <c r="N870" s="237"/>
      <c r="O870" s="237"/>
      <c r="P870" s="237"/>
      <c r="Q870" s="237"/>
      <c r="R870" s="237"/>
      <c r="S870" s="237"/>
      <c r="T870" s="23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9" t="s">
        <v>217</v>
      </c>
      <c r="AU870" s="239" t="s">
        <v>83</v>
      </c>
      <c r="AV870" s="13" t="s">
        <v>83</v>
      </c>
      <c r="AW870" s="13" t="s">
        <v>4</v>
      </c>
      <c r="AX870" s="13" t="s">
        <v>81</v>
      </c>
      <c r="AY870" s="239" t="s">
        <v>209</v>
      </c>
    </row>
    <row r="871" s="2" customFormat="1" ht="24.15" customHeight="1">
      <c r="A871" s="40"/>
      <c r="B871" s="41"/>
      <c r="C871" s="215" t="s">
        <v>1558</v>
      </c>
      <c r="D871" s="215" t="s">
        <v>211</v>
      </c>
      <c r="E871" s="216" t="s">
        <v>1559</v>
      </c>
      <c r="F871" s="217" t="s">
        <v>1560</v>
      </c>
      <c r="G871" s="218" t="s">
        <v>322</v>
      </c>
      <c r="H871" s="219">
        <v>109.2</v>
      </c>
      <c r="I871" s="220"/>
      <c r="J871" s="221">
        <f>ROUND(I871*H871,2)</f>
        <v>0</v>
      </c>
      <c r="K871" s="217" t="s">
        <v>234</v>
      </c>
      <c r="L871" s="46"/>
      <c r="M871" s="222" t="s">
        <v>21</v>
      </c>
      <c r="N871" s="223" t="s">
        <v>45</v>
      </c>
      <c r="O871" s="86"/>
      <c r="P871" s="224">
        <f>O871*H871</f>
        <v>0</v>
      </c>
      <c r="Q871" s="224">
        <v>3.0000000000000001E-05</v>
      </c>
      <c r="R871" s="224">
        <f>Q871*H871</f>
        <v>0.0032760000000000003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298</v>
      </c>
      <c r="AT871" s="226" t="s">
        <v>211</v>
      </c>
      <c r="AU871" s="226" t="s">
        <v>83</v>
      </c>
      <c r="AY871" s="19" t="s">
        <v>209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81</v>
      </c>
      <c r="BK871" s="227">
        <f>ROUND(I871*H871,2)</f>
        <v>0</v>
      </c>
      <c r="BL871" s="19" t="s">
        <v>298</v>
      </c>
      <c r="BM871" s="226" t="s">
        <v>1561</v>
      </c>
    </row>
    <row r="872" s="13" customFormat="1">
      <c r="A872" s="13"/>
      <c r="B872" s="228"/>
      <c r="C872" s="229"/>
      <c r="D872" s="230" t="s">
        <v>217</v>
      </c>
      <c r="E872" s="231" t="s">
        <v>21</v>
      </c>
      <c r="F872" s="232" t="s">
        <v>1562</v>
      </c>
      <c r="G872" s="229"/>
      <c r="H872" s="233">
        <v>109.2</v>
      </c>
      <c r="I872" s="234"/>
      <c r="J872" s="229"/>
      <c r="K872" s="229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217</v>
      </c>
      <c r="AU872" s="239" t="s">
        <v>83</v>
      </c>
      <c r="AV872" s="13" t="s">
        <v>83</v>
      </c>
      <c r="AW872" s="13" t="s">
        <v>35</v>
      </c>
      <c r="AX872" s="13" t="s">
        <v>81</v>
      </c>
      <c r="AY872" s="239" t="s">
        <v>209</v>
      </c>
    </row>
    <row r="873" s="2" customFormat="1" ht="14.4" customHeight="1">
      <c r="A873" s="40"/>
      <c r="B873" s="41"/>
      <c r="C873" s="272" t="s">
        <v>1563</v>
      </c>
      <c r="D873" s="272" t="s">
        <v>299</v>
      </c>
      <c r="E873" s="273" t="s">
        <v>1564</v>
      </c>
      <c r="F873" s="274" t="s">
        <v>1565</v>
      </c>
      <c r="G873" s="275" t="s">
        <v>214</v>
      </c>
      <c r="H873" s="276">
        <v>16.707999999999998</v>
      </c>
      <c r="I873" s="277"/>
      <c r="J873" s="278">
        <f>ROUND(I873*H873,2)</f>
        <v>0</v>
      </c>
      <c r="K873" s="274" t="s">
        <v>234</v>
      </c>
      <c r="L873" s="279"/>
      <c r="M873" s="280" t="s">
        <v>21</v>
      </c>
      <c r="N873" s="281" t="s">
        <v>45</v>
      </c>
      <c r="O873" s="86"/>
      <c r="P873" s="224">
        <f>O873*H873</f>
        <v>0</v>
      </c>
      <c r="Q873" s="224">
        <v>0.029999999999999999</v>
      </c>
      <c r="R873" s="224">
        <f>Q873*H873</f>
        <v>0.50123999999999991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395</v>
      </c>
      <c r="AT873" s="226" t="s">
        <v>299</v>
      </c>
      <c r="AU873" s="226" t="s">
        <v>83</v>
      </c>
      <c r="AY873" s="19" t="s">
        <v>209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81</v>
      </c>
      <c r="BK873" s="227">
        <f>ROUND(I873*H873,2)</f>
        <v>0</v>
      </c>
      <c r="BL873" s="19" t="s">
        <v>298</v>
      </c>
      <c r="BM873" s="226" t="s">
        <v>1566</v>
      </c>
    </row>
    <row r="874" s="13" customFormat="1">
      <c r="A874" s="13"/>
      <c r="B874" s="228"/>
      <c r="C874" s="229"/>
      <c r="D874" s="230" t="s">
        <v>217</v>
      </c>
      <c r="E874" s="231" t="s">
        <v>21</v>
      </c>
      <c r="F874" s="232" t="s">
        <v>1567</v>
      </c>
      <c r="G874" s="229"/>
      <c r="H874" s="233">
        <v>16.707999999999998</v>
      </c>
      <c r="I874" s="234"/>
      <c r="J874" s="229"/>
      <c r="K874" s="229"/>
      <c r="L874" s="235"/>
      <c r="M874" s="236"/>
      <c r="N874" s="237"/>
      <c r="O874" s="237"/>
      <c r="P874" s="237"/>
      <c r="Q874" s="237"/>
      <c r="R874" s="237"/>
      <c r="S874" s="237"/>
      <c r="T874" s="23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9" t="s">
        <v>217</v>
      </c>
      <c r="AU874" s="239" t="s">
        <v>83</v>
      </c>
      <c r="AV874" s="13" t="s">
        <v>83</v>
      </c>
      <c r="AW874" s="13" t="s">
        <v>35</v>
      </c>
      <c r="AX874" s="13" t="s">
        <v>81</v>
      </c>
      <c r="AY874" s="239" t="s">
        <v>209</v>
      </c>
    </row>
    <row r="875" s="2" customFormat="1" ht="37.8" customHeight="1">
      <c r="A875" s="40"/>
      <c r="B875" s="41"/>
      <c r="C875" s="215" t="s">
        <v>1568</v>
      </c>
      <c r="D875" s="215" t="s">
        <v>211</v>
      </c>
      <c r="E875" s="216" t="s">
        <v>1569</v>
      </c>
      <c r="F875" s="217" t="s">
        <v>1570</v>
      </c>
      <c r="G875" s="218" t="s">
        <v>331</v>
      </c>
      <c r="H875" s="219">
        <v>265.82999999999998</v>
      </c>
      <c r="I875" s="220"/>
      <c r="J875" s="221">
        <f>ROUND(I875*H875,2)</f>
        <v>0</v>
      </c>
      <c r="K875" s="217" t="s">
        <v>234</v>
      </c>
      <c r="L875" s="46"/>
      <c r="M875" s="222" t="s">
        <v>21</v>
      </c>
      <c r="N875" s="223" t="s">
        <v>45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298</v>
      </c>
      <c r="AT875" s="226" t="s">
        <v>211</v>
      </c>
      <c r="AU875" s="226" t="s">
        <v>83</v>
      </c>
      <c r="AY875" s="19" t="s">
        <v>209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81</v>
      </c>
      <c r="BK875" s="227">
        <f>ROUND(I875*H875,2)</f>
        <v>0</v>
      </c>
      <c r="BL875" s="19" t="s">
        <v>298</v>
      </c>
      <c r="BM875" s="226" t="s">
        <v>1571</v>
      </c>
    </row>
    <row r="876" s="13" customFormat="1">
      <c r="A876" s="13"/>
      <c r="B876" s="228"/>
      <c r="C876" s="229"/>
      <c r="D876" s="230" t="s">
        <v>217</v>
      </c>
      <c r="E876" s="231" t="s">
        <v>21</v>
      </c>
      <c r="F876" s="232" t="s">
        <v>1492</v>
      </c>
      <c r="G876" s="229"/>
      <c r="H876" s="233">
        <v>246.97999999999999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217</v>
      </c>
      <c r="AU876" s="239" t="s">
        <v>83</v>
      </c>
      <c r="AV876" s="13" t="s">
        <v>83</v>
      </c>
      <c r="AW876" s="13" t="s">
        <v>35</v>
      </c>
      <c r="AX876" s="13" t="s">
        <v>74</v>
      </c>
      <c r="AY876" s="239" t="s">
        <v>209</v>
      </c>
    </row>
    <row r="877" s="13" customFormat="1">
      <c r="A877" s="13"/>
      <c r="B877" s="228"/>
      <c r="C877" s="229"/>
      <c r="D877" s="230" t="s">
        <v>217</v>
      </c>
      <c r="E877" s="231" t="s">
        <v>21</v>
      </c>
      <c r="F877" s="232" t="s">
        <v>1572</v>
      </c>
      <c r="G877" s="229"/>
      <c r="H877" s="233">
        <v>18.850000000000001</v>
      </c>
      <c r="I877" s="234"/>
      <c r="J877" s="229"/>
      <c r="K877" s="229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217</v>
      </c>
      <c r="AU877" s="239" t="s">
        <v>83</v>
      </c>
      <c r="AV877" s="13" t="s">
        <v>83</v>
      </c>
      <c r="AW877" s="13" t="s">
        <v>35</v>
      </c>
      <c r="AX877" s="13" t="s">
        <v>74</v>
      </c>
      <c r="AY877" s="239" t="s">
        <v>209</v>
      </c>
    </row>
    <row r="878" s="14" customFormat="1">
      <c r="A878" s="14"/>
      <c r="B878" s="240"/>
      <c r="C878" s="241"/>
      <c r="D878" s="230" t="s">
        <v>217</v>
      </c>
      <c r="E878" s="242" t="s">
        <v>21</v>
      </c>
      <c r="F878" s="243" t="s">
        <v>223</v>
      </c>
      <c r="G878" s="241"/>
      <c r="H878" s="244">
        <v>265.82999999999998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0" t="s">
        <v>217</v>
      </c>
      <c r="AU878" s="250" t="s">
        <v>83</v>
      </c>
      <c r="AV878" s="14" t="s">
        <v>224</v>
      </c>
      <c r="AW878" s="14" t="s">
        <v>35</v>
      </c>
      <c r="AX878" s="14" t="s">
        <v>81</v>
      </c>
      <c r="AY878" s="250" t="s">
        <v>209</v>
      </c>
    </row>
    <row r="879" s="2" customFormat="1" ht="24.15" customHeight="1">
      <c r="A879" s="40"/>
      <c r="B879" s="41"/>
      <c r="C879" s="272" t="s">
        <v>1573</v>
      </c>
      <c r="D879" s="272" t="s">
        <v>299</v>
      </c>
      <c r="E879" s="273" t="s">
        <v>1574</v>
      </c>
      <c r="F879" s="274" t="s">
        <v>1575</v>
      </c>
      <c r="G879" s="275" t="s">
        <v>331</v>
      </c>
      <c r="H879" s="276">
        <v>292.41300000000001</v>
      </c>
      <c r="I879" s="277"/>
      <c r="J879" s="278">
        <f>ROUND(I879*H879,2)</f>
        <v>0</v>
      </c>
      <c r="K879" s="274" t="s">
        <v>21</v>
      </c>
      <c r="L879" s="279"/>
      <c r="M879" s="280" t="s">
        <v>21</v>
      </c>
      <c r="N879" s="281" t="s">
        <v>45</v>
      </c>
      <c r="O879" s="86"/>
      <c r="P879" s="224">
        <f>O879*H879</f>
        <v>0</v>
      </c>
      <c r="Q879" s="224">
        <v>0.00011</v>
      </c>
      <c r="R879" s="224">
        <f>Q879*H879</f>
        <v>0.032165430000000002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395</v>
      </c>
      <c r="AT879" s="226" t="s">
        <v>299</v>
      </c>
      <c r="AU879" s="226" t="s">
        <v>83</v>
      </c>
      <c r="AY879" s="19" t="s">
        <v>209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81</v>
      </c>
      <c r="BK879" s="227">
        <f>ROUND(I879*H879,2)</f>
        <v>0</v>
      </c>
      <c r="BL879" s="19" t="s">
        <v>298</v>
      </c>
      <c r="BM879" s="226" t="s">
        <v>1576</v>
      </c>
    </row>
    <row r="880" s="13" customFormat="1">
      <c r="A880" s="13"/>
      <c r="B880" s="228"/>
      <c r="C880" s="229"/>
      <c r="D880" s="230" t="s">
        <v>217</v>
      </c>
      <c r="E880" s="229"/>
      <c r="F880" s="232" t="s">
        <v>1577</v>
      </c>
      <c r="G880" s="229"/>
      <c r="H880" s="233">
        <v>292.41300000000001</v>
      </c>
      <c r="I880" s="234"/>
      <c r="J880" s="229"/>
      <c r="K880" s="229"/>
      <c r="L880" s="235"/>
      <c r="M880" s="236"/>
      <c r="N880" s="237"/>
      <c r="O880" s="237"/>
      <c r="P880" s="237"/>
      <c r="Q880" s="237"/>
      <c r="R880" s="237"/>
      <c r="S880" s="237"/>
      <c r="T880" s="23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9" t="s">
        <v>217</v>
      </c>
      <c r="AU880" s="239" t="s">
        <v>83</v>
      </c>
      <c r="AV880" s="13" t="s">
        <v>83</v>
      </c>
      <c r="AW880" s="13" t="s">
        <v>4</v>
      </c>
      <c r="AX880" s="13" t="s">
        <v>81</v>
      </c>
      <c r="AY880" s="239" t="s">
        <v>209</v>
      </c>
    </row>
    <row r="881" s="2" customFormat="1" ht="37.8" customHeight="1">
      <c r="A881" s="40"/>
      <c r="B881" s="41"/>
      <c r="C881" s="215" t="s">
        <v>1578</v>
      </c>
      <c r="D881" s="215" t="s">
        <v>211</v>
      </c>
      <c r="E881" s="216" t="s">
        <v>1579</v>
      </c>
      <c r="F881" s="217" t="s">
        <v>1580</v>
      </c>
      <c r="G881" s="218" t="s">
        <v>302</v>
      </c>
      <c r="H881" s="219">
        <v>4.625</v>
      </c>
      <c r="I881" s="220"/>
      <c r="J881" s="221">
        <f>ROUND(I881*H881,2)</f>
        <v>0</v>
      </c>
      <c r="K881" s="217" t="s">
        <v>234</v>
      </c>
      <c r="L881" s="46"/>
      <c r="M881" s="222" t="s">
        <v>21</v>
      </c>
      <c r="N881" s="223" t="s">
        <v>45</v>
      </c>
      <c r="O881" s="86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298</v>
      </c>
      <c r="AT881" s="226" t="s">
        <v>211</v>
      </c>
      <c r="AU881" s="226" t="s">
        <v>83</v>
      </c>
      <c r="AY881" s="19" t="s">
        <v>209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81</v>
      </c>
      <c r="BK881" s="227">
        <f>ROUND(I881*H881,2)</f>
        <v>0</v>
      </c>
      <c r="BL881" s="19" t="s">
        <v>298</v>
      </c>
      <c r="BM881" s="226" t="s">
        <v>1581</v>
      </c>
    </row>
    <row r="882" s="2" customFormat="1" ht="37.8" customHeight="1">
      <c r="A882" s="40"/>
      <c r="B882" s="41"/>
      <c r="C882" s="215" t="s">
        <v>1582</v>
      </c>
      <c r="D882" s="215" t="s">
        <v>211</v>
      </c>
      <c r="E882" s="216" t="s">
        <v>1583</v>
      </c>
      <c r="F882" s="217" t="s">
        <v>1358</v>
      </c>
      <c r="G882" s="218" t="s">
        <v>302</v>
      </c>
      <c r="H882" s="219">
        <v>4.625</v>
      </c>
      <c r="I882" s="220"/>
      <c r="J882" s="221">
        <f>ROUND(I882*H882,2)</f>
        <v>0</v>
      </c>
      <c r="K882" s="217" t="s">
        <v>21</v>
      </c>
      <c r="L882" s="46"/>
      <c r="M882" s="222" t="s">
        <v>21</v>
      </c>
      <c r="N882" s="223" t="s">
        <v>45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298</v>
      </c>
      <c r="AT882" s="226" t="s">
        <v>211</v>
      </c>
      <c r="AU882" s="226" t="s">
        <v>83</v>
      </c>
      <c r="AY882" s="19" t="s">
        <v>209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81</v>
      </c>
      <c r="BK882" s="227">
        <f>ROUND(I882*H882,2)</f>
        <v>0</v>
      </c>
      <c r="BL882" s="19" t="s">
        <v>298</v>
      </c>
      <c r="BM882" s="226" t="s">
        <v>1584</v>
      </c>
    </row>
    <row r="883" s="12" customFormat="1" ht="22.8" customHeight="1">
      <c r="A883" s="12"/>
      <c r="B883" s="199"/>
      <c r="C883" s="200"/>
      <c r="D883" s="201" t="s">
        <v>73</v>
      </c>
      <c r="E883" s="213" t="s">
        <v>1585</v>
      </c>
      <c r="F883" s="213" t="s">
        <v>1586</v>
      </c>
      <c r="G883" s="200"/>
      <c r="H883" s="200"/>
      <c r="I883" s="203"/>
      <c r="J883" s="214">
        <f>BK883</f>
        <v>0</v>
      </c>
      <c r="K883" s="200"/>
      <c r="L883" s="205"/>
      <c r="M883" s="206"/>
      <c r="N883" s="207"/>
      <c r="O883" s="207"/>
      <c r="P883" s="208">
        <f>SUM(P884:P888)</f>
        <v>0</v>
      </c>
      <c r="Q883" s="207"/>
      <c r="R883" s="208">
        <f>SUM(R884:R888)</f>
        <v>0.01634</v>
      </c>
      <c r="S883" s="207"/>
      <c r="T883" s="209">
        <f>SUM(T884:T888)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10" t="s">
        <v>83</v>
      </c>
      <c r="AT883" s="211" t="s">
        <v>73</v>
      </c>
      <c r="AU883" s="211" t="s">
        <v>81</v>
      </c>
      <c r="AY883" s="210" t="s">
        <v>209</v>
      </c>
      <c r="BK883" s="212">
        <f>SUM(BK884:BK888)</f>
        <v>0</v>
      </c>
    </row>
    <row r="884" s="2" customFormat="1" ht="24.15" customHeight="1">
      <c r="A884" s="40"/>
      <c r="B884" s="41"/>
      <c r="C884" s="215" t="s">
        <v>1587</v>
      </c>
      <c r="D884" s="215" t="s">
        <v>211</v>
      </c>
      <c r="E884" s="216" t="s">
        <v>1588</v>
      </c>
      <c r="F884" s="217" t="s">
        <v>1589</v>
      </c>
      <c r="G884" s="218" t="s">
        <v>354</v>
      </c>
      <c r="H884" s="219">
        <v>5</v>
      </c>
      <c r="I884" s="220"/>
      <c r="J884" s="221">
        <f>ROUND(I884*H884,2)</f>
        <v>0</v>
      </c>
      <c r="K884" s="217" t="s">
        <v>21</v>
      </c>
      <c r="L884" s="46"/>
      <c r="M884" s="222" t="s">
        <v>21</v>
      </c>
      <c r="N884" s="223" t="s">
        <v>45</v>
      </c>
      <c r="O884" s="86"/>
      <c r="P884" s="224">
        <f>O884*H884</f>
        <v>0</v>
      </c>
      <c r="Q884" s="224">
        <v>0.0021199999999999999</v>
      </c>
      <c r="R884" s="224">
        <f>Q884*H884</f>
        <v>0.0106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298</v>
      </c>
      <c r="AT884" s="226" t="s">
        <v>211</v>
      </c>
      <c r="AU884" s="226" t="s">
        <v>83</v>
      </c>
      <c r="AY884" s="19" t="s">
        <v>209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81</v>
      </c>
      <c r="BK884" s="227">
        <f>ROUND(I884*H884,2)</f>
        <v>0</v>
      </c>
      <c r="BL884" s="19" t="s">
        <v>298</v>
      </c>
      <c r="BM884" s="226" t="s">
        <v>1590</v>
      </c>
    </row>
    <row r="885" s="13" customFormat="1">
      <c r="A885" s="13"/>
      <c r="B885" s="228"/>
      <c r="C885" s="229"/>
      <c r="D885" s="230" t="s">
        <v>217</v>
      </c>
      <c r="E885" s="231" t="s">
        <v>21</v>
      </c>
      <c r="F885" s="232" t="s">
        <v>1591</v>
      </c>
      <c r="G885" s="229"/>
      <c r="H885" s="233">
        <v>5</v>
      </c>
      <c r="I885" s="234"/>
      <c r="J885" s="229"/>
      <c r="K885" s="229"/>
      <c r="L885" s="235"/>
      <c r="M885" s="236"/>
      <c r="N885" s="237"/>
      <c r="O885" s="237"/>
      <c r="P885" s="237"/>
      <c r="Q885" s="237"/>
      <c r="R885" s="237"/>
      <c r="S885" s="237"/>
      <c r="T885" s="23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9" t="s">
        <v>217</v>
      </c>
      <c r="AU885" s="239" t="s">
        <v>83</v>
      </c>
      <c r="AV885" s="13" t="s">
        <v>83</v>
      </c>
      <c r="AW885" s="13" t="s">
        <v>35</v>
      </c>
      <c r="AX885" s="13" t="s">
        <v>81</v>
      </c>
      <c r="AY885" s="239" t="s">
        <v>209</v>
      </c>
    </row>
    <row r="886" s="2" customFormat="1" ht="37.8" customHeight="1">
      <c r="A886" s="40"/>
      <c r="B886" s="41"/>
      <c r="C886" s="215" t="s">
        <v>1592</v>
      </c>
      <c r="D886" s="215" t="s">
        <v>211</v>
      </c>
      <c r="E886" s="216" t="s">
        <v>1593</v>
      </c>
      <c r="F886" s="217" t="s">
        <v>1594</v>
      </c>
      <c r="G886" s="218" t="s">
        <v>354</v>
      </c>
      <c r="H886" s="219">
        <v>2</v>
      </c>
      <c r="I886" s="220"/>
      <c r="J886" s="221">
        <f>ROUND(I886*H886,2)</f>
        <v>0</v>
      </c>
      <c r="K886" s="217" t="s">
        <v>21</v>
      </c>
      <c r="L886" s="46"/>
      <c r="M886" s="222" t="s">
        <v>21</v>
      </c>
      <c r="N886" s="223" t="s">
        <v>45</v>
      </c>
      <c r="O886" s="86"/>
      <c r="P886" s="224">
        <f>O886*H886</f>
        <v>0</v>
      </c>
      <c r="Q886" s="224">
        <v>0.0021199999999999999</v>
      </c>
      <c r="R886" s="224">
        <f>Q886*H886</f>
        <v>0.0042399999999999998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298</v>
      </c>
      <c r="AT886" s="226" t="s">
        <v>211</v>
      </c>
      <c r="AU886" s="226" t="s">
        <v>83</v>
      </c>
      <c r="AY886" s="19" t="s">
        <v>209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81</v>
      </c>
      <c r="BK886" s="227">
        <f>ROUND(I886*H886,2)</f>
        <v>0</v>
      </c>
      <c r="BL886" s="19" t="s">
        <v>298</v>
      </c>
      <c r="BM886" s="226" t="s">
        <v>1595</v>
      </c>
    </row>
    <row r="887" s="13" customFormat="1">
      <c r="A887" s="13"/>
      <c r="B887" s="228"/>
      <c r="C887" s="229"/>
      <c r="D887" s="230" t="s">
        <v>217</v>
      </c>
      <c r="E887" s="231" t="s">
        <v>21</v>
      </c>
      <c r="F887" s="232" t="s">
        <v>1596</v>
      </c>
      <c r="G887" s="229"/>
      <c r="H887" s="233">
        <v>2</v>
      </c>
      <c r="I887" s="234"/>
      <c r="J887" s="229"/>
      <c r="K887" s="229"/>
      <c r="L887" s="235"/>
      <c r="M887" s="236"/>
      <c r="N887" s="237"/>
      <c r="O887" s="237"/>
      <c r="P887" s="237"/>
      <c r="Q887" s="237"/>
      <c r="R887" s="237"/>
      <c r="S887" s="237"/>
      <c r="T887" s="23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9" t="s">
        <v>217</v>
      </c>
      <c r="AU887" s="239" t="s">
        <v>83</v>
      </c>
      <c r="AV887" s="13" t="s">
        <v>83</v>
      </c>
      <c r="AW887" s="13" t="s">
        <v>35</v>
      </c>
      <c r="AX887" s="13" t="s">
        <v>81</v>
      </c>
      <c r="AY887" s="239" t="s">
        <v>209</v>
      </c>
    </row>
    <row r="888" s="2" customFormat="1" ht="24.15" customHeight="1">
      <c r="A888" s="40"/>
      <c r="B888" s="41"/>
      <c r="C888" s="215" t="s">
        <v>1597</v>
      </c>
      <c r="D888" s="215" t="s">
        <v>211</v>
      </c>
      <c r="E888" s="216" t="s">
        <v>1598</v>
      </c>
      <c r="F888" s="217" t="s">
        <v>1599</v>
      </c>
      <c r="G888" s="218" t="s">
        <v>354</v>
      </c>
      <c r="H888" s="219">
        <v>1</v>
      </c>
      <c r="I888" s="220"/>
      <c r="J888" s="221">
        <f>ROUND(I888*H888,2)</f>
        <v>0</v>
      </c>
      <c r="K888" s="217" t="s">
        <v>234</v>
      </c>
      <c r="L888" s="46"/>
      <c r="M888" s="222" t="s">
        <v>21</v>
      </c>
      <c r="N888" s="223" t="s">
        <v>45</v>
      </c>
      <c r="O888" s="86"/>
      <c r="P888" s="224">
        <f>O888*H888</f>
        <v>0</v>
      </c>
      <c r="Q888" s="224">
        <v>0.0015</v>
      </c>
      <c r="R888" s="224">
        <f>Q888*H888</f>
        <v>0.0015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298</v>
      </c>
      <c r="AT888" s="226" t="s">
        <v>211</v>
      </c>
      <c r="AU888" s="226" t="s">
        <v>83</v>
      </c>
      <c r="AY888" s="19" t="s">
        <v>209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81</v>
      </c>
      <c r="BK888" s="227">
        <f>ROUND(I888*H888,2)</f>
        <v>0</v>
      </c>
      <c r="BL888" s="19" t="s">
        <v>298</v>
      </c>
      <c r="BM888" s="226" t="s">
        <v>1600</v>
      </c>
    </row>
    <row r="889" s="12" customFormat="1" ht="22.8" customHeight="1">
      <c r="A889" s="12"/>
      <c r="B889" s="199"/>
      <c r="C889" s="200"/>
      <c r="D889" s="201" t="s">
        <v>73</v>
      </c>
      <c r="E889" s="213" t="s">
        <v>1601</v>
      </c>
      <c r="F889" s="213" t="s">
        <v>1602</v>
      </c>
      <c r="G889" s="200"/>
      <c r="H889" s="200"/>
      <c r="I889" s="203"/>
      <c r="J889" s="214">
        <f>BK889</f>
        <v>0</v>
      </c>
      <c r="K889" s="200"/>
      <c r="L889" s="205"/>
      <c r="M889" s="206"/>
      <c r="N889" s="207"/>
      <c r="O889" s="207"/>
      <c r="P889" s="208">
        <f>SUM(P890:P895)</f>
        <v>0</v>
      </c>
      <c r="Q889" s="207"/>
      <c r="R889" s="208">
        <f>SUM(R890:R895)</f>
        <v>0.0057499999999999999</v>
      </c>
      <c r="S889" s="207"/>
      <c r="T889" s="209">
        <f>SUM(T890:T895)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10" t="s">
        <v>83</v>
      </c>
      <c r="AT889" s="211" t="s">
        <v>73</v>
      </c>
      <c r="AU889" s="211" t="s">
        <v>81</v>
      </c>
      <c r="AY889" s="210" t="s">
        <v>209</v>
      </c>
      <c r="BK889" s="212">
        <f>SUM(BK890:BK895)</f>
        <v>0</v>
      </c>
    </row>
    <row r="890" s="2" customFormat="1" ht="37.8" customHeight="1">
      <c r="A890" s="40"/>
      <c r="B890" s="41"/>
      <c r="C890" s="215" t="s">
        <v>1603</v>
      </c>
      <c r="D890" s="215" t="s">
        <v>211</v>
      </c>
      <c r="E890" s="216" t="s">
        <v>1604</v>
      </c>
      <c r="F890" s="217" t="s">
        <v>1605</v>
      </c>
      <c r="G890" s="218" t="s">
        <v>1606</v>
      </c>
      <c r="H890" s="219">
        <v>1</v>
      </c>
      <c r="I890" s="220"/>
      <c r="J890" s="221">
        <f>ROUND(I890*H890,2)</f>
        <v>0</v>
      </c>
      <c r="K890" s="217" t="s">
        <v>21</v>
      </c>
      <c r="L890" s="46"/>
      <c r="M890" s="222" t="s">
        <v>21</v>
      </c>
      <c r="N890" s="223" t="s">
        <v>45</v>
      </c>
      <c r="O890" s="86"/>
      <c r="P890" s="224">
        <f>O890*H890</f>
        <v>0</v>
      </c>
      <c r="Q890" s="224">
        <v>0.0030000000000000001</v>
      </c>
      <c r="R890" s="224">
        <f>Q890*H890</f>
        <v>0.0030000000000000001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298</v>
      </c>
      <c r="AT890" s="226" t="s">
        <v>211</v>
      </c>
      <c r="AU890" s="226" t="s">
        <v>83</v>
      </c>
      <c r="AY890" s="19" t="s">
        <v>209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81</v>
      </c>
      <c r="BK890" s="227">
        <f>ROUND(I890*H890,2)</f>
        <v>0</v>
      </c>
      <c r="BL890" s="19" t="s">
        <v>298</v>
      </c>
      <c r="BM890" s="226" t="s">
        <v>1607</v>
      </c>
    </row>
    <row r="891" s="2" customFormat="1" ht="37.8" customHeight="1">
      <c r="A891" s="40"/>
      <c r="B891" s="41"/>
      <c r="C891" s="215" t="s">
        <v>1608</v>
      </c>
      <c r="D891" s="215" t="s">
        <v>211</v>
      </c>
      <c r="E891" s="216" t="s">
        <v>1609</v>
      </c>
      <c r="F891" s="217" t="s">
        <v>1610</v>
      </c>
      <c r="G891" s="218" t="s">
        <v>1606</v>
      </c>
      <c r="H891" s="219">
        <v>1</v>
      </c>
      <c r="I891" s="220"/>
      <c r="J891" s="221">
        <f>ROUND(I891*H891,2)</f>
        <v>0</v>
      </c>
      <c r="K891" s="217" t="s">
        <v>21</v>
      </c>
      <c r="L891" s="46"/>
      <c r="M891" s="222" t="s">
        <v>21</v>
      </c>
      <c r="N891" s="223" t="s">
        <v>45</v>
      </c>
      <c r="O891" s="86"/>
      <c r="P891" s="224">
        <f>O891*H891</f>
        <v>0</v>
      </c>
      <c r="Q891" s="224">
        <v>0.00075000000000000002</v>
      </c>
      <c r="R891" s="224">
        <f>Q891*H891</f>
        <v>0.00075000000000000002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298</v>
      </c>
      <c r="AT891" s="226" t="s">
        <v>211</v>
      </c>
      <c r="AU891" s="226" t="s">
        <v>83</v>
      </c>
      <c r="AY891" s="19" t="s">
        <v>209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81</v>
      </c>
      <c r="BK891" s="227">
        <f>ROUND(I891*H891,2)</f>
        <v>0</v>
      </c>
      <c r="BL891" s="19" t="s">
        <v>298</v>
      </c>
      <c r="BM891" s="226" t="s">
        <v>1611</v>
      </c>
    </row>
    <row r="892" s="2" customFormat="1" ht="37.8" customHeight="1">
      <c r="A892" s="40"/>
      <c r="B892" s="41"/>
      <c r="C892" s="215" t="s">
        <v>1612</v>
      </c>
      <c r="D892" s="215" t="s">
        <v>211</v>
      </c>
      <c r="E892" s="216" t="s">
        <v>1613</v>
      </c>
      <c r="F892" s="217" t="s">
        <v>1614</v>
      </c>
      <c r="G892" s="218" t="s">
        <v>1606</v>
      </c>
      <c r="H892" s="219">
        <v>1</v>
      </c>
      <c r="I892" s="220"/>
      <c r="J892" s="221">
        <f>ROUND(I892*H892,2)</f>
        <v>0</v>
      </c>
      <c r="K892" s="217" t="s">
        <v>21</v>
      </c>
      <c r="L892" s="46"/>
      <c r="M892" s="222" t="s">
        <v>21</v>
      </c>
      <c r="N892" s="223" t="s">
        <v>45</v>
      </c>
      <c r="O892" s="86"/>
      <c r="P892" s="224">
        <f>O892*H892</f>
        <v>0</v>
      </c>
      <c r="Q892" s="224">
        <v>0.001</v>
      </c>
      <c r="R892" s="224">
        <f>Q892*H892</f>
        <v>0.001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298</v>
      </c>
      <c r="AT892" s="226" t="s">
        <v>211</v>
      </c>
      <c r="AU892" s="226" t="s">
        <v>83</v>
      </c>
      <c r="AY892" s="19" t="s">
        <v>209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81</v>
      </c>
      <c r="BK892" s="227">
        <f>ROUND(I892*H892,2)</f>
        <v>0</v>
      </c>
      <c r="BL892" s="19" t="s">
        <v>298</v>
      </c>
      <c r="BM892" s="226" t="s">
        <v>1615</v>
      </c>
    </row>
    <row r="893" s="2" customFormat="1" ht="49.05" customHeight="1">
      <c r="A893" s="40"/>
      <c r="B893" s="41"/>
      <c r="C893" s="215" t="s">
        <v>1616</v>
      </c>
      <c r="D893" s="215" t="s">
        <v>211</v>
      </c>
      <c r="E893" s="216" t="s">
        <v>1617</v>
      </c>
      <c r="F893" s="217" t="s">
        <v>1618</v>
      </c>
      <c r="G893" s="218" t="s">
        <v>1606</v>
      </c>
      <c r="H893" s="219">
        <v>1</v>
      </c>
      <c r="I893" s="220"/>
      <c r="J893" s="221">
        <f>ROUND(I893*H893,2)</f>
        <v>0</v>
      </c>
      <c r="K893" s="217" t="s">
        <v>21</v>
      </c>
      <c r="L893" s="46"/>
      <c r="M893" s="222" t="s">
        <v>21</v>
      </c>
      <c r="N893" s="223" t="s">
        <v>45</v>
      </c>
      <c r="O893" s="86"/>
      <c r="P893" s="224">
        <f>O893*H893</f>
        <v>0</v>
      </c>
      <c r="Q893" s="224">
        <v>0.001</v>
      </c>
      <c r="R893" s="224">
        <f>Q893*H893</f>
        <v>0.001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298</v>
      </c>
      <c r="AT893" s="226" t="s">
        <v>211</v>
      </c>
      <c r="AU893" s="226" t="s">
        <v>83</v>
      </c>
      <c r="AY893" s="19" t="s">
        <v>209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81</v>
      </c>
      <c r="BK893" s="227">
        <f>ROUND(I893*H893,2)</f>
        <v>0</v>
      </c>
      <c r="BL893" s="19" t="s">
        <v>298</v>
      </c>
      <c r="BM893" s="226" t="s">
        <v>1619</v>
      </c>
    </row>
    <row r="894" s="2" customFormat="1" ht="37.8" customHeight="1">
      <c r="A894" s="40"/>
      <c r="B894" s="41"/>
      <c r="C894" s="215" t="s">
        <v>1620</v>
      </c>
      <c r="D894" s="215" t="s">
        <v>211</v>
      </c>
      <c r="E894" s="216" t="s">
        <v>1621</v>
      </c>
      <c r="F894" s="217" t="s">
        <v>1622</v>
      </c>
      <c r="G894" s="218" t="s">
        <v>1623</v>
      </c>
      <c r="H894" s="282"/>
      <c r="I894" s="220"/>
      <c r="J894" s="221">
        <f>ROUND(I894*H894,2)</f>
        <v>0</v>
      </c>
      <c r="K894" s="217" t="s">
        <v>234</v>
      </c>
      <c r="L894" s="46"/>
      <c r="M894" s="222" t="s">
        <v>21</v>
      </c>
      <c r="N894" s="223" t="s">
        <v>45</v>
      </c>
      <c r="O894" s="86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298</v>
      </c>
      <c r="AT894" s="226" t="s">
        <v>211</v>
      </c>
      <c r="AU894" s="226" t="s">
        <v>83</v>
      </c>
      <c r="AY894" s="19" t="s">
        <v>209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81</v>
      </c>
      <c r="BK894" s="227">
        <f>ROUND(I894*H894,2)</f>
        <v>0</v>
      </c>
      <c r="BL894" s="19" t="s">
        <v>298</v>
      </c>
      <c r="BM894" s="226" t="s">
        <v>1624</v>
      </c>
    </row>
    <row r="895" s="2" customFormat="1" ht="49.05" customHeight="1">
      <c r="A895" s="40"/>
      <c r="B895" s="41"/>
      <c r="C895" s="215" t="s">
        <v>1625</v>
      </c>
      <c r="D895" s="215" t="s">
        <v>211</v>
      </c>
      <c r="E895" s="216" t="s">
        <v>1626</v>
      </c>
      <c r="F895" s="217" t="s">
        <v>1627</v>
      </c>
      <c r="G895" s="218" t="s">
        <v>1623</v>
      </c>
      <c r="H895" s="282"/>
      <c r="I895" s="220"/>
      <c r="J895" s="221">
        <f>ROUND(I895*H895,2)</f>
        <v>0</v>
      </c>
      <c r="K895" s="217" t="s">
        <v>234</v>
      </c>
      <c r="L895" s="46"/>
      <c r="M895" s="222" t="s">
        <v>21</v>
      </c>
      <c r="N895" s="223" t="s">
        <v>45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298</v>
      </c>
      <c r="AT895" s="226" t="s">
        <v>211</v>
      </c>
      <c r="AU895" s="226" t="s">
        <v>83</v>
      </c>
      <c r="AY895" s="19" t="s">
        <v>209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81</v>
      </c>
      <c r="BK895" s="227">
        <f>ROUND(I895*H895,2)</f>
        <v>0</v>
      </c>
      <c r="BL895" s="19" t="s">
        <v>298</v>
      </c>
      <c r="BM895" s="226" t="s">
        <v>1628</v>
      </c>
    </row>
    <row r="896" s="12" customFormat="1" ht="22.8" customHeight="1">
      <c r="A896" s="12"/>
      <c r="B896" s="199"/>
      <c r="C896" s="200"/>
      <c r="D896" s="201" t="s">
        <v>73</v>
      </c>
      <c r="E896" s="213" t="s">
        <v>1629</v>
      </c>
      <c r="F896" s="213" t="s">
        <v>1630</v>
      </c>
      <c r="G896" s="200"/>
      <c r="H896" s="200"/>
      <c r="I896" s="203"/>
      <c r="J896" s="214">
        <f>BK896</f>
        <v>0</v>
      </c>
      <c r="K896" s="200"/>
      <c r="L896" s="205"/>
      <c r="M896" s="206"/>
      <c r="N896" s="207"/>
      <c r="O896" s="207"/>
      <c r="P896" s="208">
        <f>SUM(P897:P899)</f>
        <v>0</v>
      </c>
      <c r="Q896" s="207"/>
      <c r="R896" s="208">
        <f>SUM(R897:R899)</f>
        <v>0.00016000000000000001</v>
      </c>
      <c r="S896" s="207"/>
      <c r="T896" s="209">
        <f>SUM(T897:T899)</f>
        <v>0.049860000000000002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10" t="s">
        <v>83</v>
      </c>
      <c r="AT896" s="211" t="s">
        <v>73</v>
      </c>
      <c r="AU896" s="211" t="s">
        <v>81</v>
      </c>
      <c r="AY896" s="210" t="s">
        <v>209</v>
      </c>
      <c r="BK896" s="212">
        <f>SUM(BK897:BK899)</f>
        <v>0</v>
      </c>
    </row>
    <row r="897" s="2" customFormat="1" ht="24.15" customHeight="1">
      <c r="A897" s="40"/>
      <c r="B897" s="41"/>
      <c r="C897" s="215" t="s">
        <v>1631</v>
      </c>
      <c r="D897" s="215" t="s">
        <v>211</v>
      </c>
      <c r="E897" s="216" t="s">
        <v>1632</v>
      </c>
      <c r="F897" s="217" t="s">
        <v>1633</v>
      </c>
      <c r="G897" s="218" t="s">
        <v>354</v>
      </c>
      <c r="H897" s="219">
        <v>2</v>
      </c>
      <c r="I897" s="220"/>
      <c r="J897" s="221">
        <f>ROUND(I897*H897,2)</f>
        <v>0</v>
      </c>
      <c r="K897" s="217" t="s">
        <v>234</v>
      </c>
      <c r="L897" s="46"/>
      <c r="M897" s="222" t="s">
        <v>21</v>
      </c>
      <c r="N897" s="223" t="s">
        <v>45</v>
      </c>
      <c r="O897" s="86"/>
      <c r="P897" s="224">
        <f>O897*H897</f>
        <v>0</v>
      </c>
      <c r="Q897" s="224">
        <v>8.0000000000000007E-05</v>
      </c>
      <c r="R897" s="224">
        <f>Q897*H897</f>
        <v>0.00016000000000000001</v>
      </c>
      <c r="S897" s="224">
        <v>0.024930000000000001</v>
      </c>
      <c r="T897" s="225">
        <f>S897*H897</f>
        <v>0.049860000000000002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298</v>
      </c>
      <c r="AT897" s="226" t="s">
        <v>211</v>
      </c>
      <c r="AU897" s="226" t="s">
        <v>83</v>
      </c>
      <c r="AY897" s="19" t="s">
        <v>209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81</v>
      </c>
      <c r="BK897" s="227">
        <f>ROUND(I897*H897,2)</f>
        <v>0</v>
      </c>
      <c r="BL897" s="19" t="s">
        <v>298</v>
      </c>
      <c r="BM897" s="226" t="s">
        <v>1634</v>
      </c>
    </row>
    <row r="898" s="2" customFormat="1" ht="24.15" customHeight="1">
      <c r="A898" s="40"/>
      <c r="B898" s="41"/>
      <c r="C898" s="215" t="s">
        <v>1635</v>
      </c>
      <c r="D898" s="215" t="s">
        <v>211</v>
      </c>
      <c r="E898" s="216" t="s">
        <v>1636</v>
      </c>
      <c r="F898" s="217" t="s">
        <v>1637</v>
      </c>
      <c r="G898" s="218" t="s">
        <v>1638</v>
      </c>
      <c r="H898" s="219">
        <v>2</v>
      </c>
      <c r="I898" s="220"/>
      <c r="J898" s="221">
        <f>ROUND(I898*H898,2)</f>
        <v>0</v>
      </c>
      <c r="K898" s="217" t="s">
        <v>21</v>
      </c>
      <c r="L898" s="46"/>
      <c r="M898" s="222" t="s">
        <v>21</v>
      </c>
      <c r="N898" s="223" t="s">
        <v>45</v>
      </c>
      <c r="O898" s="86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298</v>
      </c>
      <c r="AT898" s="226" t="s">
        <v>211</v>
      </c>
      <c r="AU898" s="226" t="s">
        <v>83</v>
      </c>
      <c r="AY898" s="19" t="s">
        <v>209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81</v>
      </c>
      <c r="BK898" s="227">
        <f>ROUND(I898*H898,2)</f>
        <v>0</v>
      </c>
      <c r="BL898" s="19" t="s">
        <v>298</v>
      </c>
      <c r="BM898" s="226" t="s">
        <v>1639</v>
      </c>
    </row>
    <row r="899" s="2" customFormat="1" ht="24.15" customHeight="1">
      <c r="A899" s="40"/>
      <c r="B899" s="41"/>
      <c r="C899" s="215" t="s">
        <v>1640</v>
      </c>
      <c r="D899" s="215" t="s">
        <v>211</v>
      </c>
      <c r="E899" s="216" t="s">
        <v>1641</v>
      </c>
      <c r="F899" s="217" t="s">
        <v>1642</v>
      </c>
      <c r="G899" s="218" t="s">
        <v>1638</v>
      </c>
      <c r="H899" s="219">
        <v>2</v>
      </c>
      <c r="I899" s="220"/>
      <c r="J899" s="221">
        <f>ROUND(I899*H899,2)</f>
        <v>0</v>
      </c>
      <c r="K899" s="217" t="s">
        <v>21</v>
      </c>
      <c r="L899" s="46"/>
      <c r="M899" s="222" t="s">
        <v>21</v>
      </c>
      <c r="N899" s="223" t="s">
        <v>45</v>
      </c>
      <c r="O899" s="86"/>
      <c r="P899" s="224">
        <f>O899*H899</f>
        <v>0</v>
      </c>
      <c r="Q899" s="224">
        <v>0</v>
      </c>
      <c r="R899" s="224">
        <f>Q899*H899</f>
        <v>0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298</v>
      </c>
      <c r="AT899" s="226" t="s">
        <v>211</v>
      </c>
      <c r="AU899" s="226" t="s">
        <v>83</v>
      </c>
      <c r="AY899" s="19" t="s">
        <v>209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81</v>
      </c>
      <c r="BK899" s="227">
        <f>ROUND(I899*H899,2)</f>
        <v>0</v>
      </c>
      <c r="BL899" s="19" t="s">
        <v>298</v>
      </c>
      <c r="BM899" s="226" t="s">
        <v>1643</v>
      </c>
    </row>
    <row r="900" s="12" customFormat="1" ht="22.8" customHeight="1">
      <c r="A900" s="12"/>
      <c r="B900" s="199"/>
      <c r="C900" s="200"/>
      <c r="D900" s="201" t="s">
        <v>73</v>
      </c>
      <c r="E900" s="213" t="s">
        <v>1644</v>
      </c>
      <c r="F900" s="213" t="s">
        <v>1645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SUM(P901:P929)</f>
        <v>0</v>
      </c>
      <c r="Q900" s="207"/>
      <c r="R900" s="208">
        <f>SUM(R901:R929)</f>
        <v>1.31306882</v>
      </c>
      <c r="S900" s="207"/>
      <c r="T900" s="209">
        <f>SUM(T901:T929)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83</v>
      </c>
      <c r="AT900" s="211" t="s">
        <v>73</v>
      </c>
      <c r="AU900" s="211" t="s">
        <v>81</v>
      </c>
      <c r="AY900" s="210" t="s">
        <v>209</v>
      </c>
      <c r="BK900" s="212">
        <f>SUM(BK901:BK929)</f>
        <v>0</v>
      </c>
    </row>
    <row r="901" s="2" customFormat="1" ht="24.15" customHeight="1">
      <c r="A901" s="40"/>
      <c r="B901" s="41"/>
      <c r="C901" s="215" t="s">
        <v>1646</v>
      </c>
      <c r="D901" s="215" t="s">
        <v>211</v>
      </c>
      <c r="E901" s="216" t="s">
        <v>1647</v>
      </c>
      <c r="F901" s="217" t="s">
        <v>1648</v>
      </c>
      <c r="G901" s="218" t="s">
        <v>322</v>
      </c>
      <c r="H901" s="219">
        <v>22.199999999999999</v>
      </c>
      <c r="I901" s="220"/>
      <c r="J901" s="221">
        <f>ROUND(I901*H901,2)</f>
        <v>0</v>
      </c>
      <c r="K901" s="217" t="s">
        <v>21</v>
      </c>
      <c r="L901" s="46"/>
      <c r="M901" s="222" t="s">
        <v>21</v>
      </c>
      <c r="N901" s="223" t="s">
        <v>45</v>
      </c>
      <c r="O901" s="86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298</v>
      </c>
      <c r="AT901" s="226" t="s">
        <v>211</v>
      </c>
      <c r="AU901" s="226" t="s">
        <v>83</v>
      </c>
      <c r="AY901" s="19" t="s">
        <v>209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81</v>
      </c>
      <c r="BK901" s="227">
        <f>ROUND(I901*H901,2)</f>
        <v>0</v>
      </c>
      <c r="BL901" s="19" t="s">
        <v>298</v>
      </c>
      <c r="BM901" s="226" t="s">
        <v>1649</v>
      </c>
    </row>
    <row r="902" s="2" customFormat="1" ht="37.8" customHeight="1">
      <c r="A902" s="40"/>
      <c r="B902" s="41"/>
      <c r="C902" s="215" t="s">
        <v>1650</v>
      </c>
      <c r="D902" s="215" t="s">
        <v>211</v>
      </c>
      <c r="E902" s="216" t="s">
        <v>1651</v>
      </c>
      <c r="F902" s="217" t="s">
        <v>1652</v>
      </c>
      <c r="G902" s="218" t="s">
        <v>322</v>
      </c>
      <c r="H902" s="219">
        <v>65</v>
      </c>
      <c r="I902" s="220"/>
      <c r="J902" s="221">
        <f>ROUND(I902*H902,2)</f>
        <v>0</v>
      </c>
      <c r="K902" s="217" t="s">
        <v>21</v>
      </c>
      <c r="L902" s="46"/>
      <c r="M902" s="222" t="s">
        <v>21</v>
      </c>
      <c r="N902" s="223" t="s">
        <v>45</v>
      </c>
      <c r="O902" s="86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298</v>
      </c>
      <c r="AT902" s="226" t="s">
        <v>211</v>
      </c>
      <c r="AU902" s="226" t="s">
        <v>83</v>
      </c>
      <c r="AY902" s="19" t="s">
        <v>209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81</v>
      </c>
      <c r="BK902" s="227">
        <f>ROUND(I902*H902,2)</f>
        <v>0</v>
      </c>
      <c r="BL902" s="19" t="s">
        <v>298</v>
      </c>
      <c r="BM902" s="226" t="s">
        <v>1653</v>
      </c>
    </row>
    <row r="903" s="13" customFormat="1">
      <c r="A903" s="13"/>
      <c r="B903" s="228"/>
      <c r="C903" s="229"/>
      <c r="D903" s="230" t="s">
        <v>217</v>
      </c>
      <c r="E903" s="231" t="s">
        <v>21</v>
      </c>
      <c r="F903" s="232" t="s">
        <v>1654</v>
      </c>
      <c r="G903" s="229"/>
      <c r="H903" s="233">
        <v>49</v>
      </c>
      <c r="I903" s="234"/>
      <c r="J903" s="229"/>
      <c r="K903" s="229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217</v>
      </c>
      <c r="AU903" s="239" t="s">
        <v>83</v>
      </c>
      <c r="AV903" s="13" t="s">
        <v>83</v>
      </c>
      <c r="AW903" s="13" t="s">
        <v>35</v>
      </c>
      <c r="AX903" s="13" t="s">
        <v>74</v>
      </c>
      <c r="AY903" s="239" t="s">
        <v>209</v>
      </c>
    </row>
    <row r="904" s="13" customFormat="1">
      <c r="A904" s="13"/>
      <c r="B904" s="228"/>
      <c r="C904" s="229"/>
      <c r="D904" s="230" t="s">
        <v>217</v>
      </c>
      <c r="E904" s="231" t="s">
        <v>21</v>
      </c>
      <c r="F904" s="232" t="s">
        <v>1655</v>
      </c>
      <c r="G904" s="229"/>
      <c r="H904" s="233">
        <v>16</v>
      </c>
      <c r="I904" s="234"/>
      <c r="J904" s="229"/>
      <c r="K904" s="229"/>
      <c r="L904" s="235"/>
      <c r="M904" s="236"/>
      <c r="N904" s="237"/>
      <c r="O904" s="237"/>
      <c r="P904" s="237"/>
      <c r="Q904" s="237"/>
      <c r="R904" s="237"/>
      <c r="S904" s="237"/>
      <c r="T904" s="23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9" t="s">
        <v>217</v>
      </c>
      <c r="AU904" s="239" t="s">
        <v>83</v>
      </c>
      <c r="AV904" s="13" t="s">
        <v>83</v>
      </c>
      <c r="AW904" s="13" t="s">
        <v>35</v>
      </c>
      <c r="AX904" s="13" t="s">
        <v>74</v>
      </c>
      <c r="AY904" s="239" t="s">
        <v>209</v>
      </c>
    </row>
    <row r="905" s="14" customFormat="1">
      <c r="A905" s="14"/>
      <c r="B905" s="240"/>
      <c r="C905" s="241"/>
      <c r="D905" s="230" t="s">
        <v>217</v>
      </c>
      <c r="E905" s="242" t="s">
        <v>21</v>
      </c>
      <c r="F905" s="243" t="s">
        <v>223</v>
      </c>
      <c r="G905" s="241"/>
      <c r="H905" s="244">
        <v>65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0" t="s">
        <v>217</v>
      </c>
      <c r="AU905" s="250" t="s">
        <v>83</v>
      </c>
      <c r="AV905" s="14" t="s">
        <v>224</v>
      </c>
      <c r="AW905" s="14" t="s">
        <v>35</v>
      </c>
      <c r="AX905" s="14" t="s">
        <v>81</v>
      </c>
      <c r="AY905" s="250" t="s">
        <v>209</v>
      </c>
    </row>
    <row r="906" s="2" customFormat="1" ht="37.8" customHeight="1">
      <c r="A906" s="40"/>
      <c r="B906" s="41"/>
      <c r="C906" s="215" t="s">
        <v>1656</v>
      </c>
      <c r="D906" s="215" t="s">
        <v>211</v>
      </c>
      <c r="E906" s="216" t="s">
        <v>1657</v>
      </c>
      <c r="F906" s="217" t="s">
        <v>1658</v>
      </c>
      <c r="G906" s="218" t="s">
        <v>322</v>
      </c>
      <c r="H906" s="219">
        <v>14.5</v>
      </c>
      <c r="I906" s="220"/>
      <c r="J906" s="221">
        <f>ROUND(I906*H906,2)</f>
        <v>0</v>
      </c>
      <c r="K906" s="217" t="s">
        <v>21</v>
      </c>
      <c r="L906" s="46"/>
      <c r="M906" s="222" t="s">
        <v>21</v>
      </c>
      <c r="N906" s="223" t="s">
        <v>45</v>
      </c>
      <c r="O906" s="86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298</v>
      </c>
      <c r="AT906" s="226" t="s">
        <v>211</v>
      </c>
      <c r="AU906" s="226" t="s">
        <v>83</v>
      </c>
      <c r="AY906" s="19" t="s">
        <v>209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81</v>
      </c>
      <c r="BK906" s="227">
        <f>ROUND(I906*H906,2)</f>
        <v>0</v>
      </c>
      <c r="BL906" s="19" t="s">
        <v>298</v>
      </c>
      <c r="BM906" s="226" t="s">
        <v>1659</v>
      </c>
    </row>
    <row r="907" s="13" customFormat="1">
      <c r="A907" s="13"/>
      <c r="B907" s="228"/>
      <c r="C907" s="229"/>
      <c r="D907" s="230" t="s">
        <v>217</v>
      </c>
      <c r="E907" s="231" t="s">
        <v>21</v>
      </c>
      <c r="F907" s="232" t="s">
        <v>1660</v>
      </c>
      <c r="G907" s="229"/>
      <c r="H907" s="233">
        <v>14.5</v>
      </c>
      <c r="I907" s="234"/>
      <c r="J907" s="229"/>
      <c r="K907" s="229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217</v>
      </c>
      <c r="AU907" s="239" t="s">
        <v>83</v>
      </c>
      <c r="AV907" s="13" t="s">
        <v>83</v>
      </c>
      <c r="AW907" s="13" t="s">
        <v>35</v>
      </c>
      <c r="AX907" s="13" t="s">
        <v>81</v>
      </c>
      <c r="AY907" s="239" t="s">
        <v>209</v>
      </c>
    </row>
    <row r="908" s="2" customFormat="1" ht="37.8" customHeight="1">
      <c r="A908" s="40"/>
      <c r="B908" s="41"/>
      <c r="C908" s="215" t="s">
        <v>1661</v>
      </c>
      <c r="D908" s="215" t="s">
        <v>211</v>
      </c>
      <c r="E908" s="216" t="s">
        <v>1662</v>
      </c>
      <c r="F908" s="217" t="s">
        <v>1663</v>
      </c>
      <c r="G908" s="218" t="s">
        <v>354</v>
      </c>
      <c r="H908" s="219">
        <v>17</v>
      </c>
      <c r="I908" s="220"/>
      <c r="J908" s="221">
        <f>ROUND(I908*H908,2)</f>
        <v>0</v>
      </c>
      <c r="K908" s="217" t="s">
        <v>21</v>
      </c>
      <c r="L908" s="46"/>
      <c r="M908" s="222" t="s">
        <v>21</v>
      </c>
      <c r="N908" s="223" t="s">
        <v>45</v>
      </c>
      <c r="O908" s="86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298</v>
      </c>
      <c r="AT908" s="226" t="s">
        <v>211</v>
      </c>
      <c r="AU908" s="226" t="s">
        <v>83</v>
      </c>
      <c r="AY908" s="19" t="s">
        <v>209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81</v>
      </c>
      <c r="BK908" s="227">
        <f>ROUND(I908*H908,2)</f>
        <v>0</v>
      </c>
      <c r="BL908" s="19" t="s">
        <v>298</v>
      </c>
      <c r="BM908" s="226" t="s">
        <v>1664</v>
      </c>
    </row>
    <row r="909" s="13" customFormat="1">
      <c r="A909" s="13"/>
      <c r="B909" s="228"/>
      <c r="C909" s="229"/>
      <c r="D909" s="230" t="s">
        <v>217</v>
      </c>
      <c r="E909" s="231" t="s">
        <v>21</v>
      </c>
      <c r="F909" s="232" t="s">
        <v>1665</v>
      </c>
      <c r="G909" s="229"/>
      <c r="H909" s="233">
        <v>17</v>
      </c>
      <c r="I909" s="234"/>
      <c r="J909" s="229"/>
      <c r="K909" s="229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217</v>
      </c>
      <c r="AU909" s="239" t="s">
        <v>83</v>
      </c>
      <c r="AV909" s="13" t="s">
        <v>83</v>
      </c>
      <c r="AW909" s="13" t="s">
        <v>35</v>
      </c>
      <c r="AX909" s="13" t="s">
        <v>81</v>
      </c>
      <c r="AY909" s="239" t="s">
        <v>209</v>
      </c>
    </row>
    <row r="910" s="2" customFormat="1" ht="49.05" customHeight="1">
      <c r="A910" s="40"/>
      <c r="B910" s="41"/>
      <c r="C910" s="215" t="s">
        <v>1666</v>
      </c>
      <c r="D910" s="215" t="s">
        <v>211</v>
      </c>
      <c r="E910" s="216" t="s">
        <v>1667</v>
      </c>
      <c r="F910" s="217" t="s">
        <v>1668</v>
      </c>
      <c r="G910" s="218" t="s">
        <v>322</v>
      </c>
      <c r="H910" s="219">
        <v>11.175000000000001</v>
      </c>
      <c r="I910" s="220"/>
      <c r="J910" s="221">
        <f>ROUND(I910*H910,2)</f>
        <v>0</v>
      </c>
      <c r="K910" s="217" t="s">
        <v>21</v>
      </c>
      <c r="L910" s="46"/>
      <c r="M910" s="222" t="s">
        <v>21</v>
      </c>
      <c r="N910" s="223" t="s">
        <v>45</v>
      </c>
      <c r="O910" s="86"/>
      <c r="P910" s="224">
        <f>O910*H910</f>
        <v>0</v>
      </c>
      <c r="Q910" s="224">
        <v>0</v>
      </c>
      <c r="R910" s="224">
        <f>Q910*H910</f>
        <v>0</v>
      </c>
      <c r="S910" s="224">
        <v>0</v>
      </c>
      <c r="T910" s="225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6" t="s">
        <v>298</v>
      </c>
      <c r="AT910" s="226" t="s">
        <v>211</v>
      </c>
      <c r="AU910" s="226" t="s">
        <v>83</v>
      </c>
      <c r="AY910" s="19" t="s">
        <v>209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19" t="s">
        <v>81</v>
      </c>
      <c r="BK910" s="227">
        <f>ROUND(I910*H910,2)</f>
        <v>0</v>
      </c>
      <c r="BL910" s="19" t="s">
        <v>298</v>
      </c>
      <c r="BM910" s="226" t="s">
        <v>1669</v>
      </c>
    </row>
    <row r="911" s="13" customFormat="1">
      <c r="A911" s="13"/>
      <c r="B911" s="228"/>
      <c r="C911" s="229"/>
      <c r="D911" s="230" t="s">
        <v>217</v>
      </c>
      <c r="E911" s="231" t="s">
        <v>21</v>
      </c>
      <c r="F911" s="232" t="s">
        <v>1670</v>
      </c>
      <c r="G911" s="229"/>
      <c r="H911" s="233">
        <v>11.175000000000001</v>
      </c>
      <c r="I911" s="234"/>
      <c r="J911" s="229"/>
      <c r="K911" s="229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217</v>
      </c>
      <c r="AU911" s="239" t="s">
        <v>83</v>
      </c>
      <c r="AV911" s="13" t="s">
        <v>83</v>
      </c>
      <c r="AW911" s="13" t="s">
        <v>35</v>
      </c>
      <c r="AX911" s="13" t="s">
        <v>81</v>
      </c>
      <c r="AY911" s="239" t="s">
        <v>209</v>
      </c>
    </row>
    <row r="912" s="2" customFormat="1" ht="49.05" customHeight="1">
      <c r="A912" s="40"/>
      <c r="B912" s="41"/>
      <c r="C912" s="215" t="s">
        <v>1671</v>
      </c>
      <c r="D912" s="215" t="s">
        <v>211</v>
      </c>
      <c r="E912" s="216" t="s">
        <v>1672</v>
      </c>
      <c r="F912" s="217" t="s">
        <v>1673</v>
      </c>
      <c r="G912" s="218" t="s">
        <v>331</v>
      </c>
      <c r="H912" s="219">
        <v>3.1219999999999999</v>
      </c>
      <c r="I912" s="220"/>
      <c r="J912" s="221">
        <f>ROUND(I912*H912,2)</f>
        <v>0</v>
      </c>
      <c r="K912" s="217" t="s">
        <v>21</v>
      </c>
      <c r="L912" s="46"/>
      <c r="M912" s="222" t="s">
        <v>21</v>
      </c>
      <c r="N912" s="223" t="s">
        <v>45</v>
      </c>
      <c r="O912" s="86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298</v>
      </c>
      <c r="AT912" s="226" t="s">
        <v>211</v>
      </c>
      <c r="AU912" s="226" t="s">
        <v>83</v>
      </c>
      <c r="AY912" s="19" t="s">
        <v>209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81</v>
      </c>
      <c r="BK912" s="227">
        <f>ROUND(I912*H912,2)</f>
        <v>0</v>
      </c>
      <c r="BL912" s="19" t="s">
        <v>298</v>
      </c>
      <c r="BM912" s="226" t="s">
        <v>1674</v>
      </c>
    </row>
    <row r="913" s="13" customFormat="1">
      <c r="A913" s="13"/>
      <c r="B913" s="228"/>
      <c r="C913" s="229"/>
      <c r="D913" s="230" t="s">
        <v>217</v>
      </c>
      <c r="E913" s="231" t="s">
        <v>21</v>
      </c>
      <c r="F913" s="232" t="s">
        <v>1375</v>
      </c>
      <c r="G913" s="229"/>
      <c r="H913" s="233">
        <v>3.1219999999999999</v>
      </c>
      <c r="I913" s="234"/>
      <c r="J913" s="229"/>
      <c r="K913" s="229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217</v>
      </c>
      <c r="AU913" s="239" t="s">
        <v>83</v>
      </c>
      <c r="AV913" s="13" t="s">
        <v>83</v>
      </c>
      <c r="AW913" s="13" t="s">
        <v>35</v>
      </c>
      <c r="AX913" s="13" t="s">
        <v>81</v>
      </c>
      <c r="AY913" s="239" t="s">
        <v>209</v>
      </c>
    </row>
    <row r="914" s="2" customFormat="1" ht="37.8" customHeight="1">
      <c r="A914" s="40"/>
      <c r="B914" s="41"/>
      <c r="C914" s="215" t="s">
        <v>1248</v>
      </c>
      <c r="D914" s="215" t="s">
        <v>211</v>
      </c>
      <c r="E914" s="216" t="s">
        <v>1675</v>
      </c>
      <c r="F914" s="217" t="s">
        <v>1676</v>
      </c>
      <c r="G914" s="218" t="s">
        <v>354</v>
      </c>
      <c r="H914" s="219">
        <v>6</v>
      </c>
      <c r="I914" s="220"/>
      <c r="J914" s="221">
        <f>ROUND(I914*H914,2)</f>
        <v>0</v>
      </c>
      <c r="K914" s="217" t="s">
        <v>21</v>
      </c>
      <c r="L914" s="46"/>
      <c r="M914" s="222" t="s">
        <v>21</v>
      </c>
      <c r="N914" s="223" t="s">
        <v>45</v>
      </c>
      <c r="O914" s="86"/>
      <c r="P914" s="224">
        <f>O914*H914</f>
        <v>0</v>
      </c>
      <c r="Q914" s="224">
        <v>0</v>
      </c>
      <c r="R914" s="224">
        <f>Q914*H914</f>
        <v>0</v>
      </c>
      <c r="S914" s="224">
        <v>0</v>
      </c>
      <c r="T914" s="225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6" t="s">
        <v>298</v>
      </c>
      <c r="AT914" s="226" t="s">
        <v>211</v>
      </c>
      <c r="AU914" s="226" t="s">
        <v>83</v>
      </c>
      <c r="AY914" s="19" t="s">
        <v>209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19" t="s">
        <v>81</v>
      </c>
      <c r="BK914" s="227">
        <f>ROUND(I914*H914,2)</f>
        <v>0</v>
      </c>
      <c r="BL914" s="19" t="s">
        <v>298</v>
      </c>
      <c r="BM914" s="226" t="s">
        <v>1677</v>
      </c>
    </row>
    <row r="915" s="13" customFormat="1">
      <c r="A915" s="13"/>
      <c r="B915" s="228"/>
      <c r="C915" s="229"/>
      <c r="D915" s="230" t="s">
        <v>217</v>
      </c>
      <c r="E915" s="231" t="s">
        <v>21</v>
      </c>
      <c r="F915" s="232" t="s">
        <v>1678</v>
      </c>
      <c r="G915" s="229"/>
      <c r="H915" s="233">
        <v>6</v>
      </c>
      <c r="I915" s="234"/>
      <c r="J915" s="229"/>
      <c r="K915" s="229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217</v>
      </c>
      <c r="AU915" s="239" t="s">
        <v>83</v>
      </c>
      <c r="AV915" s="13" t="s">
        <v>83</v>
      </c>
      <c r="AW915" s="13" t="s">
        <v>35</v>
      </c>
      <c r="AX915" s="13" t="s">
        <v>81</v>
      </c>
      <c r="AY915" s="239" t="s">
        <v>209</v>
      </c>
    </row>
    <row r="916" s="2" customFormat="1" ht="62.7" customHeight="1">
      <c r="A916" s="40"/>
      <c r="B916" s="41"/>
      <c r="C916" s="215" t="s">
        <v>1679</v>
      </c>
      <c r="D916" s="215" t="s">
        <v>211</v>
      </c>
      <c r="E916" s="216" t="s">
        <v>1680</v>
      </c>
      <c r="F916" s="217" t="s">
        <v>1681</v>
      </c>
      <c r="G916" s="218" t="s">
        <v>322</v>
      </c>
      <c r="H916" s="219">
        <v>24.25</v>
      </c>
      <c r="I916" s="220"/>
      <c r="J916" s="221">
        <f>ROUND(I916*H916,2)</f>
        <v>0</v>
      </c>
      <c r="K916" s="217" t="s">
        <v>234</v>
      </c>
      <c r="L916" s="46"/>
      <c r="M916" s="222" t="s">
        <v>21</v>
      </c>
      <c r="N916" s="223" t="s">
        <v>45</v>
      </c>
      <c r="O916" s="86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6" t="s">
        <v>298</v>
      </c>
      <c r="AT916" s="226" t="s">
        <v>211</v>
      </c>
      <c r="AU916" s="226" t="s">
        <v>83</v>
      </c>
      <c r="AY916" s="19" t="s">
        <v>209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19" t="s">
        <v>81</v>
      </c>
      <c r="BK916" s="227">
        <f>ROUND(I916*H916,2)</f>
        <v>0</v>
      </c>
      <c r="BL916" s="19" t="s">
        <v>298</v>
      </c>
      <c r="BM916" s="226" t="s">
        <v>1682</v>
      </c>
    </row>
    <row r="917" s="13" customFormat="1">
      <c r="A917" s="13"/>
      <c r="B917" s="228"/>
      <c r="C917" s="229"/>
      <c r="D917" s="230" t="s">
        <v>217</v>
      </c>
      <c r="E917" s="231" t="s">
        <v>21</v>
      </c>
      <c r="F917" s="232" t="s">
        <v>1683</v>
      </c>
      <c r="G917" s="229"/>
      <c r="H917" s="233">
        <v>24.25</v>
      </c>
      <c r="I917" s="234"/>
      <c r="J917" s="229"/>
      <c r="K917" s="229"/>
      <c r="L917" s="235"/>
      <c r="M917" s="236"/>
      <c r="N917" s="237"/>
      <c r="O917" s="237"/>
      <c r="P917" s="237"/>
      <c r="Q917" s="237"/>
      <c r="R917" s="237"/>
      <c r="S917" s="237"/>
      <c r="T917" s="23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9" t="s">
        <v>217</v>
      </c>
      <c r="AU917" s="239" t="s">
        <v>83</v>
      </c>
      <c r="AV917" s="13" t="s">
        <v>83</v>
      </c>
      <c r="AW917" s="13" t="s">
        <v>35</v>
      </c>
      <c r="AX917" s="13" t="s">
        <v>81</v>
      </c>
      <c r="AY917" s="239" t="s">
        <v>209</v>
      </c>
    </row>
    <row r="918" s="2" customFormat="1" ht="14.4" customHeight="1">
      <c r="A918" s="40"/>
      <c r="B918" s="41"/>
      <c r="C918" s="272" t="s">
        <v>1684</v>
      </c>
      <c r="D918" s="272" t="s">
        <v>299</v>
      </c>
      <c r="E918" s="273" t="s">
        <v>1685</v>
      </c>
      <c r="F918" s="274" t="s">
        <v>1686</v>
      </c>
      <c r="G918" s="275" t="s">
        <v>214</v>
      </c>
      <c r="H918" s="276">
        <v>0.503</v>
      </c>
      <c r="I918" s="277"/>
      <c r="J918" s="278">
        <f>ROUND(I918*H918,2)</f>
        <v>0</v>
      </c>
      <c r="K918" s="274" t="s">
        <v>21</v>
      </c>
      <c r="L918" s="279"/>
      <c r="M918" s="280" t="s">
        <v>21</v>
      </c>
      <c r="N918" s="281" t="s">
        <v>45</v>
      </c>
      <c r="O918" s="86"/>
      <c r="P918" s="224">
        <f>O918*H918</f>
        <v>0</v>
      </c>
      <c r="Q918" s="224">
        <v>0.55000000000000004</v>
      </c>
      <c r="R918" s="224">
        <f>Q918*H918</f>
        <v>0.27665000000000001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395</v>
      </c>
      <c r="AT918" s="226" t="s">
        <v>299</v>
      </c>
      <c r="AU918" s="226" t="s">
        <v>83</v>
      </c>
      <c r="AY918" s="19" t="s">
        <v>209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81</v>
      </c>
      <c r="BK918" s="227">
        <f>ROUND(I918*H918,2)</f>
        <v>0</v>
      </c>
      <c r="BL918" s="19" t="s">
        <v>298</v>
      </c>
      <c r="BM918" s="226" t="s">
        <v>1687</v>
      </c>
    </row>
    <row r="919" s="13" customFormat="1">
      <c r="A919" s="13"/>
      <c r="B919" s="228"/>
      <c r="C919" s="229"/>
      <c r="D919" s="230" t="s">
        <v>217</v>
      </c>
      <c r="E919" s="231" t="s">
        <v>21</v>
      </c>
      <c r="F919" s="232" t="s">
        <v>1688</v>
      </c>
      <c r="G919" s="229"/>
      <c r="H919" s="233">
        <v>0.503</v>
      </c>
      <c r="I919" s="234"/>
      <c r="J919" s="229"/>
      <c r="K919" s="229"/>
      <c r="L919" s="235"/>
      <c r="M919" s="236"/>
      <c r="N919" s="237"/>
      <c r="O919" s="237"/>
      <c r="P919" s="237"/>
      <c r="Q919" s="237"/>
      <c r="R919" s="237"/>
      <c r="S919" s="237"/>
      <c r="T919" s="23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9" t="s">
        <v>217</v>
      </c>
      <c r="AU919" s="239" t="s">
        <v>83</v>
      </c>
      <c r="AV919" s="13" t="s">
        <v>83</v>
      </c>
      <c r="AW919" s="13" t="s">
        <v>35</v>
      </c>
      <c r="AX919" s="13" t="s">
        <v>81</v>
      </c>
      <c r="AY919" s="239" t="s">
        <v>209</v>
      </c>
    </row>
    <row r="920" s="2" customFormat="1" ht="37.8" customHeight="1">
      <c r="A920" s="40"/>
      <c r="B920" s="41"/>
      <c r="C920" s="215" t="s">
        <v>1689</v>
      </c>
      <c r="D920" s="215" t="s">
        <v>211</v>
      </c>
      <c r="E920" s="216" t="s">
        <v>1690</v>
      </c>
      <c r="F920" s="217" t="s">
        <v>1691</v>
      </c>
      <c r="G920" s="218" t="s">
        <v>331</v>
      </c>
      <c r="H920" s="219">
        <v>31</v>
      </c>
      <c r="I920" s="220"/>
      <c r="J920" s="221">
        <f>ROUND(I920*H920,2)</f>
        <v>0</v>
      </c>
      <c r="K920" s="217" t="s">
        <v>234</v>
      </c>
      <c r="L920" s="46"/>
      <c r="M920" s="222" t="s">
        <v>21</v>
      </c>
      <c r="N920" s="223" t="s">
        <v>45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298</v>
      </c>
      <c r="AT920" s="226" t="s">
        <v>211</v>
      </c>
      <c r="AU920" s="226" t="s">
        <v>83</v>
      </c>
      <c r="AY920" s="19" t="s">
        <v>209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81</v>
      </c>
      <c r="BK920" s="227">
        <f>ROUND(I920*H920,2)</f>
        <v>0</v>
      </c>
      <c r="BL920" s="19" t="s">
        <v>298</v>
      </c>
      <c r="BM920" s="226" t="s">
        <v>1692</v>
      </c>
    </row>
    <row r="921" s="13" customFormat="1">
      <c r="A921" s="13"/>
      <c r="B921" s="228"/>
      <c r="C921" s="229"/>
      <c r="D921" s="230" t="s">
        <v>217</v>
      </c>
      <c r="E921" s="231" t="s">
        <v>21</v>
      </c>
      <c r="F921" s="232" t="s">
        <v>1693</v>
      </c>
      <c r="G921" s="229"/>
      <c r="H921" s="233">
        <v>31</v>
      </c>
      <c r="I921" s="234"/>
      <c r="J921" s="229"/>
      <c r="K921" s="229"/>
      <c r="L921" s="235"/>
      <c r="M921" s="236"/>
      <c r="N921" s="237"/>
      <c r="O921" s="237"/>
      <c r="P921" s="237"/>
      <c r="Q921" s="237"/>
      <c r="R921" s="237"/>
      <c r="S921" s="237"/>
      <c r="T921" s="23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9" t="s">
        <v>217</v>
      </c>
      <c r="AU921" s="239" t="s">
        <v>83</v>
      </c>
      <c r="AV921" s="13" t="s">
        <v>83</v>
      </c>
      <c r="AW921" s="13" t="s">
        <v>35</v>
      </c>
      <c r="AX921" s="13" t="s">
        <v>81</v>
      </c>
      <c r="AY921" s="239" t="s">
        <v>209</v>
      </c>
    </row>
    <row r="922" s="2" customFormat="1" ht="24.15" customHeight="1">
      <c r="A922" s="40"/>
      <c r="B922" s="41"/>
      <c r="C922" s="272" t="s">
        <v>1694</v>
      </c>
      <c r="D922" s="272" t="s">
        <v>299</v>
      </c>
      <c r="E922" s="273" t="s">
        <v>1695</v>
      </c>
      <c r="F922" s="274" t="s">
        <v>1696</v>
      </c>
      <c r="G922" s="275" t="s">
        <v>214</v>
      </c>
      <c r="H922" s="276">
        <v>1.6739999999999999</v>
      </c>
      <c r="I922" s="277"/>
      <c r="J922" s="278">
        <f>ROUND(I922*H922,2)</f>
        <v>0</v>
      </c>
      <c r="K922" s="274" t="s">
        <v>21</v>
      </c>
      <c r="L922" s="279"/>
      <c r="M922" s="280" t="s">
        <v>21</v>
      </c>
      <c r="N922" s="281" t="s">
        <v>45</v>
      </c>
      <c r="O922" s="86"/>
      <c r="P922" s="224">
        <f>O922*H922</f>
        <v>0</v>
      </c>
      <c r="Q922" s="224">
        <v>0.55000000000000004</v>
      </c>
      <c r="R922" s="224">
        <f>Q922*H922</f>
        <v>0.92070000000000007</v>
      </c>
      <c r="S922" s="224">
        <v>0</v>
      </c>
      <c r="T922" s="225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6" t="s">
        <v>395</v>
      </c>
      <c r="AT922" s="226" t="s">
        <v>299</v>
      </c>
      <c r="AU922" s="226" t="s">
        <v>83</v>
      </c>
      <c r="AY922" s="19" t="s">
        <v>209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9" t="s">
        <v>81</v>
      </c>
      <c r="BK922" s="227">
        <f>ROUND(I922*H922,2)</f>
        <v>0</v>
      </c>
      <c r="BL922" s="19" t="s">
        <v>298</v>
      </c>
      <c r="BM922" s="226" t="s">
        <v>1697</v>
      </c>
    </row>
    <row r="923" s="13" customFormat="1">
      <c r="A923" s="13"/>
      <c r="B923" s="228"/>
      <c r="C923" s="229"/>
      <c r="D923" s="230" t="s">
        <v>217</v>
      </c>
      <c r="E923" s="231" t="s">
        <v>21</v>
      </c>
      <c r="F923" s="232" t="s">
        <v>1698</v>
      </c>
      <c r="G923" s="229"/>
      <c r="H923" s="233">
        <v>1.6739999999999999</v>
      </c>
      <c r="I923" s="234"/>
      <c r="J923" s="229"/>
      <c r="K923" s="229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217</v>
      </c>
      <c r="AU923" s="239" t="s">
        <v>83</v>
      </c>
      <c r="AV923" s="13" t="s">
        <v>83</v>
      </c>
      <c r="AW923" s="13" t="s">
        <v>35</v>
      </c>
      <c r="AX923" s="13" t="s">
        <v>81</v>
      </c>
      <c r="AY923" s="239" t="s">
        <v>209</v>
      </c>
    </row>
    <row r="924" s="2" customFormat="1" ht="37.8" customHeight="1">
      <c r="A924" s="40"/>
      <c r="B924" s="41"/>
      <c r="C924" s="215" t="s">
        <v>1699</v>
      </c>
      <c r="D924" s="215" t="s">
        <v>211</v>
      </c>
      <c r="E924" s="216" t="s">
        <v>1700</v>
      </c>
      <c r="F924" s="217" t="s">
        <v>1701</v>
      </c>
      <c r="G924" s="218" t="s">
        <v>214</v>
      </c>
      <c r="H924" s="219">
        <v>1.6739999999999999</v>
      </c>
      <c r="I924" s="220"/>
      <c r="J924" s="221">
        <f>ROUND(I924*H924,2)</f>
        <v>0</v>
      </c>
      <c r="K924" s="217" t="s">
        <v>234</v>
      </c>
      <c r="L924" s="46"/>
      <c r="M924" s="222" t="s">
        <v>21</v>
      </c>
      <c r="N924" s="223" t="s">
        <v>45</v>
      </c>
      <c r="O924" s="86"/>
      <c r="P924" s="224">
        <f>O924*H924</f>
        <v>0</v>
      </c>
      <c r="Q924" s="224">
        <v>0.023369999999999998</v>
      </c>
      <c r="R924" s="224">
        <f>Q924*H924</f>
        <v>0.039121379999999997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298</v>
      </c>
      <c r="AT924" s="226" t="s">
        <v>211</v>
      </c>
      <c r="AU924" s="226" t="s">
        <v>83</v>
      </c>
      <c r="AY924" s="19" t="s">
        <v>209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81</v>
      </c>
      <c r="BK924" s="227">
        <f>ROUND(I924*H924,2)</f>
        <v>0</v>
      </c>
      <c r="BL924" s="19" t="s">
        <v>298</v>
      </c>
      <c r="BM924" s="226" t="s">
        <v>1702</v>
      </c>
    </row>
    <row r="925" s="2" customFormat="1" ht="24.15" customHeight="1">
      <c r="A925" s="40"/>
      <c r="B925" s="41"/>
      <c r="C925" s="215" t="s">
        <v>1703</v>
      </c>
      <c r="D925" s="215" t="s">
        <v>211</v>
      </c>
      <c r="E925" s="216" t="s">
        <v>1704</v>
      </c>
      <c r="F925" s="217" t="s">
        <v>1705</v>
      </c>
      <c r="G925" s="218" t="s">
        <v>331</v>
      </c>
      <c r="H925" s="219">
        <v>7.008</v>
      </c>
      <c r="I925" s="220"/>
      <c r="J925" s="221">
        <f>ROUND(I925*H925,2)</f>
        <v>0</v>
      </c>
      <c r="K925" s="217" t="s">
        <v>21</v>
      </c>
      <c r="L925" s="46"/>
      <c r="M925" s="222" t="s">
        <v>21</v>
      </c>
      <c r="N925" s="223" t="s">
        <v>45</v>
      </c>
      <c r="O925" s="86"/>
      <c r="P925" s="224">
        <f>O925*H925</f>
        <v>0</v>
      </c>
      <c r="Q925" s="224">
        <v>0.010930000000000001</v>
      </c>
      <c r="R925" s="224">
        <f>Q925*H925</f>
        <v>0.076597440000000003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298</v>
      </c>
      <c r="AT925" s="226" t="s">
        <v>211</v>
      </c>
      <c r="AU925" s="226" t="s">
        <v>83</v>
      </c>
      <c r="AY925" s="19" t="s">
        <v>209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81</v>
      </c>
      <c r="BK925" s="227">
        <f>ROUND(I925*H925,2)</f>
        <v>0</v>
      </c>
      <c r="BL925" s="19" t="s">
        <v>298</v>
      </c>
      <c r="BM925" s="226" t="s">
        <v>1706</v>
      </c>
    </row>
    <row r="926" s="13" customFormat="1">
      <c r="A926" s="13"/>
      <c r="B926" s="228"/>
      <c r="C926" s="229"/>
      <c r="D926" s="230" t="s">
        <v>217</v>
      </c>
      <c r="E926" s="231" t="s">
        <v>21</v>
      </c>
      <c r="F926" s="232" t="s">
        <v>1707</v>
      </c>
      <c r="G926" s="229"/>
      <c r="H926" s="233">
        <v>7.008</v>
      </c>
      <c r="I926" s="234"/>
      <c r="J926" s="229"/>
      <c r="K926" s="229"/>
      <c r="L926" s="235"/>
      <c r="M926" s="236"/>
      <c r="N926" s="237"/>
      <c r="O926" s="237"/>
      <c r="P926" s="237"/>
      <c r="Q926" s="237"/>
      <c r="R926" s="237"/>
      <c r="S926" s="237"/>
      <c r="T926" s="23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9" t="s">
        <v>217</v>
      </c>
      <c r="AU926" s="239" t="s">
        <v>83</v>
      </c>
      <c r="AV926" s="13" t="s">
        <v>83</v>
      </c>
      <c r="AW926" s="13" t="s">
        <v>35</v>
      </c>
      <c r="AX926" s="13" t="s">
        <v>81</v>
      </c>
      <c r="AY926" s="239" t="s">
        <v>209</v>
      </c>
    </row>
    <row r="927" s="2" customFormat="1" ht="49.05" customHeight="1">
      <c r="A927" s="40"/>
      <c r="B927" s="41"/>
      <c r="C927" s="215" t="s">
        <v>1708</v>
      </c>
      <c r="D927" s="215" t="s">
        <v>211</v>
      </c>
      <c r="E927" s="216" t="s">
        <v>1709</v>
      </c>
      <c r="F927" s="217" t="s">
        <v>1710</v>
      </c>
      <c r="G927" s="218" t="s">
        <v>302</v>
      </c>
      <c r="H927" s="219">
        <v>1.3129999999999999</v>
      </c>
      <c r="I927" s="220"/>
      <c r="J927" s="221">
        <f>ROUND(I927*H927,2)</f>
        <v>0</v>
      </c>
      <c r="K927" s="217" t="s">
        <v>234</v>
      </c>
      <c r="L927" s="46"/>
      <c r="M927" s="222" t="s">
        <v>21</v>
      </c>
      <c r="N927" s="223" t="s">
        <v>45</v>
      </c>
      <c r="O927" s="86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6" t="s">
        <v>298</v>
      </c>
      <c r="AT927" s="226" t="s">
        <v>211</v>
      </c>
      <c r="AU927" s="226" t="s">
        <v>83</v>
      </c>
      <c r="AY927" s="19" t="s">
        <v>209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9" t="s">
        <v>81</v>
      </c>
      <c r="BK927" s="227">
        <f>ROUND(I927*H927,2)</f>
        <v>0</v>
      </c>
      <c r="BL927" s="19" t="s">
        <v>298</v>
      </c>
      <c r="BM927" s="226" t="s">
        <v>1711</v>
      </c>
    </row>
    <row r="928" s="2" customFormat="1" ht="49.05" customHeight="1">
      <c r="A928" s="40"/>
      <c r="B928" s="41"/>
      <c r="C928" s="215" t="s">
        <v>1712</v>
      </c>
      <c r="D928" s="215" t="s">
        <v>211</v>
      </c>
      <c r="E928" s="216" t="s">
        <v>1713</v>
      </c>
      <c r="F928" s="217" t="s">
        <v>1714</v>
      </c>
      <c r="G928" s="218" t="s">
        <v>302</v>
      </c>
      <c r="H928" s="219">
        <v>1.3129999999999999</v>
      </c>
      <c r="I928" s="220"/>
      <c r="J928" s="221">
        <f>ROUND(I928*H928,2)</f>
        <v>0</v>
      </c>
      <c r="K928" s="217" t="s">
        <v>234</v>
      </c>
      <c r="L928" s="46"/>
      <c r="M928" s="222" t="s">
        <v>21</v>
      </c>
      <c r="N928" s="223" t="s">
        <v>45</v>
      </c>
      <c r="O928" s="86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298</v>
      </c>
      <c r="AT928" s="226" t="s">
        <v>211</v>
      </c>
      <c r="AU928" s="226" t="s">
        <v>83</v>
      </c>
      <c r="AY928" s="19" t="s">
        <v>209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81</v>
      </c>
      <c r="BK928" s="227">
        <f>ROUND(I928*H928,2)</f>
        <v>0</v>
      </c>
      <c r="BL928" s="19" t="s">
        <v>298</v>
      </c>
      <c r="BM928" s="226" t="s">
        <v>1715</v>
      </c>
    </row>
    <row r="929" s="2" customFormat="1" ht="37.8" customHeight="1">
      <c r="A929" s="40"/>
      <c r="B929" s="41"/>
      <c r="C929" s="215" t="s">
        <v>1716</v>
      </c>
      <c r="D929" s="215" t="s">
        <v>211</v>
      </c>
      <c r="E929" s="216" t="s">
        <v>1717</v>
      </c>
      <c r="F929" s="217" t="s">
        <v>1358</v>
      </c>
      <c r="G929" s="218" t="s">
        <v>302</v>
      </c>
      <c r="H929" s="219">
        <v>1.3129999999999999</v>
      </c>
      <c r="I929" s="220"/>
      <c r="J929" s="221">
        <f>ROUND(I929*H929,2)</f>
        <v>0</v>
      </c>
      <c r="K929" s="217" t="s">
        <v>21</v>
      </c>
      <c r="L929" s="46"/>
      <c r="M929" s="222" t="s">
        <v>21</v>
      </c>
      <c r="N929" s="223" t="s">
        <v>45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298</v>
      </c>
      <c r="AT929" s="226" t="s">
        <v>211</v>
      </c>
      <c r="AU929" s="226" t="s">
        <v>83</v>
      </c>
      <c r="AY929" s="19" t="s">
        <v>209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81</v>
      </c>
      <c r="BK929" s="227">
        <f>ROUND(I929*H929,2)</f>
        <v>0</v>
      </c>
      <c r="BL929" s="19" t="s">
        <v>298</v>
      </c>
      <c r="BM929" s="226" t="s">
        <v>1718</v>
      </c>
    </row>
    <row r="930" s="12" customFormat="1" ht="22.8" customHeight="1">
      <c r="A930" s="12"/>
      <c r="B930" s="199"/>
      <c r="C930" s="200"/>
      <c r="D930" s="201" t="s">
        <v>73</v>
      </c>
      <c r="E930" s="213" t="s">
        <v>1719</v>
      </c>
      <c r="F930" s="213" t="s">
        <v>1720</v>
      </c>
      <c r="G930" s="200"/>
      <c r="H930" s="200"/>
      <c r="I930" s="203"/>
      <c r="J930" s="214">
        <f>BK930</f>
        <v>0</v>
      </c>
      <c r="K930" s="200"/>
      <c r="L930" s="205"/>
      <c r="M930" s="206"/>
      <c r="N930" s="207"/>
      <c r="O930" s="207"/>
      <c r="P930" s="208">
        <f>SUM(P931:P954)</f>
        <v>0</v>
      </c>
      <c r="Q930" s="207"/>
      <c r="R930" s="208">
        <f>SUM(R931:R954)</f>
        <v>0.94326480000000001</v>
      </c>
      <c r="S930" s="207"/>
      <c r="T930" s="209">
        <f>SUM(T931:T954)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10" t="s">
        <v>83</v>
      </c>
      <c r="AT930" s="211" t="s">
        <v>73</v>
      </c>
      <c r="AU930" s="211" t="s">
        <v>81</v>
      </c>
      <c r="AY930" s="210" t="s">
        <v>209</v>
      </c>
      <c r="BK930" s="212">
        <f>SUM(BK931:BK954)</f>
        <v>0</v>
      </c>
    </row>
    <row r="931" s="2" customFormat="1" ht="49.05" customHeight="1">
      <c r="A931" s="40"/>
      <c r="B931" s="41"/>
      <c r="C931" s="215" t="s">
        <v>1721</v>
      </c>
      <c r="D931" s="215" t="s">
        <v>211</v>
      </c>
      <c r="E931" s="216" t="s">
        <v>1722</v>
      </c>
      <c r="F931" s="217" t="s">
        <v>1723</v>
      </c>
      <c r="G931" s="218" t="s">
        <v>331</v>
      </c>
      <c r="H931" s="219">
        <v>54.579999999999998</v>
      </c>
      <c r="I931" s="220"/>
      <c r="J931" s="221">
        <f>ROUND(I931*H931,2)</f>
        <v>0</v>
      </c>
      <c r="K931" s="217" t="s">
        <v>234</v>
      </c>
      <c r="L931" s="46"/>
      <c r="M931" s="222" t="s">
        <v>21</v>
      </c>
      <c r="N931" s="223" t="s">
        <v>45</v>
      </c>
      <c r="O931" s="86"/>
      <c r="P931" s="224">
        <f>O931*H931</f>
        <v>0</v>
      </c>
      <c r="Q931" s="224">
        <v>0.012200000000000001</v>
      </c>
      <c r="R931" s="224">
        <f>Q931*H931</f>
        <v>0.66587600000000002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298</v>
      </c>
      <c r="AT931" s="226" t="s">
        <v>211</v>
      </c>
      <c r="AU931" s="226" t="s">
        <v>83</v>
      </c>
      <c r="AY931" s="19" t="s">
        <v>209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81</v>
      </c>
      <c r="BK931" s="227">
        <f>ROUND(I931*H931,2)</f>
        <v>0</v>
      </c>
      <c r="BL931" s="19" t="s">
        <v>298</v>
      </c>
      <c r="BM931" s="226" t="s">
        <v>1724</v>
      </c>
    </row>
    <row r="932" s="13" customFormat="1">
      <c r="A932" s="13"/>
      <c r="B932" s="228"/>
      <c r="C932" s="229"/>
      <c r="D932" s="230" t="s">
        <v>217</v>
      </c>
      <c r="E932" s="231" t="s">
        <v>21</v>
      </c>
      <c r="F932" s="232" t="s">
        <v>1725</v>
      </c>
      <c r="G932" s="229"/>
      <c r="H932" s="233">
        <v>50.189999999999998</v>
      </c>
      <c r="I932" s="234"/>
      <c r="J932" s="229"/>
      <c r="K932" s="229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217</v>
      </c>
      <c r="AU932" s="239" t="s">
        <v>83</v>
      </c>
      <c r="AV932" s="13" t="s">
        <v>83</v>
      </c>
      <c r="AW932" s="13" t="s">
        <v>35</v>
      </c>
      <c r="AX932" s="13" t="s">
        <v>74</v>
      </c>
      <c r="AY932" s="239" t="s">
        <v>209</v>
      </c>
    </row>
    <row r="933" s="13" customFormat="1">
      <c r="A933" s="13"/>
      <c r="B933" s="228"/>
      <c r="C933" s="229"/>
      <c r="D933" s="230" t="s">
        <v>217</v>
      </c>
      <c r="E933" s="231" t="s">
        <v>21</v>
      </c>
      <c r="F933" s="232" t="s">
        <v>1726</v>
      </c>
      <c r="G933" s="229"/>
      <c r="H933" s="233">
        <v>4.3899999999999997</v>
      </c>
      <c r="I933" s="234"/>
      <c r="J933" s="229"/>
      <c r="K933" s="229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217</v>
      </c>
      <c r="AU933" s="239" t="s">
        <v>83</v>
      </c>
      <c r="AV933" s="13" t="s">
        <v>83</v>
      </c>
      <c r="AW933" s="13" t="s">
        <v>35</v>
      </c>
      <c r="AX933" s="13" t="s">
        <v>74</v>
      </c>
      <c r="AY933" s="239" t="s">
        <v>209</v>
      </c>
    </row>
    <row r="934" s="14" customFormat="1">
      <c r="A934" s="14"/>
      <c r="B934" s="240"/>
      <c r="C934" s="241"/>
      <c r="D934" s="230" t="s">
        <v>217</v>
      </c>
      <c r="E934" s="242" t="s">
        <v>21</v>
      </c>
      <c r="F934" s="243" t="s">
        <v>223</v>
      </c>
      <c r="G934" s="241"/>
      <c r="H934" s="244">
        <v>54.579999999999998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217</v>
      </c>
      <c r="AU934" s="250" t="s">
        <v>83</v>
      </c>
      <c r="AV934" s="14" t="s">
        <v>224</v>
      </c>
      <c r="AW934" s="14" t="s">
        <v>35</v>
      </c>
      <c r="AX934" s="14" t="s">
        <v>81</v>
      </c>
      <c r="AY934" s="250" t="s">
        <v>209</v>
      </c>
    </row>
    <row r="935" s="2" customFormat="1" ht="49.05" customHeight="1">
      <c r="A935" s="40"/>
      <c r="B935" s="41"/>
      <c r="C935" s="215" t="s">
        <v>1727</v>
      </c>
      <c r="D935" s="215" t="s">
        <v>211</v>
      </c>
      <c r="E935" s="216" t="s">
        <v>1728</v>
      </c>
      <c r="F935" s="217" t="s">
        <v>1729</v>
      </c>
      <c r="G935" s="218" t="s">
        <v>331</v>
      </c>
      <c r="H935" s="219">
        <v>7.9900000000000002</v>
      </c>
      <c r="I935" s="220"/>
      <c r="J935" s="221">
        <f>ROUND(I935*H935,2)</f>
        <v>0</v>
      </c>
      <c r="K935" s="217" t="s">
        <v>234</v>
      </c>
      <c r="L935" s="46"/>
      <c r="M935" s="222" t="s">
        <v>21</v>
      </c>
      <c r="N935" s="223" t="s">
        <v>45</v>
      </c>
      <c r="O935" s="86"/>
      <c r="P935" s="224">
        <f>O935*H935</f>
        <v>0</v>
      </c>
      <c r="Q935" s="224">
        <v>0.012590000000000001</v>
      </c>
      <c r="R935" s="224">
        <f>Q935*H935</f>
        <v>0.10059410000000001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298</v>
      </c>
      <c r="AT935" s="226" t="s">
        <v>211</v>
      </c>
      <c r="AU935" s="226" t="s">
        <v>83</v>
      </c>
      <c r="AY935" s="19" t="s">
        <v>209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81</v>
      </c>
      <c r="BK935" s="227">
        <f>ROUND(I935*H935,2)</f>
        <v>0</v>
      </c>
      <c r="BL935" s="19" t="s">
        <v>298</v>
      </c>
      <c r="BM935" s="226" t="s">
        <v>1730</v>
      </c>
    </row>
    <row r="936" s="13" customFormat="1">
      <c r="A936" s="13"/>
      <c r="B936" s="228"/>
      <c r="C936" s="229"/>
      <c r="D936" s="230" t="s">
        <v>217</v>
      </c>
      <c r="E936" s="231" t="s">
        <v>21</v>
      </c>
      <c r="F936" s="232" t="s">
        <v>1731</v>
      </c>
      <c r="G936" s="229"/>
      <c r="H936" s="233">
        <v>4</v>
      </c>
      <c r="I936" s="234"/>
      <c r="J936" s="229"/>
      <c r="K936" s="229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217</v>
      </c>
      <c r="AU936" s="239" t="s">
        <v>83</v>
      </c>
      <c r="AV936" s="13" t="s">
        <v>83</v>
      </c>
      <c r="AW936" s="13" t="s">
        <v>35</v>
      </c>
      <c r="AX936" s="13" t="s">
        <v>74</v>
      </c>
      <c r="AY936" s="239" t="s">
        <v>209</v>
      </c>
    </row>
    <row r="937" s="13" customFormat="1">
      <c r="A937" s="13"/>
      <c r="B937" s="228"/>
      <c r="C937" s="229"/>
      <c r="D937" s="230" t="s">
        <v>217</v>
      </c>
      <c r="E937" s="231" t="s">
        <v>21</v>
      </c>
      <c r="F937" s="232" t="s">
        <v>1732</v>
      </c>
      <c r="G937" s="229"/>
      <c r="H937" s="233">
        <v>3.9900000000000002</v>
      </c>
      <c r="I937" s="234"/>
      <c r="J937" s="229"/>
      <c r="K937" s="229"/>
      <c r="L937" s="235"/>
      <c r="M937" s="236"/>
      <c r="N937" s="237"/>
      <c r="O937" s="237"/>
      <c r="P937" s="237"/>
      <c r="Q937" s="237"/>
      <c r="R937" s="237"/>
      <c r="S937" s="237"/>
      <c r="T937" s="23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9" t="s">
        <v>217</v>
      </c>
      <c r="AU937" s="239" t="s">
        <v>83</v>
      </c>
      <c r="AV937" s="13" t="s">
        <v>83</v>
      </c>
      <c r="AW937" s="13" t="s">
        <v>35</v>
      </c>
      <c r="AX937" s="13" t="s">
        <v>74</v>
      </c>
      <c r="AY937" s="239" t="s">
        <v>209</v>
      </c>
    </row>
    <row r="938" s="14" customFormat="1">
      <c r="A938" s="14"/>
      <c r="B938" s="240"/>
      <c r="C938" s="241"/>
      <c r="D938" s="230" t="s">
        <v>217</v>
      </c>
      <c r="E938" s="242" t="s">
        <v>21</v>
      </c>
      <c r="F938" s="243" t="s">
        <v>223</v>
      </c>
      <c r="G938" s="241"/>
      <c r="H938" s="244">
        <v>7.9900000000000002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217</v>
      </c>
      <c r="AU938" s="250" t="s">
        <v>83</v>
      </c>
      <c r="AV938" s="14" t="s">
        <v>224</v>
      </c>
      <c r="AW938" s="14" t="s">
        <v>35</v>
      </c>
      <c r="AX938" s="14" t="s">
        <v>81</v>
      </c>
      <c r="AY938" s="250" t="s">
        <v>209</v>
      </c>
    </row>
    <row r="939" s="2" customFormat="1" ht="37.8" customHeight="1">
      <c r="A939" s="40"/>
      <c r="B939" s="41"/>
      <c r="C939" s="215" t="s">
        <v>1733</v>
      </c>
      <c r="D939" s="215" t="s">
        <v>211</v>
      </c>
      <c r="E939" s="216" t="s">
        <v>1734</v>
      </c>
      <c r="F939" s="217" t="s">
        <v>1735</v>
      </c>
      <c r="G939" s="218" t="s">
        <v>331</v>
      </c>
      <c r="H939" s="219">
        <v>62.57</v>
      </c>
      <c r="I939" s="220"/>
      <c r="J939" s="221">
        <f>ROUND(I939*H939,2)</f>
        <v>0</v>
      </c>
      <c r="K939" s="217" t="s">
        <v>234</v>
      </c>
      <c r="L939" s="46"/>
      <c r="M939" s="222" t="s">
        <v>21</v>
      </c>
      <c r="N939" s="223" t="s">
        <v>45</v>
      </c>
      <c r="O939" s="86"/>
      <c r="P939" s="224">
        <f>O939*H939</f>
        <v>0</v>
      </c>
      <c r="Q939" s="224">
        <v>0.00010000000000000001</v>
      </c>
      <c r="R939" s="224">
        <f>Q939*H939</f>
        <v>0.0062570000000000004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298</v>
      </c>
      <c r="AT939" s="226" t="s">
        <v>211</v>
      </c>
      <c r="AU939" s="226" t="s">
        <v>83</v>
      </c>
      <c r="AY939" s="19" t="s">
        <v>209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81</v>
      </c>
      <c r="BK939" s="227">
        <f>ROUND(I939*H939,2)</f>
        <v>0</v>
      </c>
      <c r="BL939" s="19" t="s">
        <v>298</v>
      </c>
      <c r="BM939" s="226" t="s">
        <v>1736</v>
      </c>
    </row>
    <row r="940" s="13" customFormat="1">
      <c r="A940" s="13"/>
      <c r="B940" s="228"/>
      <c r="C940" s="229"/>
      <c r="D940" s="230" t="s">
        <v>217</v>
      </c>
      <c r="E940" s="231" t="s">
        <v>21</v>
      </c>
      <c r="F940" s="232" t="s">
        <v>1737</v>
      </c>
      <c r="G940" s="229"/>
      <c r="H940" s="233">
        <v>62.57</v>
      </c>
      <c r="I940" s="234"/>
      <c r="J940" s="229"/>
      <c r="K940" s="229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217</v>
      </c>
      <c r="AU940" s="239" t="s">
        <v>83</v>
      </c>
      <c r="AV940" s="13" t="s">
        <v>83</v>
      </c>
      <c r="AW940" s="13" t="s">
        <v>35</v>
      </c>
      <c r="AX940" s="13" t="s">
        <v>74</v>
      </c>
      <c r="AY940" s="239" t="s">
        <v>209</v>
      </c>
    </row>
    <row r="941" s="14" customFormat="1">
      <c r="A941" s="14"/>
      <c r="B941" s="240"/>
      <c r="C941" s="241"/>
      <c r="D941" s="230" t="s">
        <v>217</v>
      </c>
      <c r="E941" s="242" t="s">
        <v>137</v>
      </c>
      <c r="F941" s="243" t="s">
        <v>223</v>
      </c>
      <c r="G941" s="241"/>
      <c r="H941" s="244">
        <v>62.57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217</v>
      </c>
      <c r="AU941" s="250" t="s">
        <v>83</v>
      </c>
      <c r="AV941" s="14" t="s">
        <v>224</v>
      </c>
      <c r="AW941" s="14" t="s">
        <v>35</v>
      </c>
      <c r="AX941" s="14" t="s">
        <v>81</v>
      </c>
      <c r="AY941" s="250" t="s">
        <v>209</v>
      </c>
    </row>
    <row r="942" s="2" customFormat="1" ht="24.15" customHeight="1">
      <c r="A942" s="40"/>
      <c r="B942" s="41"/>
      <c r="C942" s="215" t="s">
        <v>1738</v>
      </c>
      <c r="D942" s="215" t="s">
        <v>211</v>
      </c>
      <c r="E942" s="216" t="s">
        <v>1739</v>
      </c>
      <c r="F942" s="217" t="s">
        <v>1740</v>
      </c>
      <c r="G942" s="218" t="s">
        <v>331</v>
      </c>
      <c r="H942" s="219">
        <v>62.57</v>
      </c>
      <c r="I942" s="220"/>
      <c r="J942" s="221">
        <f>ROUND(I942*H942,2)</f>
        <v>0</v>
      </c>
      <c r="K942" s="217" t="s">
        <v>234</v>
      </c>
      <c r="L942" s="46"/>
      <c r="M942" s="222" t="s">
        <v>21</v>
      </c>
      <c r="N942" s="223" t="s">
        <v>45</v>
      </c>
      <c r="O942" s="86"/>
      <c r="P942" s="224">
        <f>O942*H942</f>
        <v>0</v>
      </c>
      <c r="Q942" s="224">
        <v>0.0016100000000000001</v>
      </c>
      <c r="R942" s="224">
        <f>Q942*H942</f>
        <v>0.10073770000000001</v>
      </c>
      <c r="S942" s="224">
        <v>0</v>
      </c>
      <c r="T942" s="225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6" t="s">
        <v>298</v>
      </c>
      <c r="AT942" s="226" t="s">
        <v>211</v>
      </c>
      <c r="AU942" s="226" t="s">
        <v>83</v>
      </c>
      <c r="AY942" s="19" t="s">
        <v>209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19" t="s">
        <v>81</v>
      </c>
      <c r="BK942" s="227">
        <f>ROUND(I942*H942,2)</f>
        <v>0</v>
      </c>
      <c r="BL942" s="19" t="s">
        <v>298</v>
      </c>
      <c r="BM942" s="226" t="s">
        <v>1741</v>
      </c>
    </row>
    <row r="943" s="13" customFormat="1">
      <c r="A943" s="13"/>
      <c r="B943" s="228"/>
      <c r="C943" s="229"/>
      <c r="D943" s="230" t="s">
        <v>217</v>
      </c>
      <c r="E943" s="231" t="s">
        <v>21</v>
      </c>
      <c r="F943" s="232" t="s">
        <v>137</v>
      </c>
      <c r="G943" s="229"/>
      <c r="H943" s="233">
        <v>62.57</v>
      </c>
      <c r="I943" s="234"/>
      <c r="J943" s="229"/>
      <c r="K943" s="229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217</v>
      </c>
      <c r="AU943" s="239" t="s">
        <v>83</v>
      </c>
      <c r="AV943" s="13" t="s">
        <v>83</v>
      </c>
      <c r="AW943" s="13" t="s">
        <v>35</v>
      </c>
      <c r="AX943" s="13" t="s">
        <v>81</v>
      </c>
      <c r="AY943" s="239" t="s">
        <v>209</v>
      </c>
    </row>
    <row r="944" s="2" customFormat="1" ht="62.7" customHeight="1">
      <c r="A944" s="40"/>
      <c r="B944" s="41"/>
      <c r="C944" s="215" t="s">
        <v>1742</v>
      </c>
      <c r="D944" s="215" t="s">
        <v>211</v>
      </c>
      <c r="E944" s="216" t="s">
        <v>1743</v>
      </c>
      <c r="F944" s="217" t="s">
        <v>1744</v>
      </c>
      <c r="G944" s="218" t="s">
        <v>331</v>
      </c>
      <c r="H944" s="219">
        <v>81.150000000000006</v>
      </c>
      <c r="I944" s="220"/>
      <c r="J944" s="221">
        <f>ROUND(I944*H944,2)</f>
        <v>0</v>
      </c>
      <c r="K944" s="217" t="s">
        <v>21</v>
      </c>
      <c r="L944" s="46"/>
      <c r="M944" s="222" t="s">
        <v>21</v>
      </c>
      <c r="N944" s="223" t="s">
        <v>45</v>
      </c>
      <c r="O944" s="86"/>
      <c r="P944" s="224">
        <f>O944*H944</f>
        <v>0</v>
      </c>
      <c r="Q944" s="224">
        <v>0</v>
      </c>
      <c r="R944" s="224">
        <f>Q944*H944</f>
        <v>0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298</v>
      </c>
      <c r="AT944" s="226" t="s">
        <v>211</v>
      </c>
      <c r="AU944" s="226" t="s">
        <v>83</v>
      </c>
      <c r="AY944" s="19" t="s">
        <v>209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81</v>
      </c>
      <c r="BK944" s="227">
        <f>ROUND(I944*H944,2)</f>
        <v>0</v>
      </c>
      <c r="BL944" s="19" t="s">
        <v>298</v>
      </c>
      <c r="BM944" s="226" t="s">
        <v>1745</v>
      </c>
    </row>
    <row r="945" s="13" customFormat="1">
      <c r="A945" s="13"/>
      <c r="B945" s="228"/>
      <c r="C945" s="229"/>
      <c r="D945" s="230" t="s">
        <v>217</v>
      </c>
      <c r="E945" s="231" t="s">
        <v>21</v>
      </c>
      <c r="F945" s="232" t="s">
        <v>1746</v>
      </c>
      <c r="G945" s="229"/>
      <c r="H945" s="233">
        <v>81.150000000000006</v>
      </c>
      <c r="I945" s="234"/>
      <c r="J945" s="229"/>
      <c r="K945" s="229"/>
      <c r="L945" s="235"/>
      <c r="M945" s="236"/>
      <c r="N945" s="237"/>
      <c r="O945" s="237"/>
      <c r="P945" s="237"/>
      <c r="Q945" s="237"/>
      <c r="R945" s="237"/>
      <c r="S945" s="237"/>
      <c r="T945" s="23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9" t="s">
        <v>217</v>
      </c>
      <c r="AU945" s="239" t="s">
        <v>83</v>
      </c>
      <c r="AV945" s="13" t="s">
        <v>83</v>
      </c>
      <c r="AW945" s="13" t="s">
        <v>35</v>
      </c>
      <c r="AX945" s="13" t="s">
        <v>81</v>
      </c>
      <c r="AY945" s="239" t="s">
        <v>209</v>
      </c>
    </row>
    <row r="946" s="2" customFormat="1" ht="62.7" customHeight="1">
      <c r="A946" s="40"/>
      <c r="B946" s="41"/>
      <c r="C946" s="215" t="s">
        <v>1747</v>
      </c>
      <c r="D946" s="215" t="s">
        <v>211</v>
      </c>
      <c r="E946" s="216" t="s">
        <v>1748</v>
      </c>
      <c r="F946" s="217" t="s">
        <v>1749</v>
      </c>
      <c r="G946" s="218" t="s">
        <v>331</v>
      </c>
      <c r="H946" s="219">
        <v>84.549999999999997</v>
      </c>
      <c r="I946" s="220"/>
      <c r="J946" s="221">
        <f>ROUND(I946*H946,2)</f>
        <v>0</v>
      </c>
      <c r="K946" s="217" t="s">
        <v>21</v>
      </c>
      <c r="L946" s="46"/>
      <c r="M946" s="222" t="s">
        <v>21</v>
      </c>
      <c r="N946" s="223" t="s">
        <v>45</v>
      </c>
      <c r="O946" s="86"/>
      <c r="P946" s="224">
        <f>O946*H946</f>
        <v>0</v>
      </c>
      <c r="Q946" s="224">
        <v>0</v>
      </c>
      <c r="R946" s="224">
        <f>Q946*H946</f>
        <v>0</v>
      </c>
      <c r="S946" s="224">
        <v>0</v>
      </c>
      <c r="T946" s="225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6" t="s">
        <v>298</v>
      </c>
      <c r="AT946" s="226" t="s">
        <v>211</v>
      </c>
      <c r="AU946" s="226" t="s">
        <v>83</v>
      </c>
      <c r="AY946" s="19" t="s">
        <v>209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9" t="s">
        <v>81</v>
      </c>
      <c r="BK946" s="227">
        <f>ROUND(I946*H946,2)</f>
        <v>0</v>
      </c>
      <c r="BL946" s="19" t="s">
        <v>298</v>
      </c>
      <c r="BM946" s="226" t="s">
        <v>1750</v>
      </c>
    </row>
    <row r="947" s="13" customFormat="1">
      <c r="A947" s="13"/>
      <c r="B947" s="228"/>
      <c r="C947" s="229"/>
      <c r="D947" s="230" t="s">
        <v>217</v>
      </c>
      <c r="E947" s="231" t="s">
        <v>21</v>
      </c>
      <c r="F947" s="232" t="s">
        <v>1751</v>
      </c>
      <c r="G947" s="229"/>
      <c r="H947" s="233">
        <v>84.549999999999997</v>
      </c>
      <c r="I947" s="234"/>
      <c r="J947" s="229"/>
      <c r="K947" s="229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217</v>
      </c>
      <c r="AU947" s="239" t="s">
        <v>83</v>
      </c>
      <c r="AV947" s="13" t="s">
        <v>83</v>
      </c>
      <c r="AW947" s="13" t="s">
        <v>35</v>
      </c>
      <c r="AX947" s="13" t="s">
        <v>81</v>
      </c>
      <c r="AY947" s="239" t="s">
        <v>209</v>
      </c>
    </row>
    <row r="948" s="2" customFormat="1" ht="62.7" customHeight="1">
      <c r="A948" s="40"/>
      <c r="B948" s="41"/>
      <c r="C948" s="215" t="s">
        <v>1752</v>
      </c>
      <c r="D948" s="215" t="s">
        <v>211</v>
      </c>
      <c r="E948" s="216" t="s">
        <v>1753</v>
      </c>
      <c r="F948" s="217" t="s">
        <v>1754</v>
      </c>
      <c r="G948" s="218" t="s">
        <v>322</v>
      </c>
      <c r="H948" s="219">
        <v>33.469999999999999</v>
      </c>
      <c r="I948" s="220"/>
      <c r="J948" s="221">
        <f>ROUND(I948*H948,2)</f>
        <v>0</v>
      </c>
      <c r="K948" s="217" t="s">
        <v>21</v>
      </c>
      <c r="L948" s="46"/>
      <c r="M948" s="222" t="s">
        <v>21</v>
      </c>
      <c r="N948" s="223" t="s">
        <v>45</v>
      </c>
      <c r="O948" s="86"/>
      <c r="P948" s="224">
        <f>O948*H948</f>
        <v>0</v>
      </c>
      <c r="Q948" s="224">
        <v>0</v>
      </c>
      <c r="R948" s="224">
        <f>Q948*H948</f>
        <v>0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298</v>
      </c>
      <c r="AT948" s="226" t="s">
        <v>211</v>
      </c>
      <c r="AU948" s="226" t="s">
        <v>83</v>
      </c>
      <c r="AY948" s="19" t="s">
        <v>209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81</v>
      </c>
      <c r="BK948" s="227">
        <f>ROUND(I948*H948,2)</f>
        <v>0</v>
      </c>
      <c r="BL948" s="19" t="s">
        <v>298</v>
      </c>
      <c r="BM948" s="226" t="s">
        <v>1755</v>
      </c>
    </row>
    <row r="949" s="2" customFormat="1" ht="14.4" customHeight="1">
      <c r="A949" s="40"/>
      <c r="B949" s="41"/>
      <c r="C949" s="215" t="s">
        <v>1756</v>
      </c>
      <c r="D949" s="215" t="s">
        <v>211</v>
      </c>
      <c r="E949" s="216" t="s">
        <v>1757</v>
      </c>
      <c r="F949" s="217" t="s">
        <v>1758</v>
      </c>
      <c r="G949" s="218" t="s">
        <v>354</v>
      </c>
      <c r="H949" s="219">
        <v>20</v>
      </c>
      <c r="I949" s="220"/>
      <c r="J949" s="221">
        <f>ROUND(I949*H949,2)</f>
        <v>0</v>
      </c>
      <c r="K949" s="217" t="s">
        <v>21</v>
      </c>
      <c r="L949" s="46"/>
      <c r="M949" s="222" t="s">
        <v>21</v>
      </c>
      <c r="N949" s="223" t="s">
        <v>45</v>
      </c>
      <c r="O949" s="86"/>
      <c r="P949" s="224">
        <f>O949*H949</f>
        <v>0</v>
      </c>
      <c r="Q949" s="224">
        <v>0</v>
      </c>
      <c r="R949" s="224">
        <f>Q949*H949</f>
        <v>0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298</v>
      </c>
      <c r="AT949" s="226" t="s">
        <v>211</v>
      </c>
      <c r="AU949" s="226" t="s">
        <v>83</v>
      </c>
      <c r="AY949" s="19" t="s">
        <v>209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81</v>
      </c>
      <c r="BK949" s="227">
        <f>ROUND(I949*H949,2)</f>
        <v>0</v>
      </c>
      <c r="BL949" s="19" t="s">
        <v>298</v>
      </c>
      <c r="BM949" s="226" t="s">
        <v>1759</v>
      </c>
    </row>
    <row r="950" s="2" customFormat="1" ht="101.25" customHeight="1">
      <c r="A950" s="40"/>
      <c r="B950" s="41"/>
      <c r="C950" s="215" t="s">
        <v>1760</v>
      </c>
      <c r="D950" s="215" t="s">
        <v>211</v>
      </c>
      <c r="E950" s="216" t="s">
        <v>1761</v>
      </c>
      <c r="F950" s="217" t="s">
        <v>1762</v>
      </c>
      <c r="G950" s="218" t="s">
        <v>331</v>
      </c>
      <c r="H950" s="219">
        <v>9.7200000000000006</v>
      </c>
      <c r="I950" s="220"/>
      <c r="J950" s="221">
        <f>ROUND(I950*H950,2)</f>
        <v>0</v>
      </c>
      <c r="K950" s="217" t="s">
        <v>21</v>
      </c>
      <c r="L950" s="46"/>
      <c r="M950" s="222" t="s">
        <v>21</v>
      </c>
      <c r="N950" s="223" t="s">
        <v>45</v>
      </c>
      <c r="O950" s="86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298</v>
      </c>
      <c r="AT950" s="226" t="s">
        <v>211</v>
      </c>
      <c r="AU950" s="226" t="s">
        <v>83</v>
      </c>
      <c r="AY950" s="19" t="s">
        <v>209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81</v>
      </c>
      <c r="BK950" s="227">
        <f>ROUND(I950*H950,2)</f>
        <v>0</v>
      </c>
      <c r="BL950" s="19" t="s">
        <v>298</v>
      </c>
      <c r="BM950" s="226" t="s">
        <v>1763</v>
      </c>
    </row>
    <row r="951" s="2" customFormat="1" ht="62.7" customHeight="1">
      <c r="A951" s="40"/>
      <c r="B951" s="41"/>
      <c r="C951" s="215" t="s">
        <v>1764</v>
      </c>
      <c r="D951" s="215" t="s">
        <v>211</v>
      </c>
      <c r="E951" s="216" t="s">
        <v>1765</v>
      </c>
      <c r="F951" s="217" t="s">
        <v>1766</v>
      </c>
      <c r="G951" s="218" t="s">
        <v>322</v>
      </c>
      <c r="H951" s="219">
        <v>19.800000000000001</v>
      </c>
      <c r="I951" s="220"/>
      <c r="J951" s="221">
        <f>ROUND(I951*H951,2)</f>
        <v>0</v>
      </c>
      <c r="K951" s="217" t="s">
        <v>21</v>
      </c>
      <c r="L951" s="46"/>
      <c r="M951" s="222" t="s">
        <v>21</v>
      </c>
      <c r="N951" s="223" t="s">
        <v>45</v>
      </c>
      <c r="O951" s="86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298</v>
      </c>
      <c r="AT951" s="226" t="s">
        <v>211</v>
      </c>
      <c r="AU951" s="226" t="s">
        <v>83</v>
      </c>
      <c r="AY951" s="19" t="s">
        <v>209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81</v>
      </c>
      <c r="BK951" s="227">
        <f>ROUND(I951*H951,2)</f>
        <v>0</v>
      </c>
      <c r="BL951" s="19" t="s">
        <v>298</v>
      </c>
      <c r="BM951" s="226" t="s">
        <v>1767</v>
      </c>
    </row>
    <row r="952" s="2" customFormat="1" ht="37.8" customHeight="1">
      <c r="A952" s="40"/>
      <c r="B952" s="41"/>
      <c r="C952" s="215" t="s">
        <v>1768</v>
      </c>
      <c r="D952" s="215" t="s">
        <v>211</v>
      </c>
      <c r="E952" s="216" t="s">
        <v>1769</v>
      </c>
      <c r="F952" s="217" t="s">
        <v>1770</v>
      </c>
      <c r="G952" s="218" t="s">
        <v>331</v>
      </c>
      <c r="H952" s="219">
        <v>5</v>
      </c>
      <c r="I952" s="220"/>
      <c r="J952" s="221">
        <f>ROUND(I952*H952,2)</f>
        <v>0</v>
      </c>
      <c r="K952" s="217" t="s">
        <v>21</v>
      </c>
      <c r="L952" s="46"/>
      <c r="M952" s="222" t="s">
        <v>21</v>
      </c>
      <c r="N952" s="223" t="s">
        <v>45</v>
      </c>
      <c r="O952" s="86"/>
      <c r="P952" s="224">
        <f>O952*H952</f>
        <v>0</v>
      </c>
      <c r="Q952" s="224">
        <v>0.01396</v>
      </c>
      <c r="R952" s="224">
        <f>Q952*H952</f>
        <v>0.069800000000000001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298</v>
      </c>
      <c r="AT952" s="226" t="s">
        <v>211</v>
      </c>
      <c r="AU952" s="226" t="s">
        <v>83</v>
      </c>
      <c r="AY952" s="19" t="s">
        <v>209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81</v>
      </c>
      <c r="BK952" s="227">
        <f>ROUND(I952*H952,2)</f>
        <v>0</v>
      </c>
      <c r="BL952" s="19" t="s">
        <v>298</v>
      </c>
      <c r="BM952" s="226" t="s">
        <v>1771</v>
      </c>
    </row>
    <row r="953" s="2" customFormat="1" ht="37.8" customHeight="1">
      <c r="A953" s="40"/>
      <c r="B953" s="41"/>
      <c r="C953" s="215" t="s">
        <v>1772</v>
      </c>
      <c r="D953" s="215" t="s">
        <v>211</v>
      </c>
      <c r="E953" s="216" t="s">
        <v>1773</v>
      </c>
      <c r="F953" s="217" t="s">
        <v>1774</v>
      </c>
      <c r="G953" s="218" t="s">
        <v>1623</v>
      </c>
      <c r="H953" s="282"/>
      <c r="I953" s="220"/>
      <c r="J953" s="221">
        <f>ROUND(I953*H953,2)</f>
        <v>0</v>
      </c>
      <c r="K953" s="217" t="s">
        <v>234</v>
      </c>
      <c r="L953" s="46"/>
      <c r="M953" s="222" t="s">
        <v>21</v>
      </c>
      <c r="N953" s="223" t="s">
        <v>45</v>
      </c>
      <c r="O953" s="86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298</v>
      </c>
      <c r="AT953" s="226" t="s">
        <v>211</v>
      </c>
      <c r="AU953" s="226" t="s">
        <v>83</v>
      </c>
      <c r="AY953" s="19" t="s">
        <v>209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81</v>
      </c>
      <c r="BK953" s="227">
        <f>ROUND(I953*H953,2)</f>
        <v>0</v>
      </c>
      <c r="BL953" s="19" t="s">
        <v>298</v>
      </c>
      <c r="BM953" s="226" t="s">
        <v>1775</v>
      </c>
    </row>
    <row r="954" s="2" customFormat="1" ht="37.8" customHeight="1">
      <c r="A954" s="40"/>
      <c r="B954" s="41"/>
      <c r="C954" s="215" t="s">
        <v>1776</v>
      </c>
      <c r="D954" s="215" t="s">
        <v>211</v>
      </c>
      <c r="E954" s="216" t="s">
        <v>1777</v>
      </c>
      <c r="F954" s="217" t="s">
        <v>1358</v>
      </c>
      <c r="G954" s="218" t="s">
        <v>1623</v>
      </c>
      <c r="H954" s="282"/>
      <c r="I954" s="220"/>
      <c r="J954" s="221">
        <f>ROUND(I954*H954,2)</f>
        <v>0</v>
      </c>
      <c r="K954" s="217" t="s">
        <v>21</v>
      </c>
      <c r="L954" s="46"/>
      <c r="M954" s="222" t="s">
        <v>21</v>
      </c>
      <c r="N954" s="223" t="s">
        <v>45</v>
      </c>
      <c r="O954" s="86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6" t="s">
        <v>298</v>
      </c>
      <c r="AT954" s="226" t="s">
        <v>211</v>
      </c>
      <c r="AU954" s="226" t="s">
        <v>83</v>
      </c>
      <c r="AY954" s="19" t="s">
        <v>209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19" t="s">
        <v>81</v>
      </c>
      <c r="BK954" s="227">
        <f>ROUND(I954*H954,2)</f>
        <v>0</v>
      </c>
      <c r="BL954" s="19" t="s">
        <v>298</v>
      </c>
      <c r="BM954" s="226" t="s">
        <v>1778</v>
      </c>
    </row>
    <row r="955" s="12" customFormat="1" ht="22.8" customHeight="1">
      <c r="A955" s="12"/>
      <c r="B955" s="199"/>
      <c r="C955" s="200"/>
      <c r="D955" s="201" t="s">
        <v>73</v>
      </c>
      <c r="E955" s="213" t="s">
        <v>1779</v>
      </c>
      <c r="F955" s="213" t="s">
        <v>1780</v>
      </c>
      <c r="G955" s="200"/>
      <c r="H955" s="200"/>
      <c r="I955" s="203"/>
      <c r="J955" s="214">
        <f>BK955</f>
        <v>0</v>
      </c>
      <c r="K955" s="200"/>
      <c r="L955" s="205"/>
      <c r="M955" s="206"/>
      <c r="N955" s="207"/>
      <c r="O955" s="207"/>
      <c r="P955" s="208">
        <f>SUM(P956:P1005)</f>
        <v>0</v>
      </c>
      <c r="Q955" s="207"/>
      <c r="R955" s="208">
        <f>SUM(R956:R1005)</f>
        <v>0.38486300000000007</v>
      </c>
      <c r="S955" s="207"/>
      <c r="T955" s="209">
        <f>SUM(T956:T1005)</f>
        <v>0.053006000000000004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0" t="s">
        <v>83</v>
      </c>
      <c r="AT955" s="211" t="s">
        <v>73</v>
      </c>
      <c r="AU955" s="211" t="s">
        <v>81</v>
      </c>
      <c r="AY955" s="210" t="s">
        <v>209</v>
      </c>
      <c r="BK955" s="212">
        <f>SUM(BK956:BK1005)</f>
        <v>0</v>
      </c>
    </row>
    <row r="956" s="2" customFormat="1" ht="24.15" customHeight="1">
      <c r="A956" s="40"/>
      <c r="B956" s="41"/>
      <c r="C956" s="215" t="s">
        <v>1781</v>
      </c>
      <c r="D956" s="215" t="s">
        <v>211</v>
      </c>
      <c r="E956" s="216" t="s">
        <v>1782</v>
      </c>
      <c r="F956" s="217" t="s">
        <v>1783</v>
      </c>
      <c r="G956" s="218" t="s">
        <v>331</v>
      </c>
      <c r="H956" s="219">
        <v>3.4300000000000002</v>
      </c>
      <c r="I956" s="220"/>
      <c r="J956" s="221">
        <f>ROUND(I956*H956,2)</f>
        <v>0</v>
      </c>
      <c r="K956" s="217" t="s">
        <v>234</v>
      </c>
      <c r="L956" s="46"/>
      <c r="M956" s="222" t="s">
        <v>21</v>
      </c>
      <c r="N956" s="223" t="s">
        <v>45</v>
      </c>
      <c r="O956" s="86"/>
      <c r="P956" s="224">
        <f>O956*H956</f>
        <v>0</v>
      </c>
      <c r="Q956" s="224">
        <v>0</v>
      </c>
      <c r="R956" s="224">
        <f>Q956*H956</f>
        <v>0</v>
      </c>
      <c r="S956" s="224">
        <v>0.00594</v>
      </c>
      <c r="T956" s="225">
        <f>S956*H956</f>
        <v>0.020374200000000002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298</v>
      </c>
      <c r="AT956" s="226" t="s">
        <v>211</v>
      </c>
      <c r="AU956" s="226" t="s">
        <v>83</v>
      </c>
      <c r="AY956" s="19" t="s">
        <v>209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81</v>
      </c>
      <c r="BK956" s="227">
        <f>ROUND(I956*H956,2)</f>
        <v>0</v>
      </c>
      <c r="BL956" s="19" t="s">
        <v>298</v>
      </c>
      <c r="BM956" s="226" t="s">
        <v>1784</v>
      </c>
    </row>
    <row r="957" s="13" customFormat="1">
      <c r="A957" s="13"/>
      <c r="B957" s="228"/>
      <c r="C957" s="229"/>
      <c r="D957" s="230" t="s">
        <v>217</v>
      </c>
      <c r="E957" s="231" t="s">
        <v>21</v>
      </c>
      <c r="F957" s="232" t="s">
        <v>1785</v>
      </c>
      <c r="G957" s="229"/>
      <c r="H957" s="233">
        <v>3.4300000000000002</v>
      </c>
      <c r="I957" s="234"/>
      <c r="J957" s="229"/>
      <c r="K957" s="229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217</v>
      </c>
      <c r="AU957" s="239" t="s">
        <v>83</v>
      </c>
      <c r="AV957" s="13" t="s">
        <v>83</v>
      </c>
      <c r="AW957" s="13" t="s">
        <v>35</v>
      </c>
      <c r="AX957" s="13" t="s">
        <v>81</v>
      </c>
      <c r="AY957" s="239" t="s">
        <v>209</v>
      </c>
    </row>
    <row r="958" s="2" customFormat="1" ht="24.15" customHeight="1">
      <c r="A958" s="40"/>
      <c r="B958" s="41"/>
      <c r="C958" s="215" t="s">
        <v>1786</v>
      </c>
      <c r="D958" s="215" t="s">
        <v>211</v>
      </c>
      <c r="E958" s="216" t="s">
        <v>1787</v>
      </c>
      <c r="F958" s="217" t="s">
        <v>1788</v>
      </c>
      <c r="G958" s="218" t="s">
        <v>322</v>
      </c>
      <c r="H958" s="219">
        <v>19.539999999999999</v>
      </c>
      <c r="I958" s="220"/>
      <c r="J958" s="221">
        <f>ROUND(I958*H958,2)</f>
        <v>0</v>
      </c>
      <c r="K958" s="217" t="s">
        <v>234</v>
      </c>
      <c r="L958" s="46"/>
      <c r="M958" s="222" t="s">
        <v>21</v>
      </c>
      <c r="N958" s="223" t="s">
        <v>45</v>
      </c>
      <c r="O958" s="86"/>
      <c r="P958" s="224">
        <f>O958*H958</f>
        <v>0</v>
      </c>
      <c r="Q958" s="224">
        <v>0</v>
      </c>
      <c r="R958" s="224">
        <f>Q958*H958</f>
        <v>0</v>
      </c>
      <c r="S958" s="224">
        <v>0.00167</v>
      </c>
      <c r="T958" s="225">
        <f>S958*H958</f>
        <v>0.032631800000000002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298</v>
      </c>
      <c r="AT958" s="226" t="s">
        <v>211</v>
      </c>
      <c r="AU958" s="226" t="s">
        <v>83</v>
      </c>
      <c r="AY958" s="19" t="s">
        <v>209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81</v>
      </c>
      <c r="BK958" s="227">
        <f>ROUND(I958*H958,2)</f>
        <v>0</v>
      </c>
      <c r="BL958" s="19" t="s">
        <v>298</v>
      </c>
      <c r="BM958" s="226" t="s">
        <v>1789</v>
      </c>
    </row>
    <row r="959" s="13" customFormat="1">
      <c r="A959" s="13"/>
      <c r="B959" s="228"/>
      <c r="C959" s="229"/>
      <c r="D959" s="230" t="s">
        <v>217</v>
      </c>
      <c r="E959" s="231" t="s">
        <v>21</v>
      </c>
      <c r="F959" s="232" t="s">
        <v>1790</v>
      </c>
      <c r="G959" s="229"/>
      <c r="H959" s="233">
        <v>19.539999999999999</v>
      </c>
      <c r="I959" s="234"/>
      <c r="J959" s="229"/>
      <c r="K959" s="229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217</v>
      </c>
      <c r="AU959" s="239" t="s">
        <v>83</v>
      </c>
      <c r="AV959" s="13" t="s">
        <v>83</v>
      </c>
      <c r="AW959" s="13" t="s">
        <v>35</v>
      </c>
      <c r="AX959" s="13" t="s">
        <v>81</v>
      </c>
      <c r="AY959" s="239" t="s">
        <v>209</v>
      </c>
    </row>
    <row r="960" s="2" customFormat="1" ht="14.4" customHeight="1">
      <c r="A960" s="40"/>
      <c r="B960" s="41"/>
      <c r="C960" s="215" t="s">
        <v>1791</v>
      </c>
      <c r="D960" s="215" t="s">
        <v>211</v>
      </c>
      <c r="E960" s="216" t="s">
        <v>1792</v>
      </c>
      <c r="F960" s="217" t="s">
        <v>1793</v>
      </c>
      <c r="G960" s="218" t="s">
        <v>322</v>
      </c>
      <c r="H960" s="219">
        <v>231.5</v>
      </c>
      <c r="I960" s="220"/>
      <c r="J960" s="221">
        <f>ROUND(I960*H960,2)</f>
        <v>0</v>
      </c>
      <c r="K960" s="217" t="s">
        <v>234</v>
      </c>
      <c r="L960" s="46"/>
      <c r="M960" s="222" t="s">
        <v>21</v>
      </c>
      <c r="N960" s="223" t="s">
        <v>45</v>
      </c>
      <c r="O960" s="86"/>
      <c r="P960" s="224">
        <f>O960*H960</f>
        <v>0</v>
      </c>
      <c r="Q960" s="224">
        <v>0.00038999999999999999</v>
      </c>
      <c r="R960" s="224">
        <f>Q960*H960</f>
        <v>0.090285000000000004</v>
      </c>
      <c r="S960" s="224">
        <v>0</v>
      </c>
      <c r="T960" s="225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6" t="s">
        <v>298</v>
      </c>
      <c r="AT960" s="226" t="s">
        <v>211</v>
      </c>
      <c r="AU960" s="226" t="s">
        <v>83</v>
      </c>
      <c r="AY960" s="19" t="s">
        <v>209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19" t="s">
        <v>81</v>
      </c>
      <c r="BK960" s="227">
        <f>ROUND(I960*H960,2)</f>
        <v>0</v>
      </c>
      <c r="BL960" s="19" t="s">
        <v>298</v>
      </c>
      <c r="BM960" s="226" t="s">
        <v>1794</v>
      </c>
    </row>
    <row r="961" s="13" customFormat="1">
      <c r="A961" s="13"/>
      <c r="B961" s="228"/>
      <c r="C961" s="229"/>
      <c r="D961" s="230" t="s">
        <v>217</v>
      </c>
      <c r="E961" s="231" t="s">
        <v>21</v>
      </c>
      <c r="F961" s="232" t="s">
        <v>1795</v>
      </c>
      <c r="G961" s="229"/>
      <c r="H961" s="233">
        <v>98</v>
      </c>
      <c r="I961" s="234"/>
      <c r="J961" s="229"/>
      <c r="K961" s="229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217</v>
      </c>
      <c r="AU961" s="239" t="s">
        <v>83</v>
      </c>
      <c r="AV961" s="13" t="s">
        <v>83</v>
      </c>
      <c r="AW961" s="13" t="s">
        <v>35</v>
      </c>
      <c r="AX961" s="13" t="s">
        <v>74</v>
      </c>
      <c r="AY961" s="239" t="s">
        <v>209</v>
      </c>
    </row>
    <row r="962" s="13" customFormat="1">
      <c r="A962" s="13"/>
      <c r="B962" s="228"/>
      <c r="C962" s="229"/>
      <c r="D962" s="230" t="s">
        <v>217</v>
      </c>
      <c r="E962" s="231" t="s">
        <v>21</v>
      </c>
      <c r="F962" s="232" t="s">
        <v>1796</v>
      </c>
      <c r="G962" s="229"/>
      <c r="H962" s="233">
        <v>29</v>
      </c>
      <c r="I962" s="234"/>
      <c r="J962" s="229"/>
      <c r="K962" s="229"/>
      <c r="L962" s="235"/>
      <c r="M962" s="236"/>
      <c r="N962" s="237"/>
      <c r="O962" s="237"/>
      <c r="P962" s="237"/>
      <c r="Q962" s="237"/>
      <c r="R962" s="237"/>
      <c r="S962" s="237"/>
      <c r="T962" s="23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9" t="s">
        <v>217</v>
      </c>
      <c r="AU962" s="239" t="s">
        <v>83</v>
      </c>
      <c r="AV962" s="13" t="s">
        <v>83</v>
      </c>
      <c r="AW962" s="13" t="s">
        <v>35</v>
      </c>
      <c r="AX962" s="13" t="s">
        <v>74</v>
      </c>
      <c r="AY962" s="239" t="s">
        <v>209</v>
      </c>
    </row>
    <row r="963" s="13" customFormat="1">
      <c r="A963" s="13"/>
      <c r="B963" s="228"/>
      <c r="C963" s="229"/>
      <c r="D963" s="230" t="s">
        <v>217</v>
      </c>
      <c r="E963" s="231" t="s">
        <v>21</v>
      </c>
      <c r="F963" s="232" t="s">
        <v>1797</v>
      </c>
      <c r="G963" s="229"/>
      <c r="H963" s="233">
        <v>15</v>
      </c>
      <c r="I963" s="234"/>
      <c r="J963" s="229"/>
      <c r="K963" s="229"/>
      <c r="L963" s="235"/>
      <c r="M963" s="236"/>
      <c r="N963" s="237"/>
      <c r="O963" s="237"/>
      <c r="P963" s="237"/>
      <c r="Q963" s="237"/>
      <c r="R963" s="237"/>
      <c r="S963" s="237"/>
      <c r="T963" s="23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9" t="s">
        <v>217</v>
      </c>
      <c r="AU963" s="239" t="s">
        <v>83</v>
      </c>
      <c r="AV963" s="13" t="s">
        <v>83</v>
      </c>
      <c r="AW963" s="13" t="s">
        <v>35</v>
      </c>
      <c r="AX963" s="13" t="s">
        <v>74</v>
      </c>
      <c r="AY963" s="239" t="s">
        <v>209</v>
      </c>
    </row>
    <row r="964" s="13" customFormat="1">
      <c r="A964" s="13"/>
      <c r="B964" s="228"/>
      <c r="C964" s="229"/>
      <c r="D964" s="230" t="s">
        <v>217</v>
      </c>
      <c r="E964" s="231" t="s">
        <v>21</v>
      </c>
      <c r="F964" s="232" t="s">
        <v>1798</v>
      </c>
      <c r="G964" s="229"/>
      <c r="H964" s="233">
        <v>32</v>
      </c>
      <c r="I964" s="234"/>
      <c r="J964" s="229"/>
      <c r="K964" s="229"/>
      <c r="L964" s="235"/>
      <c r="M964" s="236"/>
      <c r="N964" s="237"/>
      <c r="O964" s="237"/>
      <c r="P964" s="237"/>
      <c r="Q964" s="237"/>
      <c r="R964" s="237"/>
      <c r="S964" s="237"/>
      <c r="T964" s="23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9" t="s">
        <v>217</v>
      </c>
      <c r="AU964" s="239" t="s">
        <v>83</v>
      </c>
      <c r="AV964" s="13" t="s">
        <v>83</v>
      </c>
      <c r="AW964" s="13" t="s">
        <v>35</v>
      </c>
      <c r="AX964" s="13" t="s">
        <v>74</v>
      </c>
      <c r="AY964" s="239" t="s">
        <v>209</v>
      </c>
    </row>
    <row r="965" s="13" customFormat="1">
      <c r="A965" s="13"/>
      <c r="B965" s="228"/>
      <c r="C965" s="229"/>
      <c r="D965" s="230" t="s">
        <v>217</v>
      </c>
      <c r="E965" s="231" t="s">
        <v>21</v>
      </c>
      <c r="F965" s="232" t="s">
        <v>1799</v>
      </c>
      <c r="G965" s="229"/>
      <c r="H965" s="233">
        <v>23.600000000000001</v>
      </c>
      <c r="I965" s="234"/>
      <c r="J965" s="229"/>
      <c r="K965" s="229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217</v>
      </c>
      <c r="AU965" s="239" t="s">
        <v>83</v>
      </c>
      <c r="AV965" s="13" t="s">
        <v>83</v>
      </c>
      <c r="AW965" s="13" t="s">
        <v>35</v>
      </c>
      <c r="AX965" s="13" t="s">
        <v>74</v>
      </c>
      <c r="AY965" s="239" t="s">
        <v>209</v>
      </c>
    </row>
    <row r="966" s="13" customFormat="1">
      <c r="A966" s="13"/>
      <c r="B966" s="228"/>
      <c r="C966" s="229"/>
      <c r="D966" s="230" t="s">
        <v>217</v>
      </c>
      <c r="E966" s="231" t="s">
        <v>21</v>
      </c>
      <c r="F966" s="232" t="s">
        <v>1800</v>
      </c>
      <c r="G966" s="229"/>
      <c r="H966" s="233">
        <v>16.899999999999999</v>
      </c>
      <c r="I966" s="234"/>
      <c r="J966" s="229"/>
      <c r="K966" s="229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217</v>
      </c>
      <c r="AU966" s="239" t="s">
        <v>83</v>
      </c>
      <c r="AV966" s="13" t="s">
        <v>83</v>
      </c>
      <c r="AW966" s="13" t="s">
        <v>35</v>
      </c>
      <c r="AX966" s="13" t="s">
        <v>74</v>
      </c>
      <c r="AY966" s="239" t="s">
        <v>209</v>
      </c>
    </row>
    <row r="967" s="13" customFormat="1">
      <c r="A967" s="13"/>
      <c r="B967" s="228"/>
      <c r="C967" s="229"/>
      <c r="D967" s="230" t="s">
        <v>217</v>
      </c>
      <c r="E967" s="231" t="s">
        <v>21</v>
      </c>
      <c r="F967" s="232" t="s">
        <v>1801</v>
      </c>
      <c r="G967" s="229"/>
      <c r="H967" s="233">
        <v>9.5</v>
      </c>
      <c r="I967" s="234"/>
      <c r="J967" s="229"/>
      <c r="K967" s="229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217</v>
      </c>
      <c r="AU967" s="239" t="s">
        <v>83</v>
      </c>
      <c r="AV967" s="13" t="s">
        <v>83</v>
      </c>
      <c r="AW967" s="13" t="s">
        <v>35</v>
      </c>
      <c r="AX967" s="13" t="s">
        <v>74</v>
      </c>
      <c r="AY967" s="239" t="s">
        <v>209</v>
      </c>
    </row>
    <row r="968" s="13" customFormat="1">
      <c r="A968" s="13"/>
      <c r="B968" s="228"/>
      <c r="C968" s="229"/>
      <c r="D968" s="230" t="s">
        <v>217</v>
      </c>
      <c r="E968" s="231" t="s">
        <v>21</v>
      </c>
      <c r="F968" s="232" t="s">
        <v>1802</v>
      </c>
      <c r="G968" s="229"/>
      <c r="H968" s="233">
        <v>7.5</v>
      </c>
      <c r="I968" s="234"/>
      <c r="J968" s="229"/>
      <c r="K968" s="229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217</v>
      </c>
      <c r="AU968" s="239" t="s">
        <v>83</v>
      </c>
      <c r="AV968" s="13" t="s">
        <v>83</v>
      </c>
      <c r="AW968" s="13" t="s">
        <v>35</v>
      </c>
      <c r="AX968" s="13" t="s">
        <v>74</v>
      </c>
      <c r="AY968" s="239" t="s">
        <v>209</v>
      </c>
    </row>
    <row r="969" s="14" customFormat="1">
      <c r="A969" s="14"/>
      <c r="B969" s="240"/>
      <c r="C969" s="241"/>
      <c r="D969" s="230" t="s">
        <v>217</v>
      </c>
      <c r="E969" s="242" t="s">
        <v>21</v>
      </c>
      <c r="F969" s="243" t="s">
        <v>223</v>
      </c>
      <c r="G969" s="241"/>
      <c r="H969" s="244">
        <v>231.5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0" t="s">
        <v>217</v>
      </c>
      <c r="AU969" s="250" t="s">
        <v>83</v>
      </c>
      <c r="AV969" s="14" t="s">
        <v>224</v>
      </c>
      <c r="AW969" s="14" t="s">
        <v>35</v>
      </c>
      <c r="AX969" s="14" t="s">
        <v>81</v>
      </c>
      <c r="AY969" s="250" t="s">
        <v>209</v>
      </c>
    </row>
    <row r="970" s="2" customFormat="1" ht="37.8" customHeight="1">
      <c r="A970" s="40"/>
      <c r="B970" s="41"/>
      <c r="C970" s="215" t="s">
        <v>1803</v>
      </c>
      <c r="D970" s="215" t="s">
        <v>211</v>
      </c>
      <c r="E970" s="216" t="s">
        <v>1804</v>
      </c>
      <c r="F970" s="217" t="s">
        <v>1805</v>
      </c>
      <c r="G970" s="218" t="s">
        <v>331</v>
      </c>
      <c r="H970" s="219">
        <v>7.3300000000000001</v>
      </c>
      <c r="I970" s="220"/>
      <c r="J970" s="221">
        <f>ROUND(I970*H970,2)</f>
        <v>0</v>
      </c>
      <c r="K970" s="217" t="s">
        <v>234</v>
      </c>
      <c r="L970" s="46"/>
      <c r="M970" s="222" t="s">
        <v>21</v>
      </c>
      <c r="N970" s="223" t="s">
        <v>45</v>
      </c>
      <c r="O970" s="86"/>
      <c r="P970" s="224">
        <f>O970*H970</f>
        <v>0</v>
      </c>
      <c r="Q970" s="224">
        <v>0.00296</v>
      </c>
      <c r="R970" s="224">
        <f>Q970*H970</f>
        <v>0.021696799999999999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298</v>
      </c>
      <c r="AT970" s="226" t="s">
        <v>211</v>
      </c>
      <c r="AU970" s="226" t="s">
        <v>83</v>
      </c>
      <c r="AY970" s="19" t="s">
        <v>209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81</v>
      </c>
      <c r="BK970" s="227">
        <f>ROUND(I970*H970,2)</f>
        <v>0</v>
      </c>
      <c r="BL970" s="19" t="s">
        <v>298</v>
      </c>
      <c r="BM970" s="226" t="s">
        <v>1806</v>
      </c>
    </row>
    <row r="971" s="13" customFormat="1">
      <c r="A971" s="13"/>
      <c r="B971" s="228"/>
      <c r="C971" s="229"/>
      <c r="D971" s="230" t="s">
        <v>217</v>
      </c>
      <c r="E971" s="231" t="s">
        <v>21</v>
      </c>
      <c r="F971" s="232" t="s">
        <v>1807</v>
      </c>
      <c r="G971" s="229"/>
      <c r="H971" s="233">
        <v>3.8999999999999999</v>
      </c>
      <c r="I971" s="234"/>
      <c r="J971" s="229"/>
      <c r="K971" s="229"/>
      <c r="L971" s="235"/>
      <c r="M971" s="236"/>
      <c r="N971" s="237"/>
      <c r="O971" s="237"/>
      <c r="P971" s="237"/>
      <c r="Q971" s="237"/>
      <c r="R971" s="237"/>
      <c r="S971" s="237"/>
      <c r="T971" s="238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9" t="s">
        <v>217</v>
      </c>
      <c r="AU971" s="239" t="s">
        <v>83</v>
      </c>
      <c r="AV971" s="13" t="s">
        <v>83</v>
      </c>
      <c r="AW971" s="13" t="s">
        <v>35</v>
      </c>
      <c r="AX971" s="13" t="s">
        <v>74</v>
      </c>
      <c r="AY971" s="239" t="s">
        <v>209</v>
      </c>
    </row>
    <row r="972" s="13" customFormat="1">
      <c r="A972" s="13"/>
      <c r="B972" s="228"/>
      <c r="C972" s="229"/>
      <c r="D972" s="230" t="s">
        <v>217</v>
      </c>
      <c r="E972" s="231" t="s">
        <v>21</v>
      </c>
      <c r="F972" s="232" t="s">
        <v>1808</v>
      </c>
      <c r="G972" s="229"/>
      <c r="H972" s="233">
        <v>3.4300000000000002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217</v>
      </c>
      <c r="AU972" s="239" t="s">
        <v>83</v>
      </c>
      <c r="AV972" s="13" t="s">
        <v>83</v>
      </c>
      <c r="AW972" s="13" t="s">
        <v>35</v>
      </c>
      <c r="AX972" s="13" t="s">
        <v>74</v>
      </c>
      <c r="AY972" s="239" t="s">
        <v>209</v>
      </c>
    </row>
    <row r="973" s="16" customFormat="1">
      <c r="A973" s="16"/>
      <c r="B973" s="261"/>
      <c r="C973" s="262"/>
      <c r="D973" s="230" t="s">
        <v>217</v>
      </c>
      <c r="E973" s="263" t="s">
        <v>21</v>
      </c>
      <c r="F973" s="264" t="s">
        <v>257</v>
      </c>
      <c r="G973" s="262"/>
      <c r="H973" s="265">
        <v>7.3300000000000001</v>
      </c>
      <c r="I973" s="266"/>
      <c r="J973" s="262"/>
      <c r="K973" s="262"/>
      <c r="L973" s="267"/>
      <c r="M973" s="268"/>
      <c r="N973" s="269"/>
      <c r="O973" s="269"/>
      <c r="P973" s="269"/>
      <c r="Q973" s="269"/>
      <c r="R973" s="269"/>
      <c r="S973" s="269"/>
      <c r="T973" s="270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71" t="s">
        <v>217</v>
      </c>
      <c r="AU973" s="271" t="s">
        <v>83</v>
      </c>
      <c r="AV973" s="16" t="s">
        <v>215</v>
      </c>
      <c r="AW973" s="16" t="s">
        <v>35</v>
      </c>
      <c r="AX973" s="16" t="s">
        <v>81</v>
      </c>
      <c r="AY973" s="271" t="s">
        <v>209</v>
      </c>
    </row>
    <row r="974" s="2" customFormat="1" ht="37.8" customHeight="1">
      <c r="A974" s="40"/>
      <c r="B974" s="41"/>
      <c r="C974" s="215" t="s">
        <v>1809</v>
      </c>
      <c r="D974" s="215" t="s">
        <v>211</v>
      </c>
      <c r="E974" s="216" t="s">
        <v>1810</v>
      </c>
      <c r="F974" s="217" t="s">
        <v>1811</v>
      </c>
      <c r="G974" s="218" t="s">
        <v>331</v>
      </c>
      <c r="H974" s="219">
        <v>7.3300000000000001</v>
      </c>
      <c r="I974" s="220"/>
      <c r="J974" s="221">
        <f>ROUND(I974*H974,2)</f>
        <v>0</v>
      </c>
      <c r="K974" s="217" t="s">
        <v>234</v>
      </c>
      <c r="L974" s="46"/>
      <c r="M974" s="222" t="s">
        <v>21</v>
      </c>
      <c r="N974" s="223" t="s">
        <v>45</v>
      </c>
      <c r="O974" s="86"/>
      <c r="P974" s="224">
        <f>O974*H974</f>
        <v>0</v>
      </c>
      <c r="Q974" s="224">
        <v>0.00034000000000000002</v>
      </c>
      <c r="R974" s="224">
        <f>Q974*H974</f>
        <v>0.0024922000000000004</v>
      </c>
      <c r="S974" s="224">
        <v>0</v>
      </c>
      <c r="T974" s="225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6" t="s">
        <v>298</v>
      </c>
      <c r="AT974" s="226" t="s">
        <v>211</v>
      </c>
      <c r="AU974" s="226" t="s">
        <v>83</v>
      </c>
      <c r="AY974" s="19" t="s">
        <v>209</v>
      </c>
      <c r="BE974" s="227">
        <f>IF(N974="základní",J974,0)</f>
        <v>0</v>
      </c>
      <c r="BF974" s="227">
        <f>IF(N974="snížená",J974,0)</f>
        <v>0</v>
      </c>
      <c r="BG974" s="227">
        <f>IF(N974="zákl. přenesená",J974,0)</f>
        <v>0</v>
      </c>
      <c r="BH974" s="227">
        <f>IF(N974="sníž. přenesená",J974,0)</f>
        <v>0</v>
      </c>
      <c r="BI974" s="227">
        <f>IF(N974="nulová",J974,0)</f>
        <v>0</v>
      </c>
      <c r="BJ974" s="19" t="s">
        <v>81</v>
      </c>
      <c r="BK974" s="227">
        <f>ROUND(I974*H974,2)</f>
        <v>0</v>
      </c>
      <c r="BL974" s="19" t="s">
        <v>298</v>
      </c>
      <c r="BM974" s="226" t="s">
        <v>1812</v>
      </c>
    </row>
    <row r="975" s="2" customFormat="1" ht="24.15" customHeight="1">
      <c r="A975" s="40"/>
      <c r="B975" s="41"/>
      <c r="C975" s="215" t="s">
        <v>1813</v>
      </c>
      <c r="D975" s="215" t="s">
        <v>211</v>
      </c>
      <c r="E975" s="216" t="s">
        <v>1814</v>
      </c>
      <c r="F975" s="217" t="s">
        <v>1815</v>
      </c>
      <c r="G975" s="218" t="s">
        <v>322</v>
      </c>
      <c r="H975" s="219">
        <v>9.5</v>
      </c>
      <c r="I975" s="220"/>
      <c r="J975" s="221">
        <f>ROUND(I975*H975,2)</f>
        <v>0</v>
      </c>
      <c r="K975" s="217" t="s">
        <v>234</v>
      </c>
      <c r="L975" s="46"/>
      <c r="M975" s="222" t="s">
        <v>21</v>
      </c>
      <c r="N975" s="223" t="s">
        <v>45</v>
      </c>
      <c r="O975" s="86"/>
      <c r="P975" s="224">
        <f>O975*H975</f>
        <v>0</v>
      </c>
      <c r="Q975" s="224">
        <v>0.00072999999999999996</v>
      </c>
      <c r="R975" s="224">
        <f>Q975*H975</f>
        <v>0.0069349999999999993</v>
      </c>
      <c r="S975" s="224">
        <v>0</v>
      </c>
      <c r="T975" s="225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6" t="s">
        <v>298</v>
      </c>
      <c r="AT975" s="226" t="s">
        <v>211</v>
      </c>
      <c r="AU975" s="226" t="s">
        <v>83</v>
      </c>
      <c r="AY975" s="19" t="s">
        <v>209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19" t="s">
        <v>81</v>
      </c>
      <c r="BK975" s="227">
        <f>ROUND(I975*H975,2)</f>
        <v>0</v>
      </c>
      <c r="BL975" s="19" t="s">
        <v>298</v>
      </c>
      <c r="BM975" s="226" t="s">
        <v>1816</v>
      </c>
    </row>
    <row r="976" s="13" customFormat="1">
      <c r="A976" s="13"/>
      <c r="B976" s="228"/>
      <c r="C976" s="229"/>
      <c r="D976" s="230" t="s">
        <v>217</v>
      </c>
      <c r="E976" s="231" t="s">
        <v>21</v>
      </c>
      <c r="F976" s="232" t="s">
        <v>1817</v>
      </c>
      <c r="G976" s="229"/>
      <c r="H976" s="233">
        <v>9.5</v>
      </c>
      <c r="I976" s="234"/>
      <c r="J976" s="229"/>
      <c r="K976" s="229"/>
      <c r="L976" s="235"/>
      <c r="M976" s="236"/>
      <c r="N976" s="237"/>
      <c r="O976" s="237"/>
      <c r="P976" s="237"/>
      <c r="Q976" s="237"/>
      <c r="R976" s="237"/>
      <c r="S976" s="237"/>
      <c r="T976" s="23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9" t="s">
        <v>217</v>
      </c>
      <c r="AU976" s="239" t="s">
        <v>83</v>
      </c>
      <c r="AV976" s="13" t="s">
        <v>83</v>
      </c>
      <c r="AW976" s="13" t="s">
        <v>35</v>
      </c>
      <c r="AX976" s="13" t="s">
        <v>81</v>
      </c>
      <c r="AY976" s="239" t="s">
        <v>209</v>
      </c>
    </row>
    <row r="977" s="2" customFormat="1" ht="37.8" customHeight="1">
      <c r="A977" s="40"/>
      <c r="B977" s="41"/>
      <c r="C977" s="215" t="s">
        <v>1818</v>
      </c>
      <c r="D977" s="215" t="s">
        <v>211</v>
      </c>
      <c r="E977" s="216" t="s">
        <v>1819</v>
      </c>
      <c r="F977" s="217" t="s">
        <v>1820</v>
      </c>
      <c r="G977" s="218" t="s">
        <v>322</v>
      </c>
      <c r="H977" s="219">
        <v>7.5</v>
      </c>
      <c r="I977" s="220"/>
      <c r="J977" s="221">
        <f>ROUND(I977*H977,2)</f>
        <v>0</v>
      </c>
      <c r="K977" s="217" t="s">
        <v>234</v>
      </c>
      <c r="L977" s="46"/>
      <c r="M977" s="222" t="s">
        <v>21</v>
      </c>
      <c r="N977" s="223" t="s">
        <v>45</v>
      </c>
      <c r="O977" s="86"/>
      <c r="P977" s="224">
        <f>O977*H977</f>
        <v>0</v>
      </c>
      <c r="Q977" s="224">
        <v>0.00072999999999999996</v>
      </c>
      <c r="R977" s="224">
        <f>Q977*H977</f>
        <v>0.0054749999999999998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298</v>
      </c>
      <c r="AT977" s="226" t="s">
        <v>211</v>
      </c>
      <c r="AU977" s="226" t="s">
        <v>83</v>
      </c>
      <c r="AY977" s="19" t="s">
        <v>209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81</v>
      </c>
      <c r="BK977" s="227">
        <f>ROUND(I977*H977,2)</f>
        <v>0</v>
      </c>
      <c r="BL977" s="19" t="s">
        <v>298</v>
      </c>
      <c r="BM977" s="226" t="s">
        <v>1821</v>
      </c>
    </row>
    <row r="978" s="13" customFormat="1">
      <c r="A978" s="13"/>
      <c r="B978" s="228"/>
      <c r="C978" s="229"/>
      <c r="D978" s="230" t="s">
        <v>217</v>
      </c>
      <c r="E978" s="231" t="s">
        <v>21</v>
      </c>
      <c r="F978" s="232" t="s">
        <v>1822</v>
      </c>
      <c r="G978" s="229"/>
      <c r="H978" s="233">
        <v>7.5</v>
      </c>
      <c r="I978" s="234"/>
      <c r="J978" s="229"/>
      <c r="K978" s="229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217</v>
      </c>
      <c r="AU978" s="239" t="s">
        <v>83</v>
      </c>
      <c r="AV978" s="13" t="s">
        <v>83</v>
      </c>
      <c r="AW978" s="13" t="s">
        <v>35</v>
      </c>
      <c r="AX978" s="13" t="s">
        <v>81</v>
      </c>
      <c r="AY978" s="239" t="s">
        <v>209</v>
      </c>
    </row>
    <row r="979" s="2" customFormat="1" ht="37.8" customHeight="1">
      <c r="A979" s="40"/>
      <c r="B979" s="41"/>
      <c r="C979" s="215" t="s">
        <v>1823</v>
      </c>
      <c r="D979" s="215" t="s">
        <v>211</v>
      </c>
      <c r="E979" s="216" t="s">
        <v>1824</v>
      </c>
      <c r="F979" s="217" t="s">
        <v>1825</v>
      </c>
      <c r="G979" s="218" t="s">
        <v>322</v>
      </c>
      <c r="H979" s="219">
        <v>49</v>
      </c>
      <c r="I979" s="220"/>
      <c r="J979" s="221">
        <f>ROUND(I979*H979,2)</f>
        <v>0</v>
      </c>
      <c r="K979" s="217" t="s">
        <v>21</v>
      </c>
      <c r="L979" s="46"/>
      <c r="M979" s="222" t="s">
        <v>21</v>
      </c>
      <c r="N979" s="223" t="s">
        <v>45</v>
      </c>
      <c r="O979" s="86"/>
      <c r="P979" s="224">
        <f>O979*H979</f>
        <v>0</v>
      </c>
      <c r="Q979" s="224">
        <v>0.00077999999999999999</v>
      </c>
      <c r="R979" s="224">
        <f>Q979*H979</f>
        <v>0.038219999999999997</v>
      </c>
      <c r="S979" s="224">
        <v>0</v>
      </c>
      <c r="T979" s="225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6" t="s">
        <v>298</v>
      </c>
      <c r="AT979" s="226" t="s">
        <v>211</v>
      </c>
      <c r="AU979" s="226" t="s">
        <v>83</v>
      </c>
      <c r="AY979" s="19" t="s">
        <v>209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19" t="s">
        <v>81</v>
      </c>
      <c r="BK979" s="227">
        <f>ROUND(I979*H979,2)</f>
        <v>0</v>
      </c>
      <c r="BL979" s="19" t="s">
        <v>298</v>
      </c>
      <c r="BM979" s="226" t="s">
        <v>1826</v>
      </c>
    </row>
    <row r="980" s="13" customFormat="1">
      <c r="A980" s="13"/>
      <c r="B980" s="228"/>
      <c r="C980" s="229"/>
      <c r="D980" s="230" t="s">
        <v>217</v>
      </c>
      <c r="E980" s="231" t="s">
        <v>21</v>
      </c>
      <c r="F980" s="232" t="s">
        <v>1827</v>
      </c>
      <c r="G980" s="229"/>
      <c r="H980" s="233">
        <v>49</v>
      </c>
      <c r="I980" s="234"/>
      <c r="J980" s="229"/>
      <c r="K980" s="229"/>
      <c r="L980" s="235"/>
      <c r="M980" s="236"/>
      <c r="N980" s="237"/>
      <c r="O980" s="237"/>
      <c r="P980" s="237"/>
      <c r="Q980" s="237"/>
      <c r="R980" s="237"/>
      <c r="S980" s="237"/>
      <c r="T980" s="23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9" t="s">
        <v>217</v>
      </c>
      <c r="AU980" s="239" t="s">
        <v>83</v>
      </c>
      <c r="AV980" s="13" t="s">
        <v>83</v>
      </c>
      <c r="AW980" s="13" t="s">
        <v>35</v>
      </c>
      <c r="AX980" s="13" t="s">
        <v>81</v>
      </c>
      <c r="AY980" s="239" t="s">
        <v>209</v>
      </c>
    </row>
    <row r="981" s="2" customFormat="1" ht="37.8" customHeight="1">
      <c r="A981" s="40"/>
      <c r="B981" s="41"/>
      <c r="C981" s="215" t="s">
        <v>1828</v>
      </c>
      <c r="D981" s="215" t="s">
        <v>211</v>
      </c>
      <c r="E981" s="216" t="s">
        <v>1829</v>
      </c>
      <c r="F981" s="217" t="s">
        <v>1830</v>
      </c>
      <c r="G981" s="218" t="s">
        <v>322</v>
      </c>
      <c r="H981" s="219">
        <v>15</v>
      </c>
      <c r="I981" s="220"/>
      <c r="J981" s="221">
        <f>ROUND(I981*H981,2)</f>
        <v>0</v>
      </c>
      <c r="K981" s="217" t="s">
        <v>21</v>
      </c>
      <c r="L981" s="46"/>
      <c r="M981" s="222" t="s">
        <v>21</v>
      </c>
      <c r="N981" s="223" t="s">
        <v>45</v>
      </c>
      <c r="O981" s="86"/>
      <c r="P981" s="224">
        <f>O981*H981</f>
        <v>0</v>
      </c>
      <c r="Q981" s="224">
        <v>0.00148</v>
      </c>
      <c r="R981" s="224">
        <f>Q981*H981</f>
        <v>0.022200000000000001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298</v>
      </c>
      <c r="AT981" s="226" t="s">
        <v>211</v>
      </c>
      <c r="AU981" s="226" t="s">
        <v>83</v>
      </c>
      <c r="AY981" s="19" t="s">
        <v>209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81</v>
      </c>
      <c r="BK981" s="227">
        <f>ROUND(I981*H981,2)</f>
        <v>0</v>
      </c>
      <c r="BL981" s="19" t="s">
        <v>298</v>
      </c>
      <c r="BM981" s="226" t="s">
        <v>1831</v>
      </c>
    </row>
    <row r="982" s="13" customFormat="1">
      <c r="A982" s="13"/>
      <c r="B982" s="228"/>
      <c r="C982" s="229"/>
      <c r="D982" s="230" t="s">
        <v>217</v>
      </c>
      <c r="E982" s="231" t="s">
        <v>21</v>
      </c>
      <c r="F982" s="232" t="s">
        <v>1832</v>
      </c>
      <c r="G982" s="229"/>
      <c r="H982" s="233">
        <v>15</v>
      </c>
      <c r="I982" s="234"/>
      <c r="J982" s="229"/>
      <c r="K982" s="229"/>
      <c r="L982" s="235"/>
      <c r="M982" s="236"/>
      <c r="N982" s="237"/>
      <c r="O982" s="237"/>
      <c r="P982" s="237"/>
      <c r="Q982" s="237"/>
      <c r="R982" s="237"/>
      <c r="S982" s="237"/>
      <c r="T982" s="23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9" t="s">
        <v>217</v>
      </c>
      <c r="AU982" s="239" t="s">
        <v>83</v>
      </c>
      <c r="AV982" s="13" t="s">
        <v>83</v>
      </c>
      <c r="AW982" s="13" t="s">
        <v>35</v>
      </c>
      <c r="AX982" s="13" t="s">
        <v>81</v>
      </c>
      <c r="AY982" s="239" t="s">
        <v>209</v>
      </c>
    </row>
    <row r="983" s="2" customFormat="1" ht="37.8" customHeight="1">
      <c r="A983" s="40"/>
      <c r="B983" s="41"/>
      <c r="C983" s="215" t="s">
        <v>1833</v>
      </c>
      <c r="D983" s="215" t="s">
        <v>211</v>
      </c>
      <c r="E983" s="216" t="s">
        <v>1834</v>
      </c>
      <c r="F983" s="217" t="s">
        <v>1835</v>
      </c>
      <c r="G983" s="218" t="s">
        <v>322</v>
      </c>
      <c r="H983" s="219">
        <v>16</v>
      </c>
      <c r="I983" s="220"/>
      <c r="J983" s="221">
        <f>ROUND(I983*H983,2)</f>
        <v>0</v>
      </c>
      <c r="K983" s="217" t="s">
        <v>21</v>
      </c>
      <c r="L983" s="46"/>
      <c r="M983" s="222" t="s">
        <v>21</v>
      </c>
      <c r="N983" s="223" t="s">
        <v>45</v>
      </c>
      <c r="O983" s="86"/>
      <c r="P983" s="224">
        <f>O983*H983</f>
        <v>0</v>
      </c>
      <c r="Q983" s="224">
        <v>0.00060999999999999997</v>
      </c>
      <c r="R983" s="224">
        <f>Q983*H983</f>
        <v>0.0097599999999999996</v>
      </c>
      <c r="S983" s="224">
        <v>0</v>
      </c>
      <c r="T983" s="225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6" t="s">
        <v>298</v>
      </c>
      <c r="AT983" s="226" t="s">
        <v>211</v>
      </c>
      <c r="AU983" s="226" t="s">
        <v>83</v>
      </c>
      <c r="AY983" s="19" t="s">
        <v>209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19" t="s">
        <v>81</v>
      </c>
      <c r="BK983" s="227">
        <f>ROUND(I983*H983,2)</f>
        <v>0</v>
      </c>
      <c r="BL983" s="19" t="s">
        <v>298</v>
      </c>
      <c r="BM983" s="226" t="s">
        <v>1836</v>
      </c>
    </row>
    <row r="984" s="13" customFormat="1">
      <c r="A984" s="13"/>
      <c r="B984" s="228"/>
      <c r="C984" s="229"/>
      <c r="D984" s="230" t="s">
        <v>217</v>
      </c>
      <c r="E984" s="231" t="s">
        <v>21</v>
      </c>
      <c r="F984" s="232" t="s">
        <v>1837</v>
      </c>
      <c r="G984" s="229"/>
      <c r="H984" s="233">
        <v>16</v>
      </c>
      <c r="I984" s="234"/>
      <c r="J984" s="229"/>
      <c r="K984" s="229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217</v>
      </c>
      <c r="AU984" s="239" t="s">
        <v>83</v>
      </c>
      <c r="AV984" s="13" t="s">
        <v>83</v>
      </c>
      <c r="AW984" s="13" t="s">
        <v>35</v>
      </c>
      <c r="AX984" s="13" t="s">
        <v>81</v>
      </c>
      <c r="AY984" s="239" t="s">
        <v>209</v>
      </c>
    </row>
    <row r="985" s="2" customFormat="1" ht="37.8" customHeight="1">
      <c r="A985" s="40"/>
      <c r="B985" s="41"/>
      <c r="C985" s="215" t="s">
        <v>1838</v>
      </c>
      <c r="D985" s="215" t="s">
        <v>211</v>
      </c>
      <c r="E985" s="216" t="s">
        <v>1839</v>
      </c>
      <c r="F985" s="217" t="s">
        <v>1840</v>
      </c>
      <c r="G985" s="218" t="s">
        <v>322</v>
      </c>
      <c r="H985" s="219">
        <v>12</v>
      </c>
      <c r="I985" s="220"/>
      <c r="J985" s="221">
        <f>ROUND(I985*H985,2)</f>
        <v>0</v>
      </c>
      <c r="K985" s="217" t="s">
        <v>21</v>
      </c>
      <c r="L985" s="46"/>
      <c r="M985" s="222" t="s">
        <v>21</v>
      </c>
      <c r="N985" s="223" t="s">
        <v>45</v>
      </c>
      <c r="O985" s="86"/>
      <c r="P985" s="224">
        <f>O985*H985</f>
        <v>0</v>
      </c>
      <c r="Q985" s="224">
        <v>0.00148</v>
      </c>
      <c r="R985" s="224">
        <f>Q985*H985</f>
        <v>0.017759999999999998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298</v>
      </c>
      <c r="AT985" s="226" t="s">
        <v>211</v>
      </c>
      <c r="AU985" s="226" t="s">
        <v>83</v>
      </c>
      <c r="AY985" s="19" t="s">
        <v>209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81</v>
      </c>
      <c r="BK985" s="227">
        <f>ROUND(I985*H985,2)</f>
        <v>0</v>
      </c>
      <c r="BL985" s="19" t="s">
        <v>298</v>
      </c>
      <c r="BM985" s="226" t="s">
        <v>1841</v>
      </c>
    </row>
    <row r="986" s="13" customFormat="1">
      <c r="A986" s="13"/>
      <c r="B986" s="228"/>
      <c r="C986" s="229"/>
      <c r="D986" s="230" t="s">
        <v>217</v>
      </c>
      <c r="E986" s="231" t="s">
        <v>21</v>
      </c>
      <c r="F986" s="232" t="s">
        <v>1842</v>
      </c>
      <c r="G986" s="229"/>
      <c r="H986" s="233">
        <v>12</v>
      </c>
      <c r="I986" s="234"/>
      <c r="J986" s="229"/>
      <c r="K986" s="229"/>
      <c r="L986" s="235"/>
      <c r="M986" s="236"/>
      <c r="N986" s="237"/>
      <c r="O986" s="237"/>
      <c r="P986" s="237"/>
      <c r="Q986" s="237"/>
      <c r="R986" s="237"/>
      <c r="S986" s="237"/>
      <c r="T986" s="23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9" t="s">
        <v>217</v>
      </c>
      <c r="AU986" s="239" t="s">
        <v>83</v>
      </c>
      <c r="AV986" s="13" t="s">
        <v>83</v>
      </c>
      <c r="AW986" s="13" t="s">
        <v>35</v>
      </c>
      <c r="AX986" s="13" t="s">
        <v>81</v>
      </c>
      <c r="AY986" s="239" t="s">
        <v>209</v>
      </c>
    </row>
    <row r="987" s="2" customFormat="1" ht="24.15" customHeight="1">
      <c r="A987" s="40"/>
      <c r="B987" s="41"/>
      <c r="C987" s="215" t="s">
        <v>1843</v>
      </c>
      <c r="D987" s="215" t="s">
        <v>211</v>
      </c>
      <c r="E987" s="216" t="s">
        <v>1844</v>
      </c>
      <c r="F987" s="217" t="s">
        <v>1845</v>
      </c>
      <c r="G987" s="218" t="s">
        <v>322</v>
      </c>
      <c r="H987" s="219">
        <v>14.5</v>
      </c>
      <c r="I987" s="220"/>
      <c r="J987" s="221">
        <f>ROUND(I987*H987,2)</f>
        <v>0</v>
      </c>
      <c r="K987" s="217" t="s">
        <v>234</v>
      </c>
      <c r="L987" s="46"/>
      <c r="M987" s="222" t="s">
        <v>21</v>
      </c>
      <c r="N987" s="223" t="s">
        <v>45</v>
      </c>
      <c r="O987" s="86"/>
      <c r="P987" s="224">
        <f>O987*H987</f>
        <v>0</v>
      </c>
      <c r="Q987" s="224">
        <v>0.0015200000000000001</v>
      </c>
      <c r="R987" s="224">
        <f>Q987*H987</f>
        <v>0.022040000000000001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298</v>
      </c>
      <c r="AT987" s="226" t="s">
        <v>211</v>
      </c>
      <c r="AU987" s="226" t="s">
        <v>83</v>
      </c>
      <c r="AY987" s="19" t="s">
        <v>209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81</v>
      </c>
      <c r="BK987" s="227">
        <f>ROUND(I987*H987,2)</f>
        <v>0</v>
      </c>
      <c r="BL987" s="19" t="s">
        <v>298</v>
      </c>
      <c r="BM987" s="226" t="s">
        <v>1846</v>
      </c>
    </row>
    <row r="988" s="13" customFormat="1">
      <c r="A988" s="13"/>
      <c r="B988" s="228"/>
      <c r="C988" s="229"/>
      <c r="D988" s="230" t="s">
        <v>217</v>
      </c>
      <c r="E988" s="231" t="s">
        <v>21</v>
      </c>
      <c r="F988" s="232" t="s">
        <v>1847</v>
      </c>
      <c r="G988" s="229"/>
      <c r="H988" s="233">
        <v>14.5</v>
      </c>
      <c r="I988" s="234"/>
      <c r="J988" s="229"/>
      <c r="K988" s="229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217</v>
      </c>
      <c r="AU988" s="239" t="s">
        <v>83</v>
      </c>
      <c r="AV988" s="13" t="s">
        <v>83</v>
      </c>
      <c r="AW988" s="13" t="s">
        <v>35</v>
      </c>
      <c r="AX988" s="13" t="s">
        <v>81</v>
      </c>
      <c r="AY988" s="239" t="s">
        <v>209</v>
      </c>
    </row>
    <row r="989" s="2" customFormat="1" ht="49.05" customHeight="1">
      <c r="A989" s="40"/>
      <c r="B989" s="41"/>
      <c r="C989" s="215" t="s">
        <v>1848</v>
      </c>
      <c r="D989" s="215" t="s">
        <v>211</v>
      </c>
      <c r="E989" s="216" t="s">
        <v>1849</v>
      </c>
      <c r="F989" s="217" t="s">
        <v>1850</v>
      </c>
      <c r="G989" s="218" t="s">
        <v>354</v>
      </c>
      <c r="H989" s="219">
        <v>4</v>
      </c>
      <c r="I989" s="220"/>
      <c r="J989" s="221">
        <f>ROUND(I989*H989,2)</f>
        <v>0</v>
      </c>
      <c r="K989" s="217" t="s">
        <v>234</v>
      </c>
      <c r="L989" s="46"/>
      <c r="M989" s="222" t="s">
        <v>21</v>
      </c>
      <c r="N989" s="223" t="s">
        <v>45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298</v>
      </c>
      <c r="AT989" s="226" t="s">
        <v>211</v>
      </c>
      <c r="AU989" s="226" t="s">
        <v>83</v>
      </c>
      <c r="AY989" s="19" t="s">
        <v>209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81</v>
      </c>
      <c r="BK989" s="227">
        <f>ROUND(I989*H989,2)</f>
        <v>0</v>
      </c>
      <c r="BL989" s="19" t="s">
        <v>298</v>
      </c>
      <c r="BM989" s="226" t="s">
        <v>1851</v>
      </c>
    </row>
    <row r="990" s="13" customFormat="1">
      <c r="A990" s="13"/>
      <c r="B990" s="228"/>
      <c r="C990" s="229"/>
      <c r="D990" s="230" t="s">
        <v>217</v>
      </c>
      <c r="E990" s="231" t="s">
        <v>21</v>
      </c>
      <c r="F990" s="232" t="s">
        <v>1852</v>
      </c>
      <c r="G990" s="229"/>
      <c r="H990" s="233">
        <v>4</v>
      </c>
      <c r="I990" s="234"/>
      <c r="J990" s="229"/>
      <c r="K990" s="229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217</v>
      </c>
      <c r="AU990" s="239" t="s">
        <v>83</v>
      </c>
      <c r="AV990" s="13" t="s">
        <v>83</v>
      </c>
      <c r="AW990" s="13" t="s">
        <v>35</v>
      </c>
      <c r="AX990" s="13" t="s">
        <v>81</v>
      </c>
      <c r="AY990" s="239" t="s">
        <v>209</v>
      </c>
    </row>
    <row r="991" s="2" customFormat="1" ht="24.15" customHeight="1">
      <c r="A991" s="40"/>
      <c r="B991" s="41"/>
      <c r="C991" s="215" t="s">
        <v>1853</v>
      </c>
      <c r="D991" s="215" t="s">
        <v>211</v>
      </c>
      <c r="E991" s="216" t="s">
        <v>1854</v>
      </c>
      <c r="F991" s="217" t="s">
        <v>1855</v>
      </c>
      <c r="G991" s="218" t="s">
        <v>322</v>
      </c>
      <c r="H991" s="219">
        <v>12.15</v>
      </c>
      <c r="I991" s="220"/>
      <c r="J991" s="221">
        <f>ROUND(I991*H991,2)</f>
        <v>0</v>
      </c>
      <c r="K991" s="217" t="s">
        <v>234</v>
      </c>
      <c r="L991" s="46"/>
      <c r="M991" s="222" t="s">
        <v>21</v>
      </c>
      <c r="N991" s="223" t="s">
        <v>45</v>
      </c>
      <c r="O991" s="86"/>
      <c r="P991" s="224">
        <f>O991*H991</f>
        <v>0</v>
      </c>
      <c r="Q991" s="224">
        <v>0.0014599999999999999</v>
      </c>
      <c r="R991" s="224">
        <f>Q991*H991</f>
        <v>0.017739000000000001</v>
      </c>
      <c r="S991" s="224">
        <v>0</v>
      </c>
      <c r="T991" s="225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6" t="s">
        <v>298</v>
      </c>
      <c r="AT991" s="226" t="s">
        <v>211</v>
      </c>
      <c r="AU991" s="226" t="s">
        <v>83</v>
      </c>
      <c r="AY991" s="19" t="s">
        <v>209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9" t="s">
        <v>81</v>
      </c>
      <c r="BK991" s="227">
        <f>ROUND(I991*H991,2)</f>
        <v>0</v>
      </c>
      <c r="BL991" s="19" t="s">
        <v>298</v>
      </c>
      <c r="BM991" s="226" t="s">
        <v>1856</v>
      </c>
    </row>
    <row r="992" s="13" customFormat="1">
      <c r="A992" s="13"/>
      <c r="B992" s="228"/>
      <c r="C992" s="229"/>
      <c r="D992" s="230" t="s">
        <v>217</v>
      </c>
      <c r="E992" s="231" t="s">
        <v>21</v>
      </c>
      <c r="F992" s="232" t="s">
        <v>1857</v>
      </c>
      <c r="G992" s="229"/>
      <c r="H992" s="233">
        <v>7.1500000000000004</v>
      </c>
      <c r="I992" s="234"/>
      <c r="J992" s="229"/>
      <c r="K992" s="229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217</v>
      </c>
      <c r="AU992" s="239" t="s">
        <v>83</v>
      </c>
      <c r="AV992" s="13" t="s">
        <v>83</v>
      </c>
      <c r="AW992" s="13" t="s">
        <v>35</v>
      </c>
      <c r="AX992" s="13" t="s">
        <v>74</v>
      </c>
      <c r="AY992" s="239" t="s">
        <v>209</v>
      </c>
    </row>
    <row r="993" s="13" customFormat="1">
      <c r="A993" s="13"/>
      <c r="B993" s="228"/>
      <c r="C993" s="229"/>
      <c r="D993" s="230" t="s">
        <v>217</v>
      </c>
      <c r="E993" s="231" t="s">
        <v>21</v>
      </c>
      <c r="F993" s="232" t="s">
        <v>237</v>
      </c>
      <c r="G993" s="229"/>
      <c r="H993" s="233">
        <v>5</v>
      </c>
      <c r="I993" s="234"/>
      <c r="J993" s="229"/>
      <c r="K993" s="229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217</v>
      </c>
      <c r="AU993" s="239" t="s">
        <v>83</v>
      </c>
      <c r="AV993" s="13" t="s">
        <v>83</v>
      </c>
      <c r="AW993" s="13" t="s">
        <v>35</v>
      </c>
      <c r="AX993" s="13" t="s">
        <v>74</v>
      </c>
      <c r="AY993" s="239" t="s">
        <v>209</v>
      </c>
    </row>
    <row r="994" s="14" customFormat="1">
      <c r="A994" s="14"/>
      <c r="B994" s="240"/>
      <c r="C994" s="241"/>
      <c r="D994" s="230" t="s">
        <v>217</v>
      </c>
      <c r="E994" s="242" t="s">
        <v>21</v>
      </c>
      <c r="F994" s="243" t="s">
        <v>223</v>
      </c>
      <c r="G994" s="241"/>
      <c r="H994" s="244">
        <v>12.15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0" t="s">
        <v>217</v>
      </c>
      <c r="AU994" s="250" t="s">
        <v>83</v>
      </c>
      <c r="AV994" s="14" t="s">
        <v>224</v>
      </c>
      <c r="AW994" s="14" t="s">
        <v>35</v>
      </c>
      <c r="AX994" s="14" t="s">
        <v>81</v>
      </c>
      <c r="AY994" s="250" t="s">
        <v>209</v>
      </c>
    </row>
    <row r="995" s="2" customFormat="1" ht="49.05" customHeight="1">
      <c r="A995" s="40"/>
      <c r="B995" s="41"/>
      <c r="C995" s="215" t="s">
        <v>1858</v>
      </c>
      <c r="D995" s="215" t="s">
        <v>211</v>
      </c>
      <c r="E995" s="216" t="s">
        <v>1859</v>
      </c>
      <c r="F995" s="217" t="s">
        <v>1860</v>
      </c>
      <c r="G995" s="218" t="s">
        <v>354</v>
      </c>
      <c r="H995" s="219">
        <v>8</v>
      </c>
      <c r="I995" s="220"/>
      <c r="J995" s="221">
        <f>ROUND(I995*H995,2)</f>
        <v>0</v>
      </c>
      <c r="K995" s="217" t="s">
        <v>234</v>
      </c>
      <c r="L995" s="46"/>
      <c r="M995" s="222" t="s">
        <v>21</v>
      </c>
      <c r="N995" s="223" t="s">
        <v>45</v>
      </c>
      <c r="O995" s="86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6" t="s">
        <v>298</v>
      </c>
      <c r="AT995" s="226" t="s">
        <v>211</v>
      </c>
      <c r="AU995" s="226" t="s">
        <v>83</v>
      </c>
      <c r="AY995" s="19" t="s">
        <v>209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9" t="s">
        <v>81</v>
      </c>
      <c r="BK995" s="227">
        <f>ROUND(I995*H995,2)</f>
        <v>0</v>
      </c>
      <c r="BL995" s="19" t="s">
        <v>298</v>
      </c>
      <c r="BM995" s="226" t="s">
        <v>1861</v>
      </c>
    </row>
    <row r="996" s="2" customFormat="1" ht="37.8" customHeight="1">
      <c r="A996" s="40"/>
      <c r="B996" s="41"/>
      <c r="C996" s="215" t="s">
        <v>1862</v>
      </c>
      <c r="D996" s="215" t="s">
        <v>211</v>
      </c>
      <c r="E996" s="216" t="s">
        <v>1863</v>
      </c>
      <c r="F996" s="217" t="s">
        <v>1864</v>
      </c>
      <c r="G996" s="218" t="s">
        <v>322</v>
      </c>
      <c r="H996" s="219">
        <v>73</v>
      </c>
      <c r="I996" s="220"/>
      <c r="J996" s="221">
        <f>ROUND(I996*H996,2)</f>
        <v>0</v>
      </c>
      <c r="K996" s="217" t="s">
        <v>21</v>
      </c>
      <c r="L996" s="46"/>
      <c r="M996" s="222" t="s">
        <v>21</v>
      </c>
      <c r="N996" s="223" t="s">
        <v>45</v>
      </c>
      <c r="O996" s="86"/>
      <c r="P996" s="224">
        <f>O996*H996</f>
        <v>0</v>
      </c>
      <c r="Q996" s="224">
        <v>0.00079000000000000001</v>
      </c>
      <c r="R996" s="224">
        <f>Q996*H996</f>
        <v>0.057669999999999999</v>
      </c>
      <c r="S996" s="224">
        <v>0</v>
      </c>
      <c r="T996" s="225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6" t="s">
        <v>298</v>
      </c>
      <c r="AT996" s="226" t="s">
        <v>211</v>
      </c>
      <c r="AU996" s="226" t="s">
        <v>83</v>
      </c>
      <c r="AY996" s="19" t="s">
        <v>209</v>
      </c>
      <c r="BE996" s="227">
        <f>IF(N996="základní",J996,0)</f>
        <v>0</v>
      </c>
      <c r="BF996" s="227">
        <f>IF(N996="snížená",J996,0)</f>
        <v>0</v>
      </c>
      <c r="BG996" s="227">
        <f>IF(N996="zákl. přenesená",J996,0)</f>
        <v>0</v>
      </c>
      <c r="BH996" s="227">
        <f>IF(N996="sníž. přenesená",J996,0)</f>
        <v>0</v>
      </c>
      <c r="BI996" s="227">
        <f>IF(N996="nulová",J996,0)</f>
        <v>0</v>
      </c>
      <c r="BJ996" s="19" t="s">
        <v>81</v>
      </c>
      <c r="BK996" s="227">
        <f>ROUND(I996*H996,2)</f>
        <v>0</v>
      </c>
      <c r="BL996" s="19" t="s">
        <v>298</v>
      </c>
      <c r="BM996" s="226" t="s">
        <v>1865</v>
      </c>
    </row>
    <row r="997" s="13" customFormat="1">
      <c r="A997" s="13"/>
      <c r="B997" s="228"/>
      <c r="C997" s="229"/>
      <c r="D997" s="230" t="s">
        <v>217</v>
      </c>
      <c r="E997" s="231" t="s">
        <v>21</v>
      </c>
      <c r="F997" s="232" t="s">
        <v>1866</v>
      </c>
      <c r="G997" s="229"/>
      <c r="H997" s="233">
        <v>73</v>
      </c>
      <c r="I997" s="234"/>
      <c r="J997" s="229"/>
      <c r="K997" s="229"/>
      <c r="L997" s="235"/>
      <c r="M997" s="236"/>
      <c r="N997" s="237"/>
      <c r="O997" s="237"/>
      <c r="P997" s="237"/>
      <c r="Q997" s="237"/>
      <c r="R997" s="237"/>
      <c r="S997" s="237"/>
      <c r="T997" s="23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9" t="s">
        <v>217</v>
      </c>
      <c r="AU997" s="239" t="s">
        <v>83</v>
      </c>
      <c r="AV997" s="13" t="s">
        <v>83</v>
      </c>
      <c r="AW997" s="13" t="s">
        <v>35</v>
      </c>
      <c r="AX997" s="13" t="s">
        <v>81</v>
      </c>
      <c r="AY997" s="239" t="s">
        <v>209</v>
      </c>
    </row>
    <row r="998" s="2" customFormat="1" ht="37.8" customHeight="1">
      <c r="A998" s="40"/>
      <c r="B998" s="41"/>
      <c r="C998" s="215" t="s">
        <v>1867</v>
      </c>
      <c r="D998" s="215" t="s">
        <v>211</v>
      </c>
      <c r="E998" s="216" t="s">
        <v>1868</v>
      </c>
      <c r="F998" s="217" t="s">
        <v>1869</v>
      </c>
      <c r="G998" s="218" t="s">
        <v>322</v>
      </c>
      <c r="H998" s="219">
        <v>33.5</v>
      </c>
      <c r="I998" s="220"/>
      <c r="J998" s="221">
        <f>ROUND(I998*H998,2)</f>
        <v>0</v>
      </c>
      <c r="K998" s="217" t="s">
        <v>234</v>
      </c>
      <c r="L998" s="46"/>
      <c r="M998" s="222" t="s">
        <v>21</v>
      </c>
      <c r="N998" s="223" t="s">
        <v>45</v>
      </c>
      <c r="O998" s="86"/>
      <c r="P998" s="224">
        <f>O998*H998</f>
        <v>0</v>
      </c>
      <c r="Q998" s="224">
        <v>0.0014599999999999999</v>
      </c>
      <c r="R998" s="224">
        <f>Q998*H998</f>
        <v>0.048909999999999995</v>
      </c>
      <c r="S998" s="224">
        <v>0</v>
      </c>
      <c r="T998" s="225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6" t="s">
        <v>298</v>
      </c>
      <c r="AT998" s="226" t="s">
        <v>211</v>
      </c>
      <c r="AU998" s="226" t="s">
        <v>83</v>
      </c>
      <c r="AY998" s="19" t="s">
        <v>209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19" t="s">
        <v>81</v>
      </c>
      <c r="BK998" s="227">
        <f>ROUND(I998*H998,2)</f>
        <v>0</v>
      </c>
      <c r="BL998" s="19" t="s">
        <v>298</v>
      </c>
      <c r="BM998" s="226" t="s">
        <v>1870</v>
      </c>
    </row>
    <row r="999" s="13" customFormat="1">
      <c r="A999" s="13"/>
      <c r="B999" s="228"/>
      <c r="C999" s="229"/>
      <c r="D999" s="230" t="s">
        <v>217</v>
      </c>
      <c r="E999" s="231" t="s">
        <v>21</v>
      </c>
      <c r="F999" s="232" t="s">
        <v>1871</v>
      </c>
      <c r="G999" s="229"/>
      <c r="H999" s="233">
        <v>33.5</v>
      </c>
      <c r="I999" s="234"/>
      <c r="J999" s="229"/>
      <c r="K999" s="229"/>
      <c r="L999" s="235"/>
      <c r="M999" s="236"/>
      <c r="N999" s="237"/>
      <c r="O999" s="237"/>
      <c r="P999" s="237"/>
      <c r="Q999" s="237"/>
      <c r="R999" s="237"/>
      <c r="S999" s="237"/>
      <c r="T999" s="23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9" t="s">
        <v>217</v>
      </c>
      <c r="AU999" s="239" t="s">
        <v>83</v>
      </c>
      <c r="AV999" s="13" t="s">
        <v>83</v>
      </c>
      <c r="AW999" s="13" t="s">
        <v>35</v>
      </c>
      <c r="AX999" s="13" t="s">
        <v>81</v>
      </c>
      <c r="AY999" s="239" t="s">
        <v>209</v>
      </c>
    </row>
    <row r="1000" s="2" customFormat="1" ht="24.15" customHeight="1">
      <c r="A1000" s="40"/>
      <c r="B1000" s="41"/>
      <c r="C1000" s="215" t="s">
        <v>1872</v>
      </c>
      <c r="D1000" s="215" t="s">
        <v>211</v>
      </c>
      <c r="E1000" s="216" t="s">
        <v>1873</v>
      </c>
      <c r="F1000" s="217" t="s">
        <v>1874</v>
      </c>
      <c r="G1000" s="218" t="s">
        <v>322</v>
      </c>
      <c r="H1000" s="219">
        <v>9.5</v>
      </c>
      <c r="I1000" s="220"/>
      <c r="J1000" s="221">
        <f>ROUND(I1000*H1000,2)</f>
        <v>0</v>
      </c>
      <c r="K1000" s="217" t="s">
        <v>234</v>
      </c>
      <c r="L1000" s="46"/>
      <c r="M1000" s="222" t="s">
        <v>21</v>
      </c>
      <c r="N1000" s="223" t="s">
        <v>45</v>
      </c>
      <c r="O1000" s="86"/>
      <c r="P1000" s="224">
        <f>O1000*H1000</f>
        <v>0</v>
      </c>
      <c r="Q1000" s="224">
        <v>0.00089999999999999998</v>
      </c>
      <c r="R1000" s="224">
        <f>Q1000*H1000</f>
        <v>0.0085500000000000003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298</v>
      </c>
      <c r="AT1000" s="226" t="s">
        <v>211</v>
      </c>
      <c r="AU1000" s="226" t="s">
        <v>83</v>
      </c>
      <c r="AY1000" s="19" t="s">
        <v>209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81</v>
      </c>
      <c r="BK1000" s="227">
        <f>ROUND(I1000*H1000,2)</f>
        <v>0</v>
      </c>
      <c r="BL1000" s="19" t="s">
        <v>298</v>
      </c>
      <c r="BM1000" s="226" t="s">
        <v>1875</v>
      </c>
    </row>
    <row r="1001" s="2" customFormat="1" ht="37.8" customHeight="1">
      <c r="A1001" s="40"/>
      <c r="B1001" s="41"/>
      <c r="C1001" s="215" t="s">
        <v>1876</v>
      </c>
      <c r="D1001" s="215" t="s">
        <v>211</v>
      </c>
      <c r="E1001" s="216" t="s">
        <v>1877</v>
      </c>
      <c r="F1001" s="217" t="s">
        <v>1878</v>
      </c>
      <c r="G1001" s="218" t="s">
        <v>354</v>
      </c>
      <c r="H1001" s="219">
        <v>1</v>
      </c>
      <c r="I1001" s="220"/>
      <c r="J1001" s="221">
        <f>ROUND(I1001*H1001,2)</f>
        <v>0</v>
      </c>
      <c r="K1001" s="217" t="s">
        <v>234</v>
      </c>
      <c r="L1001" s="46"/>
      <c r="M1001" s="222" t="s">
        <v>21</v>
      </c>
      <c r="N1001" s="223" t="s">
        <v>45</v>
      </c>
      <c r="O1001" s="86"/>
      <c r="P1001" s="224">
        <f>O1001*H1001</f>
        <v>0</v>
      </c>
      <c r="Q1001" s="224">
        <v>0.00019000000000000001</v>
      </c>
      <c r="R1001" s="224">
        <f>Q1001*H1001</f>
        <v>0.00019000000000000001</v>
      </c>
      <c r="S1001" s="224">
        <v>0</v>
      </c>
      <c r="T1001" s="225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6" t="s">
        <v>298</v>
      </c>
      <c r="AT1001" s="226" t="s">
        <v>211</v>
      </c>
      <c r="AU1001" s="226" t="s">
        <v>83</v>
      </c>
      <c r="AY1001" s="19" t="s">
        <v>209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9" t="s">
        <v>81</v>
      </c>
      <c r="BK1001" s="227">
        <f>ROUND(I1001*H1001,2)</f>
        <v>0</v>
      </c>
      <c r="BL1001" s="19" t="s">
        <v>298</v>
      </c>
      <c r="BM1001" s="226" t="s">
        <v>1879</v>
      </c>
    </row>
    <row r="1002" s="2" customFormat="1" ht="24.15" customHeight="1">
      <c r="A1002" s="40"/>
      <c r="B1002" s="41"/>
      <c r="C1002" s="215" t="s">
        <v>1880</v>
      </c>
      <c r="D1002" s="215" t="s">
        <v>211</v>
      </c>
      <c r="E1002" s="216" t="s">
        <v>1881</v>
      </c>
      <c r="F1002" s="217" t="s">
        <v>1882</v>
      </c>
      <c r="G1002" s="218" t="s">
        <v>322</v>
      </c>
      <c r="H1002" s="219">
        <v>9.5</v>
      </c>
      <c r="I1002" s="220"/>
      <c r="J1002" s="221">
        <f>ROUND(I1002*H1002,2)</f>
        <v>0</v>
      </c>
      <c r="K1002" s="217" t="s">
        <v>21</v>
      </c>
      <c r="L1002" s="46"/>
      <c r="M1002" s="222" t="s">
        <v>21</v>
      </c>
      <c r="N1002" s="223" t="s">
        <v>45</v>
      </c>
      <c r="O1002" s="86"/>
      <c r="P1002" s="224">
        <f>O1002*H1002</f>
        <v>0</v>
      </c>
      <c r="Q1002" s="224">
        <v>0.0011199999999999999</v>
      </c>
      <c r="R1002" s="224">
        <f>Q1002*H1002</f>
        <v>0.010639999999999998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298</v>
      </c>
      <c r="AT1002" s="226" t="s">
        <v>211</v>
      </c>
      <c r="AU1002" s="226" t="s">
        <v>83</v>
      </c>
      <c r="AY1002" s="19" t="s">
        <v>209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81</v>
      </c>
      <c r="BK1002" s="227">
        <f>ROUND(I1002*H1002,2)</f>
        <v>0</v>
      </c>
      <c r="BL1002" s="19" t="s">
        <v>298</v>
      </c>
      <c r="BM1002" s="226" t="s">
        <v>1883</v>
      </c>
    </row>
    <row r="1003" s="2" customFormat="1" ht="24.15" customHeight="1">
      <c r="A1003" s="40"/>
      <c r="B1003" s="41"/>
      <c r="C1003" s="215" t="s">
        <v>1884</v>
      </c>
      <c r="D1003" s="215" t="s">
        <v>211</v>
      </c>
      <c r="E1003" s="216" t="s">
        <v>1885</v>
      </c>
      <c r="F1003" s="217" t="s">
        <v>1886</v>
      </c>
      <c r="G1003" s="218" t="s">
        <v>322</v>
      </c>
      <c r="H1003" s="219">
        <v>5</v>
      </c>
      <c r="I1003" s="220"/>
      <c r="J1003" s="221">
        <f>ROUND(I1003*H1003,2)</f>
        <v>0</v>
      </c>
      <c r="K1003" s="217" t="s">
        <v>234</v>
      </c>
      <c r="L1003" s="46"/>
      <c r="M1003" s="222" t="s">
        <v>21</v>
      </c>
      <c r="N1003" s="223" t="s">
        <v>45</v>
      </c>
      <c r="O1003" s="86"/>
      <c r="P1003" s="224">
        <f>O1003*H1003</f>
        <v>0</v>
      </c>
      <c r="Q1003" s="224">
        <v>0.00085999999999999998</v>
      </c>
      <c r="R1003" s="224">
        <f>Q1003*H1003</f>
        <v>0.0043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298</v>
      </c>
      <c r="AT1003" s="226" t="s">
        <v>211</v>
      </c>
      <c r="AU1003" s="226" t="s">
        <v>83</v>
      </c>
      <c r="AY1003" s="19" t="s">
        <v>209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81</v>
      </c>
      <c r="BK1003" s="227">
        <f>ROUND(I1003*H1003,2)</f>
        <v>0</v>
      </c>
      <c r="BL1003" s="19" t="s">
        <v>298</v>
      </c>
      <c r="BM1003" s="226" t="s">
        <v>1887</v>
      </c>
    </row>
    <row r="1004" s="2" customFormat="1" ht="37.8" customHeight="1">
      <c r="A1004" s="40"/>
      <c r="B1004" s="41"/>
      <c r="C1004" s="215" t="s">
        <v>1888</v>
      </c>
      <c r="D1004" s="215" t="s">
        <v>211</v>
      </c>
      <c r="E1004" s="216" t="s">
        <v>1889</v>
      </c>
      <c r="F1004" s="217" t="s">
        <v>1890</v>
      </c>
      <c r="G1004" s="218" t="s">
        <v>1623</v>
      </c>
      <c r="H1004" s="282"/>
      <c r="I1004" s="220"/>
      <c r="J1004" s="221">
        <f>ROUND(I1004*H1004,2)</f>
        <v>0</v>
      </c>
      <c r="K1004" s="217" t="s">
        <v>234</v>
      </c>
      <c r="L1004" s="46"/>
      <c r="M1004" s="222" t="s">
        <v>21</v>
      </c>
      <c r="N1004" s="223" t="s">
        <v>45</v>
      </c>
      <c r="O1004" s="86"/>
      <c r="P1004" s="224">
        <f>O1004*H1004</f>
        <v>0</v>
      </c>
      <c r="Q1004" s="224">
        <v>0</v>
      </c>
      <c r="R1004" s="224">
        <f>Q1004*H1004</f>
        <v>0</v>
      </c>
      <c r="S1004" s="224">
        <v>0</v>
      </c>
      <c r="T1004" s="225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6" t="s">
        <v>298</v>
      </c>
      <c r="AT1004" s="226" t="s">
        <v>211</v>
      </c>
      <c r="AU1004" s="226" t="s">
        <v>83</v>
      </c>
      <c r="AY1004" s="19" t="s">
        <v>209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9" t="s">
        <v>81</v>
      </c>
      <c r="BK1004" s="227">
        <f>ROUND(I1004*H1004,2)</f>
        <v>0</v>
      </c>
      <c r="BL1004" s="19" t="s">
        <v>298</v>
      </c>
      <c r="BM1004" s="226" t="s">
        <v>1891</v>
      </c>
    </row>
    <row r="1005" s="2" customFormat="1" ht="37.8" customHeight="1">
      <c r="A1005" s="40"/>
      <c r="B1005" s="41"/>
      <c r="C1005" s="215" t="s">
        <v>1892</v>
      </c>
      <c r="D1005" s="215" t="s">
        <v>211</v>
      </c>
      <c r="E1005" s="216" t="s">
        <v>1893</v>
      </c>
      <c r="F1005" s="217" t="s">
        <v>1358</v>
      </c>
      <c r="G1005" s="218" t="s">
        <v>1623</v>
      </c>
      <c r="H1005" s="282"/>
      <c r="I1005" s="220"/>
      <c r="J1005" s="221">
        <f>ROUND(I1005*H1005,2)</f>
        <v>0</v>
      </c>
      <c r="K1005" s="217" t="s">
        <v>21</v>
      </c>
      <c r="L1005" s="46"/>
      <c r="M1005" s="222" t="s">
        <v>21</v>
      </c>
      <c r="N1005" s="223" t="s">
        <v>45</v>
      </c>
      <c r="O1005" s="86"/>
      <c r="P1005" s="224">
        <f>O1005*H1005</f>
        <v>0</v>
      </c>
      <c r="Q1005" s="224">
        <v>0</v>
      </c>
      <c r="R1005" s="224">
        <f>Q1005*H1005</f>
        <v>0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298</v>
      </c>
      <c r="AT1005" s="226" t="s">
        <v>211</v>
      </c>
      <c r="AU1005" s="226" t="s">
        <v>83</v>
      </c>
      <c r="AY1005" s="19" t="s">
        <v>209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81</v>
      </c>
      <c r="BK1005" s="227">
        <f>ROUND(I1005*H1005,2)</f>
        <v>0</v>
      </c>
      <c r="BL1005" s="19" t="s">
        <v>298</v>
      </c>
      <c r="BM1005" s="226" t="s">
        <v>1894</v>
      </c>
    </row>
    <row r="1006" s="12" customFormat="1" ht="22.8" customHeight="1">
      <c r="A1006" s="12"/>
      <c r="B1006" s="199"/>
      <c r="C1006" s="200"/>
      <c r="D1006" s="201" t="s">
        <v>73</v>
      </c>
      <c r="E1006" s="213" t="s">
        <v>1895</v>
      </c>
      <c r="F1006" s="213" t="s">
        <v>1896</v>
      </c>
      <c r="G1006" s="200"/>
      <c r="H1006" s="200"/>
      <c r="I1006" s="203"/>
      <c r="J1006" s="214">
        <f>BK1006</f>
        <v>0</v>
      </c>
      <c r="K1006" s="200"/>
      <c r="L1006" s="205"/>
      <c r="M1006" s="206"/>
      <c r="N1006" s="207"/>
      <c r="O1006" s="207"/>
      <c r="P1006" s="208">
        <f>SUM(P1007:P1037)</f>
        <v>0</v>
      </c>
      <c r="Q1006" s="207"/>
      <c r="R1006" s="208">
        <f>SUM(R1007:R1037)</f>
        <v>0.35664000000000001</v>
      </c>
      <c r="S1006" s="207"/>
      <c r="T1006" s="209">
        <f>SUM(T1007:T1037)</f>
        <v>0.097699999999999995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10" t="s">
        <v>83</v>
      </c>
      <c r="AT1006" s="211" t="s">
        <v>73</v>
      </c>
      <c r="AU1006" s="211" t="s">
        <v>81</v>
      </c>
      <c r="AY1006" s="210" t="s">
        <v>209</v>
      </c>
      <c r="BK1006" s="212">
        <f>SUM(BK1007:BK1037)</f>
        <v>0</v>
      </c>
    </row>
    <row r="1007" s="2" customFormat="1" ht="49.05" customHeight="1">
      <c r="A1007" s="40"/>
      <c r="B1007" s="41"/>
      <c r="C1007" s="215" t="s">
        <v>1897</v>
      </c>
      <c r="D1007" s="215" t="s">
        <v>211</v>
      </c>
      <c r="E1007" s="216" t="s">
        <v>1898</v>
      </c>
      <c r="F1007" s="217" t="s">
        <v>1899</v>
      </c>
      <c r="G1007" s="218" t="s">
        <v>354</v>
      </c>
      <c r="H1007" s="219">
        <v>1</v>
      </c>
      <c r="I1007" s="220"/>
      <c r="J1007" s="221">
        <f>ROUND(I1007*H1007,2)</f>
        <v>0</v>
      </c>
      <c r="K1007" s="217" t="s">
        <v>21</v>
      </c>
      <c r="L1007" s="46"/>
      <c r="M1007" s="222" t="s">
        <v>21</v>
      </c>
      <c r="N1007" s="223" t="s">
        <v>45</v>
      </c>
      <c r="O1007" s="86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6" t="s">
        <v>298</v>
      </c>
      <c r="AT1007" s="226" t="s">
        <v>211</v>
      </c>
      <c r="AU1007" s="226" t="s">
        <v>83</v>
      </c>
      <c r="AY1007" s="19" t="s">
        <v>209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9" t="s">
        <v>81</v>
      </c>
      <c r="BK1007" s="227">
        <f>ROUND(I1007*H1007,2)</f>
        <v>0</v>
      </c>
      <c r="BL1007" s="19" t="s">
        <v>298</v>
      </c>
      <c r="BM1007" s="226" t="s">
        <v>1900</v>
      </c>
    </row>
    <row r="1008" s="2" customFormat="1" ht="49.05" customHeight="1">
      <c r="A1008" s="40"/>
      <c r="B1008" s="41"/>
      <c r="C1008" s="215" t="s">
        <v>1901</v>
      </c>
      <c r="D1008" s="215" t="s">
        <v>211</v>
      </c>
      <c r="E1008" s="216" t="s">
        <v>1902</v>
      </c>
      <c r="F1008" s="217" t="s">
        <v>1903</v>
      </c>
      <c r="G1008" s="218" t="s">
        <v>354</v>
      </c>
      <c r="H1008" s="219">
        <v>1</v>
      </c>
      <c r="I1008" s="220"/>
      <c r="J1008" s="221">
        <f>ROUND(I1008*H1008,2)</f>
        <v>0</v>
      </c>
      <c r="K1008" s="217" t="s">
        <v>21</v>
      </c>
      <c r="L1008" s="46"/>
      <c r="M1008" s="222" t="s">
        <v>21</v>
      </c>
      <c r="N1008" s="223" t="s">
        <v>45</v>
      </c>
      <c r="O1008" s="86"/>
      <c r="P1008" s="224">
        <f>O1008*H1008</f>
        <v>0</v>
      </c>
      <c r="Q1008" s="224">
        <v>0</v>
      </c>
      <c r="R1008" s="224">
        <f>Q1008*H1008</f>
        <v>0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298</v>
      </c>
      <c r="AT1008" s="226" t="s">
        <v>211</v>
      </c>
      <c r="AU1008" s="226" t="s">
        <v>83</v>
      </c>
      <c r="AY1008" s="19" t="s">
        <v>209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81</v>
      </c>
      <c r="BK1008" s="227">
        <f>ROUND(I1008*H1008,2)</f>
        <v>0</v>
      </c>
      <c r="BL1008" s="19" t="s">
        <v>298</v>
      </c>
      <c r="BM1008" s="226" t="s">
        <v>1904</v>
      </c>
    </row>
    <row r="1009" s="2" customFormat="1" ht="49.05" customHeight="1">
      <c r="A1009" s="40"/>
      <c r="B1009" s="41"/>
      <c r="C1009" s="215" t="s">
        <v>1905</v>
      </c>
      <c r="D1009" s="215" t="s">
        <v>211</v>
      </c>
      <c r="E1009" s="216" t="s">
        <v>1906</v>
      </c>
      <c r="F1009" s="217" t="s">
        <v>1907</v>
      </c>
      <c r="G1009" s="218" t="s">
        <v>354</v>
      </c>
      <c r="H1009" s="219">
        <v>1</v>
      </c>
      <c r="I1009" s="220"/>
      <c r="J1009" s="221">
        <f>ROUND(I1009*H1009,2)</f>
        <v>0</v>
      </c>
      <c r="K1009" s="217" t="s">
        <v>21</v>
      </c>
      <c r="L1009" s="46"/>
      <c r="M1009" s="222" t="s">
        <v>21</v>
      </c>
      <c r="N1009" s="223" t="s">
        <v>45</v>
      </c>
      <c r="O1009" s="86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298</v>
      </c>
      <c r="AT1009" s="226" t="s">
        <v>211</v>
      </c>
      <c r="AU1009" s="226" t="s">
        <v>83</v>
      </c>
      <c r="AY1009" s="19" t="s">
        <v>209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81</v>
      </c>
      <c r="BK1009" s="227">
        <f>ROUND(I1009*H1009,2)</f>
        <v>0</v>
      </c>
      <c r="BL1009" s="19" t="s">
        <v>298</v>
      </c>
      <c r="BM1009" s="226" t="s">
        <v>1908</v>
      </c>
    </row>
    <row r="1010" s="2" customFormat="1" ht="49.05" customHeight="1">
      <c r="A1010" s="40"/>
      <c r="B1010" s="41"/>
      <c r="C1010" s="215" t="s">
        <v>1909</v>
      </c>
      <c r="D1010" s="215" t="s">
        <v>211</v>
      </c>
      <c r="E1010" s="216" t="s">
        <v>1910</v>
      </c>
      <c r="F1010" s="217" t="s">
        <v>1911</v>
      </c>
      <c r="G1010" s="218" t="s">
        <v>354</v>
      </c>
      <c r="H1010" s="219">
        <v>1</v>
      </c>
      <c r="I1010" s="220"/>
      <c r="J1010" s="221">
        <f>ROUND(I1010*H1010,2)</f>
        <v>0</v>
      </c>
      <c r="K1010" s="217" t="s">
        <v>21</v>
      </c>
      <c r="L1010" s="46"/>
      <c r="M1010" s="222" t="s">
        <v>21</v>
      </c>
      <c r="N1010" s="223" t="s">
        <v>45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298</v>
      </c>
      <c r="AT1010" s="226" t="s">
        <v>211</v>
      </c>
      <c r="AU1010" s="226" t="s">
        <v>83</v>
      </c>
      <c r="AY1010" s="19" t="s">
        <v>209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81</v>
      </c>
      <c r="BK1010" s="227">
        <f>ROUND(I1010*H1010,2)</f>
        <v>0</v>
      </c>
      <c r="BL1010" s="19" t="s">
        <v>298</v>
      </c>
      <c r="BM1010" s="226" t="s">
        <v>1912</v>
      </c>
    </row>
    <row r="1011" s="2" customFormat="1" ht="62.7" customHeight="1">
      <c r="A1011" s="40"/>
      <c r="B1011" s="41"/>
      <c r="C1011" s="215" t="s">
        <v>1913</v>
      </c>
      <c r="D1011" s="215" t="s">
        <v>211</v>
      </c>
      <c r="E1011" s="216" t="s">
        <v>1914</v>
      </c>
      <c r="F1011" s="217" t="s">
        <v>1915</v>
      </c>
      <c r="G1011" s="218" t="s">
        <v>354</v>
      </c>
      <c r="H1011" s="219">
        <v>1</v>
      </c>
      <c r="I1011" s="220"/>
      <c r="J1011" s="221">
        <f>ROUND(I1011*H1011,2)</f>
        <v>0</v>
      </c>
      <c r="K1011" s="217" t="s">
        <v>21</v>
      </c>
      <c r="L1011" s="46"/>
      <c r="M1011" s="222" t="s">
        <v>21</v>
      </c>
      <c r="N1011" s="223" t="s">
        <v>45</v>
      </c>
      <c r="O1011" s="86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6" t="s">
        <v>298</v>
      </c>
      <c r="AT1011" s="226" t="s">
        <v>211</v>
      </c>
      <c r="AU1011" s="226" t="s">
        <v>83</v>
      </c>
      <c r="AY1011" s="19" t="s">
        <v>209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19" t="s">
        <v>81</v>
      </c>
      <c r="BK1011" s="227">
        <f>ROUND(I1011*H1011,2)</f>
        <v>0</v>
      </c>
      <c r="BL1011" s="19" t="s">
        <v>298</v>
      </c>
      <c r="BM1011" s="226" t="s">
        <v>1916</v>
      </c>
    </row>
    <row r="1012" s="2" customFormat="1" ht="62.7" customHeight="1">
      <c r="A1012" s="40"/>
      <c r="B1012" s="41"/>
      <c r="C1012" s="215" t="s">
        <v>1917</v>
      </c>
      <c r="D1012" s="215" t="s">
        <v>211</v>
      </c>
      <c r="E1012" s="216" t="s">
        <v>1918</v>
      </c>
      <c r="F1012" s="217" t="s">
        <v>1919</v>
      </c>
      <c r="G1012" s="218" t="s">
        <v>354</v>
      </c>
      <c r="H1012" s="219">
        <v>1</v>
      </c>
      <c r="I1012" s="220"/>
      <c r="J1012" s="221">
        <f>ROUND(I1012*H1012,2)</f>
        <v>0</v>
      </c>
      <c r="K1012" s="217" t="s">
        <v>21</v>
      </c>
      <c r="L1012" s="46"/>
      <c r="M1012" s="222" t="s">
        <v>21</v>
      </c>
      <c r="N1012" s="223" t="s">
        <v>45</v>
      </c>
      <c r="O1012" s="86"/>
      <c r="P1012" s="224">
        <f>O1012*H1012</f>
        <v>0</v>
      </c>
      <c r="Q1012" s="224">
        <v>0</v>
      </c>
      <c r="R1012" s="224">
        <f>Q1012*H1012</f>
        <v>0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298</v>
      </c>
      <c r="AT1012" s="226" t="s">
        <v>211</v>
      </c>
      <c r="AU1012" s="226" t="s">
        <v>83</v>
      </c>
      <c r="AY1012" s="19" t="s">
        <v>209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81</v>
      </c>
      <c r="BK1012" s="227">
        <f>ROUND(I1012*H1012,2)</f>
        <v>0</v>
      </c>
      <c r="BL1012" s="19" t="s">
        <v>298</v>
      </c>
      <c r="BM1012" s="226" t="s">
        <v>1920</v>
      </c>
    </row>
    <row r="1013" s="2" customFormat="1" ht="49.05" customHeight="1">
      <c r="A1013" s="40"/>
      <c r="B1013" s="41"/>
      <c r="C1013" s="215" t="s">
        <v>1921</v>
      </c>
      <c r="D1013" s="215" t="s">
        <v>211</v>
      </c>
      <c r="E1013" s="216" t="s">
        <v>1922</v>
      </c>
      <c r="F1013" s="217" t="s">
        <v>1923</v>
      </c>
      <c r="G1013" s="218" t="s">
        <v>354</v>
      </c>
      <c r="H1013" s="219">
        <v>1</v>
      </c>
      <c r="I1013" s="220"/>
      <c r="J1013" s="221">
        <f>ROUND(I1013*H1013,2)</f>
        <v>0</v>
      </c>
      <c r="K1013" s="217" t="s">
        <v>21</v>
      </c>
      <c r="L1013" s="46"/>
      <c r="M1013" s="222" t="s">
        <v>21</v>
      </c>
      <c r="N1013" s="223" t="s">
        <v>45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298</v>
      </c>
      <c r="AT1013" s="226" t="s">
        <v>211</v>
      </c>
      <c r="AU1013" s="226" t="s">
        <v>83</v>
      </c>
      <c r="AY1013" s="19" t="s">
        <v>209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81</v>
      </c>
      <c r="BK1013" s="227">
        <f>ROUND(I1013*H1013,2)</f>
        <v>0</v>
      </c>
      <c r="BL1013" s="19" t="s">
        <v>298</v>
      </c>
      <c r="BM1013" s="226" t="s">
        <v>1924</v>
      </c>
    </row>
    <row r="1014" s="2" customFormat="1" ht="37.8" customHeight="1">
      <c r="A1014" s="40"/>
      <c r="B1014" s="41"/>
      <c r="C1014" s="215" t="s">
        <v>1925</v>
      </c>
      <c r="D1014" s="215" t="s">
        <v>211</v>
      </c>
      <c r="E1014" s="216" t="s">
        <v>1926</v>
      </c>
      <c r="F1014" s="217" t="s">
        <v>1927</v>
      </c>
      <c r="G1014" s="218" t="s">
        <v>354</v>
      </c>
      <c r="H1014" s="219">
        <v>3</v>
      </c>
      <c r="I1014" s="220"/>
      <c r="J1014" s="221">
        <f>ROUND(I1014*H1014,2)</f>
        <v>0</v>
      </c>
      <c r="K1014" s="217" t="s">
        <v>21</v>
      </c>
      <c r="L1014" s="46"/>
      <c r="M1014" s="222" t="s">
        <v>21</v>
      </c>
      <c r="N1014" s="223" t="s">
        <v>45</v>
      </c>
      <c r="O1014" s="86"/>
      <c r="P1014" s="224">
        <f>O1014*H1014</f>
        <v>0</v>
      </c>
      <c r="Q1014" s="224">
        <v>0</v>
      </c>
      <c r="R1014" s="224">
        <f>Q1014*H1014</f>
        <v>0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298</v>
      </c>
      <c r="AT1014" s="226" t="s">
        <v>211</v>
      </c>
      <c r="AU1014" s="226" t="s">
        <v>83</v>
      </c>
      <c r="AY1014" s="19" t="s">
        <v>209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81</v>
      </c>
      <c r="BK1014" s="227">
        <f>ROUND(I1014*H1014,2)</f>
        <v>0</v>
      </c>
      <c r="BL1014" s="19" t="s">
        <v>298</v>
      </c>
      <c r="BM1014" s="226" t="s">
        <v>1928</v>
      </c>
    </row>
    <row r="1015" s="2" customFormat="1" ht="37.8" customHeight="1">
      <c r="A1015" s="40"/>
      <c r="B1015" s="41"/>
      <c r="C1015" s="215" t="s">
        <v>1929</v>
      </c>
      <c r="D1015" s="215" t="s">
        <v>211</v>
      </c>
      <c r="E1015" s="216" t="s">
        <v>1930</v>
      </c>
      <c r="F1015" s="217" t="s">
        <v>1931</v>
      </c>
      <c r="G1015" s="218" t="s">
        <v>354</v>
      </c>
      <c r="H1015" s="219">
        <v>1</v>
      </c>
      <c r="I1015" s="220"/>
      <c r="J1015" s="221">
        <f>ROUND(I1015*H1015,2)</f>
        <v>0</v>
      </c>
      <c r="K1015" s="217" t="s">
        <v>21</v>
      </c>
      <c r="L1015" s="46"/>
      <c r="M1015" s="222" t="s">
        <v>21</v>
      </c>
      <c r="N1015" s="223" t="s">
        <v>45</v>
      </c>
      <c r="O1015" s="86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298</v>
      </c>
      <c r="AT1015" s="226" t="s">
        <v>211</v>
      </c>
      <c r="AU1015" s="226" t="s">
        <v>83</v>
      </c>
      <c r="AY1015" s="19" t="s">
        <v>209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81</v>
      </c>
      <c r="BK1015" s="227">
        <f>ROUND(I1015*H1015,2)</f>
        <v>0</v>
      </c>
      <c r="BL1015" s="19" t="s">
        <v>298</v>
      </c>
      <c r="BM1015" s="226" t="s">
        <v>1932</v>
      </c>
    </row>
    <row r="1016" s="2" customFormat="1" ht="49.05" customHeight="1">
      <c r="A1016" s="40"/>
      <c r="B1016" s="41"/>
      <c r="C1016" s="215" t="s">
        <v>1933</v>
      </c>
      <c r="D1016" s="215" t="s">
        <v>211</v>
      </c>
      <c r="E1016" s="216" t="s">
        <v>1934</v>
      </c>
      <c r="F1016" s="217" t="s">
        <v>1935</v>
      </c>
      <c r="G1016" s="218" t="s">
        <v>354</v>
      </c>
      <c r="H1016" s="219">
        <v>1</v>
      </c>
      <c r="I1016" s="220"/>
      <c r="J1016" s="221">
        <f>ROUND(I1016*H1016,2)</f>
        <v>0</v>
      </c>
      <c r="K1016" s="217" t="s">
        <v>21</v>
      </c>
      <c r="L1016" s="46"/>
      <c r="M1016" s="222" t="s">
        <v>21</v>
      </c>
      <c r="N1016" s="223" t="s">
        <v>45</v>
      </c>
      <c r="O1016" s="86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298</v>
      </c>
      <c r="AT1016" s="226" t="s">
        <v>211</v>
      </c>
      <c r="AU1016" s="226" t="s">
        <v>83</v>
      </c>
      <c r="AY1016" s="19" t="s">
        <v>209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81</v>
      </c>
      <c r="BK1016" s="227">
        <f>ROUND(I1016*H1016,2)</f>
        <v>0</v>
      </c>
      <c r="BL1016" s="19" t="s">
        <v>298</v>
      </c>
      <c r="BM1016" s="226" t="s">
        <v>1936</v>
      </c>
    </row>
    <row r="1017" s="2" customFormat="1" ht="49.05" customHeight="1">
      <c r="A1017" s="40"/>
      <c r="B1017" s="41"/>
      <c r="C1017" s="215" t="s">
        <v>1937</v>
      </c>
      <c r="D1017" s="215" t="s">
        <v>211</v>
      </c>
      <c r="E1017" s="216" t="s">
        <v>1938</v>
      </c>
      <c r="F1017" s="217" t="s">
        <v>1939</v>
      </c>
      <c r="G1017" s="218" t="s">
        <v>354</v>
      </c>
      <c r="H1017" s="219">
        <v>3</v>
      </c>
      <c r="I1017" s="220"/>
      <c r="J1017" s="221">
        <f>ROUND(I1017*H1017,2)</f>
        <v>0</v>
      </c>
      <c r="K1017" s="217" t="s">
        <v>21</v>
      </c>
      <c r="L1017" s="46"/>
      <c r="M1017" s="222" t="s">
        <v>21</v>
      </c>
      <c r="N1017" s="223" t="s">
        <v>45</v>
      </c>
      <c r="O1017" s="86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6" t="s">
        <v>298</v>
      </c>
      <c r="AT1017" s="226" t="s">
        <v>211</v>
      </c>
      <c r="AU1017" s="226" t="s">
        <v>83</v>
      </c>
      <c r="AY1017" s="19" t="s">
        <v>209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19" t="s">
        <v>81</v>
      </c>
      <c r="BK1017" s="227">
        <f>ROUND(I1017*H1017,2)</f>
        <v>0</v>
      </c>
      <c r="BL1017" s="19" t="s">
        <v>298</v>
      </c>
      <c r="BM1017" s="226" t="s">
        <v>1940</v>
      </c>
    </row>
    <row r="1018" s="13" customFormat="1">
      <c r="A1018" s="13"/>
      <c r="B1018" s="228"/>
      <c r="C1018" s="229"/>
      <c r="D1018" s="230" t="s">
        <v>217</v>
      </c>
      <c r="E1018" s="231" t="s">
        <v>21</v>
      </c>
      <c r="F1018" s="232" t="s">
        <v>1941</v>
      </c>
      <c r="G1018" s="229"/>
      <c r="H1018" s="233">
        <v>3</v>
      </c>
      <c r="I1018" s="234"/>
      <c r="J1018" s="229"/>
      <c r="K1018" s="229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217</v>
      </c>
      <c r="AU1018" s="239" t="s">
        <v>83</v>
      </c>
      <c r="AV1018" s="13" t="s">
        <v>83</v>
      </c>
      <c r="AW1018" s="13" t="s">
        <v>35</v>
      </c>
      <c r="AX1018" s="13" t="s">
        <v>81</v>
      </c>
      <c r="AY1018" s="239" t="s">
        <v>209</v>
      </c>
    </row>
    <row r="1019" s="2" customFormat="1" ht="24.15" customHeight="1">
      <c r="A1019" s="40"/>
      <c r="B1019" s="41"/>
      <c r="C1019" s="215" t="s">
        <v>1942</v>
      </c>
      <c r="D1019" s="215" t="s">
        <v>211</v>
      </c>
      <c r="E1019" s="216" t="s">
        <v>1943</v>
      </c>
      <c r="F1019" s="217" t="s">
        <v>1944</v>
      </c>
      <c r="G1019" s="218" t="s">
        <v>322</v>
      </c>
      <c r="H1019" s="219">
        <v>43.060000000000002</v>
      </c>
      <c r="I1019" s="220"/>
      <c r="J1019" s="221">
        <f>ROUND(I1019*H1019,2)</f>
        <v>0</v>
      </c>
      <c r="K1019" s="217" t="s">
        <v>21</v>
      </c>
      <c r="L1019" s="46"/>
      <c r="M1019" s="222" t="s">
        <v>21</v>
      </c>
      <c r="N1019" s="223" t="s">
        <v>45</v>
      </c>
      <c r="O1019" s="86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298</v>
      </c>
      <c r="AT1019" s="226" t="s">
        <v>211</v>
      </c>
      <c r="AU1019" s="226" t="s">
        <v>83</v>
      </c>
      <c r="AY1019" s="19" t="s">
        <v>209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81</v>
      </c>
      <c r="BK1019" s="227">
        <f>ROUND(I1019*H1019,2)</f>
        <v>0</v>
      </c>
      <c r="BL1019" s="19" t="s">
        <v>298</v>
      </c>
      <c r="BM1019" s="226" t="s">
        <v>1945</v>
      </c>
    </row>
    <row r="1020" s="13" customFormat="1">
      <c r="A1020" s="13"/>
      <c r="B1020" s="228"/>
      <c r="C1020" s="229"/>
      <c r="D1020" s="230" t="s">
        <v>217</v>
      </c>
      <c r="E1020" s="231" t="s">
        <v>21</v>
      </c>
      <c r="F1020" s="232" t="s">
        <v>1946</v>
      </c>
      <c r="G1020" s="229"/>
      <c r="H1020" s="233">
        <v>43.060000000000002</v>
      </c>
      <c r="I1020" s="234"/>
      <c r="J1020" s="229"/>
      <c r="K1020" s="229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217</v>
      </c>
      <c r="AU1020" s="239" t="s">
        <v>83</v>
      </c>
      <c r="AV1020" s="13" t="s">
        <v>83</v>
      </c>
      <c r="AW1020" s="13" t="s">
        <v>35</v>
      </c>
      <c r="AX1020" s="13" t="s">
        <v>81</v>
      </c>
      <c r="AY1020" s="239" t="s">
        <v>209</v>
      </c>
    </row>
    <row r="1021" s="2" customFormat="1" ht="24.15" customHeight="1">
      <c r="A1021" s="40"/>
      <c r="B1021" s="41"/>
      <c r="C1021" s="215" t="s">
        <v>1947</v>
      </c>
      <c r="D1021" s="215" t="s">
        <v>211</v>
      </c>
      <c r="E1021" s="216" t="s">
        <v>1948</v>
      </c>
      <c r="F1021" s="217" t="s">
        <v>1949</v>
      </c>
      <c r="G1021" s="218" t="s">
        <v>322</v>
      </c>
      <c r="H1021" s="219">
        <v>6.9900000000000002</v>
      </c>
      <c r="I1021" s="220"/>
      <c r="J1021" s="221">
        <f>ROUND(I1021*H1021,2)</f>
        <v>0</v>
      </c>
      <c r="K1021" s="217" t="s">
        <v>21</v>
      </c>
      <c r="L1021" s="46"/>
      <c r="M1021" s="222" t="s">
        <v>21</v>
      </c>
      <c r="N1021" s="223" t="s">
        <v>45</v>
      </c>
      <c r="O1021" s="86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298</v>
      </c>
      <c r="AT1021" s="226" t="s">
        <v>211</v>
      </c>
      <c r="AU1021" s="226" t="s">
        <v>83</v>
      </c>
      <c r="AY1021" s="19" t="s">
        <v>209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81</v>
      </c>
      <c r="BK1021" s="227">
        <f>ROUND(I1021*H1021,2)</f>
        <v>0</v>
      </c>
      <c r="BL1021" s="19" t="s">
        <v>298</v>
      </c>
      <c r="BM1021" s="226" t="s">
        <v>1950</v>
      </c>
    </row>
    <row r="1022" s="13" customFormat="1">
      <c r="A1022" s="13"/>
      <c r="B1022" s="228"/>
      <c r="C1022" s="229"/>
      <c r="D1022" s="230" t="s">
        <v>217</v>
      </c>
      <c r="E1022" s="231" t="s">
        <v>21</v>
      </c>
      <c r="F1022" s="232" t="s">
        <v>1951</v>
      </c>
      <c r="G1022" s="229"/>
      <c r="H1022" s="233">
        <v>6.9900000000000002</v>
      </c>
      <c r="I1022" s="234"/>
      <c r="J1022" s="229"/>
      <c r="K1022" s="229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217</v>
      </c>
      <c r="AU1022" s="239" t="s">
        <v>83</v>
      </c>
      <c r="AV1022" s="13" t="s">
        <v>83</v>
      </c>
      <c r="AW1022" s="13" t="s">
        <v>35</v>
      </c>
      <c r="AX1022" s="13" t="s">
        <v>81</v>
      </c>
      <c r="AY1022" s="239" t="s">
        <v>209</v>
      </c>
    </row>
    <row r="1023" s="2" customFormat="1" ht="24.15" customHeight="1">
      <c r="A1023" s="40"/>
      <c r="B1023" s="41"/>
      <c r="C1023" s="215" t="s">
        <v>1952</v>
      </c>
      <c r="D1023" s="215" t="s">
        <v>211</v>
      </c>
      <c r="E1023" s="216" t="s">
        <v>1953</v>
      </c>
      <c r="F1023" s="217" t="s">
        <v>1954</v>
      </c>
      <c r="G1023" s="218" t="s">
        <v>322</v>
      </c>
      <c r="H1023" s="219">
        <v>19.539999999999999</v>
      </c>
      <c r="I1023" s="220"/>
      <c r="J1023" s="221">
        <f>ROUND(I1023*H1023,2)</f>
        <v>0</v>
      </c>
      <c r="K1023" s="217" t="s">
        <v>21</v>
      </c>
      <c r="L1023" s="46"/>
      <c r="M1023" s="222" t="s">
        <v>21</v>
      </c>
      <c r="N1023" s="223" t="s">
        <v>45</v>
      </c>
      <c r="O1023" s="86"/>
      <c r="P1023" s="224">
        <f>O1023*H1023</f>
        <v>0</v>
      </c>
      <c r="Q1023" s="224">
        <v>0</v>
      </c>
      <c r="R1023" s="224">
        <f>Q1023*H1023</f>
        <v>0</v>
      </c>
      <c r="S1023" s="224">
        <v>0.0050000000000000001</v>
      </c>
      <c r="T1023" s="225">
        <f>S1023*H1023</f>
        <v>0.097699999999999995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6" t="s">
        <v>298</v>
      </c>
      <c r="AT1023" s="226" t="s">
        <v>211</v>
      </c>
      <c r="AU1023" s="226" t="s">
        <v>83</v>
      </c>
      <c r="AY1023" s="19" t="s">
        <v>209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9" t="s">
        <v>81</v>
      </c>
      <c r="BK1023" s="227">
        <f>ROUND(I1023*H1023,2)</f>
        <v>0</v>
      </c>
      <c r="BL1023" s="19" t="s">
        <v>298</v>
      </c>
      <c r="BM1023" s="226" t="s">
        <v>1955</v>
      </c>
    </row>
    <row r="1024" s="2" customFormat="1" ht="37.8" customHeight="1">
      <c r="A1024" s="40"/>
      <c r="B1024" s="41"/>
      <c r="C1024" s="215" t="s">
        <v>1956</v>
      </c>
      <c r="D1024" s="215" t="s">
        <v>211</v>
      </c>
      <c r="E1024" s="216" t="s">
        <v>1957</v>
      </c>
      <c r="F1024" s="217" t="s">
        <v>1958</v>
      </c>
      <c r="G1024" s="218" t="s">
        <v>354</v>
      </c>
      <c r="H1024" s="219">
        <v>2</v>
      </c>
      <c r="I1024" s="220"/>
      <c r="J1024" s="221">
        <f>ROUND(I1024*H1024,2)</f>
        <v>0</v>
      </c>
      <c r="K1024" s="217" t="s">
        <v>234</v>
      </c>
      <c r="L1024" s="46"/>
      <c r="M1024" s="222" t="s">
        <v>21</v>
      </c>
      <c r="N1024" s="223" t="s">
        <v>45</v>
      </c>
      <c r="O1024" s="86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298</v>
      </c>
      <c r="AT1024" s="226" t="s">
        <v>211</v>
      </c>
      <c r="AU1024" s="226" t="s">
        <v>83</v>
      </c>
      <c r="AY1024" s="19" t="s">
        <v>209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81</v>
      </c>
      <c r="BK1024" s="227">
        <f>ROUND(I1024*H1024,2)</f>
        <v>0</v>
      </c>
      <c r="BL1024" s="19" t="s">
        <v>298</v>
      </c>
      <c r="BM1024" s="226" t="s">
        <v>1959</v>
      </c>
    </row>
    <row r="1025" s="2" customFormat="1" ht="24.15" customHeight="1">
      <c r="A1025" s="40"/>
      <c r="B1025" s="41"/>
      <c r="C1025" s="272" t="s">
        <v>1960</v>
      </c>
      <c r="D1025" s="272" t="s">
        <v>299</v>
      </c>
      <c r="E1025" s="273" t="s">
        <v>1961</v>
      </c>
      <c r="F1025" s="274" t="s">
        <v>1962</v>
      </c>
      <c r="G1025" s="275" t="s">
        <v>354</v>
      </c>
      <c r="H1025" s="276">
        <v>2</v>
      </c>
      <c r="I1025" s="277"/>
      <c r="J1025" s="278">
        <f>ROUND(I1025*H1025,2)</f>
        <v>0</v>
      </c>
      <c r="K1025" s="274" t="s">
        <v>234</v>
      </c>
      <c r="L1025" s="279"/>
      <c r="M1025" s="280" t="s">
        <v>21</v>
      </c>
      <c r="N1025" s="281" t="s">
        <v>45</v>
      </c>
      <c r="O1025" s="86"/>
      <c r="P1025" s="224">
        <f>O1025*H1025</f>
        <v>0</v>
      </c>
      <c r="Q1025" s="224">
        <v>0.016</v>
      </c>
      <c r="R1025" s="224">
        <f>Q1025*H1025</f>
        <v>0.032000000000000001</v>
      </c>
      <c r="S1025" s="224">
        <v>0</v>
      </c>
      <c r="T1025" s="225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6" t="s">
        <v>395</v>
      </c>
      <c r="AT1025" s="226" t="s">
        <v>299</v>
      </c>
      <c r="AU1025" s="226" t="s">
        <v>83</v>
      </c>
      <c r="AY1025" s="19" t="s">
        <v>209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19" t="s">
        <v>81</v>
      </c>
      <c r="BK1025" s="227">
        <f>ROUND(I1025*H1025,2)</f>
        <v>0</v>
      </c>
      <c r="BL1025" s="19" t="s">
        <v>298</v>
      </c>
      <c r="BM1025" s="226" t="s">
        <v>1963</v>
      </c>
    </row>
    <row r="1026" s="2" customFormat="1" ht="37.8" customHeight="1">
      <c r="A1026" s="40"/>
      <c r="B1026" s="41"/>
      <c r="C1026" s="215" t="s">
        <v>1964</v>
      </c>
      <c r="D1026" s="215" t="s">
        <v>211</v>
      </c>
      <c r="E1026" s="216" t="s">
        <v>1965</v>
      </c>
      <c r="F1026" s="217" t="s">
        <v>1966</v>
      </c>
      <c r="G1026" s="218" t="s">
        <v>354</v>
      </c>
      <c r="H1026" s="219">
        <v>6</v>
      </c>
      <c r="I1026" s="220"/>
      <c r="J1026" s="221">
        <f>ROUND(I1026*H1026,2)</f>
        <v>0</v>
      </c>
      <c r="K1026" s="217" t="s">
        <v>234</v>
      </c>
      <c r="L1026" s="46"/>
      <c r="M1026" s="222" t="s">
        <v>21</v>
      </c>
      <c r="N1026" s="223" t="s">
        <v>45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298</v>
      </c>
      <c r="AT1026" s="226" t="s">
        <v>211</v>
      </c>
      <c r="AU1026" s="226" t="s">
        <v>83</v>
      </c>
      <c r="AY1026" s="19" t="s">
        <v>209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81</v>
      </c>
      <c r="BK1026" s="227">
        <f>ROUND(I1026*H1026,2)</f>
        <v>0</v>
      </c>
      <c r="BL1026" s="19" t="s">
        <v>298</v>
      </c>
      <c r="BM1026" s="226" t="s">
        <v>1967</v>
      </c>
    </row>
    <row r="1027" s="2" customFormat="1" ht="24.15" customHeight="1">
      <c r="A1027" s="40"/>
      <c r="B1027" s="41"/>
      <c r="C1027" s="272" t="s">
        <v>1968</v>
      </c>
      <c r="D1027" s="272" t="s">
        <v>299</v>
      </c>
      <c r="E1027" s="273" t="s">
        <v>1969</v>
      </c>
      <c r="F1027" s="274" t="s">
        <v>1970</v>
      </c>
      <c r="G1027" s="275" t="s">
        <v>354</v>
      </c>
      <c r="H1027" s="276">
        <v>6</v>
      </c>
      <c r="I1027" s="277"/>
      <c r="J1027" s="278">
        <f>ROUND(I1027*H1027,2)</f>
        <v>0</v>
      </c>
      <c r="K1027" s="274" t="s">
        <v>234</v>
      </c>
      <c r="L1027" s="279"/>
      <c r="M1027" s="280" t="s">
        <v>21</v>
      </c>
      <c r="N1027" s="281" t="s">
        <v>45</v>
      </c>
      <c r="O1027" s="86"/>
      <c r="P1027" s="224">
        <f>O1027*H1027</f>
        <v>0</v>
      </c>
      <c r="Q1027" s="224">
        <v>0.017000000000000001</v>
      </c>
      <c r="R1027" s="224">
        <f>Q1027*H1027</f>
        <v>0.10200000000000001</v>
      </c>
      <c r="S1027" s="224">
        <v>0</v>
      </c>
      <c r="T1027" s="225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6" t="s">
        <v>395</v>
      </c>
      <c r="AT1027" s="226" t="s">
        <v>299</v>
      </c>
      <c r="AU1027" s="226" t="s">
        <v>83</v>
      </c>
      <c r="AY1027" s="19" t="s">
        <v>209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19" t="s">
        <v>81</v>
      </c>
      <c r="BK1027" s="227">
        <f>ROUND(I1027*H1027,2)</f>
        <v>0</v>
      </c>
      <c r="BL1027" s="19" t="s">
        <v>298</v>
      </c>
      <c r="BM1027" s="226" t="s">
        <v>1971</v>
      </c>
    </row>
    <row r="1028" s="13" customFormat="1">
      <c r="A1028" s="13"/>
      <c r="B1028" s="228"/>
      <c r="C1028" s="229"/>
      <c r="D1028" s="230" t="s">
        <v>217</v>
      </c>
      <c r="E1028" s="231" t="s">
        <v>21</v>
      </c>
      <c r="F1028" s="232" t="s">
        <v>1972</v>
      </c>
      <c r="G1028" s="229"/>
      <c r="H1028" s="233">
        <v>6</v>
      </c>
      <c r="I1028" s="234"/>
      <c r="J1028" s="229"/>
      <c r="K1028" s="229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217</v>
      </c>
      <c r="AU1028" s="239" t="s">
        <v>83</v>
      </c>
      <c r="AV1028" s="13" t="s">
        <v>83</v>
      </c>
      <c r="AW1028" s="13" t="s">
        <v>35</v>
      </c>
      <c r="AX1028" s="13" t="s">
        <v>81</v>
      </c>
      <c r="AY1028" s="239" t="s">
        <v>209</v>
      </c>
    </row>
    <row r="1029" s="2" customFormat="1" ht="24.15" customHeight="1">
      <c r="A1029" s="40"/>
      <c r="B1029" s="41"/>
      <c r="C1029" s="215" t="s">
        <v>1973</v>
      </c>
      <c r="D1029" s="215" t="s">
        <v>211</v>
      </c>
      <c r="E1029" s="216" t="s">
        <v>1974</v>
      </c>
      <c r="F1029" s="217" t="s">
        <v>1975</v>
      </c>
      <c r="G1029" s="218" t="s">
        <v>354</v>
      </c>
      <c r="H1029" s="219">
        <v>8</v>
      </c>
      <c r="I1029" s="220"/>
      <c r="J1029" s="221">
        <f>ROUND(I1029*H1029,2)</f>
        <v>0</v>
      </c>
      <c r="K1029" s="217" t="s">
        <v>234</v>
      </c>
      <c r="L1029" s="46"/>
      <c r="M1029" s="222" t="s">
        <v>21</v>
      </c>
      <c r="N1029" s="223" t="s">
        <v>45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298</v>
      </c>
      <c r="AT1029" s="226" t="s">
        <v>211</v>
      </c>
      <c r="AU1029" s="226" t="s">
        <v>83</v>
      </c>
      <c r="AY1029" s="19" t="s">
        <v>209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81</v>
      </c>
      <c r="BK1029" s="227">
        <f>ROUND(I1029*H1029,2)</f>
        <v>0</v>
      </c>
      <c r="BL1029" s="19" t="s">
        <v>298</v>
      </c>
      <c r="BM1029" s="226" t="s">
        <v>1976</v>
      </c>
    </row>
    <row r="1030" s="2" customFormat="1" ht="14.4" customHeight="1">
      <c r="A1030" s="40"/>
      <c r="B1030" s="41"/>
      <c r="C1030" s="272" t="s">
        <v>1977</v>
      </c>
      <c r="D1030" s="272" t="s">
        <v>299</v>
      </c>
      <c r="E1030" s="273" t="s">
        <v>1978</v>
      </c>
      <c r="F1030" s="274" t="s">
        <v>1979</v>
      </c>
      <c r="G1030" s="275" t="s">
        <v>354</v>
      </c>
      <c r="H1030" s="276">
        <v>8</v>
      </c>
      <c r="I1030" s="277"/>
      <c r="J1030" s="278">
        <f>ROUND(I1030*H1030,2)</f>
        <v>0</v>
      </c>
      <c r="K1030" s="274" t="s">
        <v>234</v>
      </c>
      <c r="L1030" s="279"/>
      <c r="M1030" s="280" t="s">
        <v>21</v>
      </c>
      <c r="N1030" s="281" t="s">
        <v>45</v>
      </c>
      <c r="O1030" s="86"/>
      <c r="P1030" s="224">
        <f>O1030*H1030</f>
        <v>0</v>
      </c>
      <c r="Q1030" s="224">
        <v>0.00014999999999999999</v>
      </c>
      <c r="R1030" s="224">
        <f>Q1030*H1030</f>
        <v>0.0011999999999999999</v>
      </c>
      <c r="S1030" s="224">
        <v>0</v>
      </c>
      <c r="T1030" s="225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6" t="s">
        <v>395</v>
      </c>
      <c r="AT1030" s="226" t="s">
        <v>299</v>
      </c>
      <c r="AU1030" s="226" t="s">
        <v>83</v>
      </c>
      <c r="AY1030" s="19" t="s">
        <v>209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9" t="s">
        <v>81</v>
      </c>
      <c r="BK1030" s="227">
        <f>ROUND(I1030*H1030,2)</f>
        <v>0</v>
      </c>
      <c r="BL1030" s="19" t="s">
        <v>298</v>
      </c>
      <c r="BM1030" s="226" t="s">
        <v>1980</v>
      </c>
    </row>
    <row r="1031" s="2" customFormat="1" ht="24.15" customHeight="1">
      <c r="A1031" s="40"/>
      <c r="B1031" s="41"/>
      <c r="C1031" s="215" t="s">
        <v>1981</v>
      </c>
      <c r="D1031" s="215" t="s">
        <v>211</v>
      </c>
      <c r="E1031" s="216" t="s">
        <v>1982</v>
      </c>
      <c r="F1031" s="217" t="s">
        <v>1983</v>
      </c>
      <c r="G1031" s="218" t="s">
        <v>354</v>
      </c>
      <c r="H1031" s="219">
        <v>8</v>
      </c>
      <c r="I1031" s="220"/>
      <c r="J1031" s="221">
        <f>ROUND(I1031*H1031,2)</f>
        <v>0</v>
      </c>
      <c r="K1031" s="217" t="s">
        <v>234</v>
      </c>
      <c r="L1031" s="46"/>
      <c r="M1031" s="222" t="s">
        <v>21</v>
      </c>
      <c r="N1031" s="223" t="s">
        <v>45</v>
      </c>
      <c r="O1031" s="86"/>
      <c r="P1031" s="224">
        <f>O1031*H1031</f>
        <v>0</v>
      </c>
      <c r="Q1031" s="224">
        <v>0</v>
      </c>
      <c r="R1031" s="224">
        <f>Q1031*H1031</f>
        <v>0</v>
      </c>
      <c r="S1031" s="224">
        <v>0</v>
      </c>
      <c r="T1031" s="225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298</v>
      </c>
      <c r="AT1031" s="226" t="s">
        <v>211</v>
      </c>
      <c r="AU1031" s="226" t="s">
        <v>83</v>
      </c>
      <c r="AY1031" s="19" t="s">
        <v>209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81</v>
      </c>
      <c r="BK1031" s="227">
        <f>ROUND(I1031*H1031,2)</f>
        <v>0</v>
      </c>
      <c r="BL1031" s="19" t="s">
        <v>298</v>
      </c>
      <c r="BM1031" s="226" t="s">
        <v>1984</v>
      </c>
    </row>
    <row r="1032" s="2" customFormat="1" ht="24.15" customHeight="1">
      <c r="A1032" s="40"/>
      <c r="B1032" s="41"/>
      <c r="C1032" s="272" t="s">
        <v>1985</v>
      </c>
      <c r="D1032" s="272" t="s">
        <v>299</v>
      </c>
      <c r="E1032" s="273" t="s">
        <v>1986</v>
      </c>
      <c r="F1032" s="274" t="s">
        <v>1987</v>
      </c>
      <c r="G1032" s="275" t="s">
        <v>1988</v>
      </c>
      <c r="H1032" s="276">
        <v>8</v>
      </c>
      <c r="I1032" s="277"/>
      <c r="J1032" s="278">
        <f>ROUND(I1032*H1032,2)</f>
        <v>0</v>
      </c>
      <c r="K1032" s="274" t="s">
        <v>21</v>
      </c>
      <c r="L1032" s="279"/>
      <c r="M1032" s="280" t="s">
        <v>21</v>
      </c>
      <c r="N1032" s="281" t="s">
        <v>45</v>
      </c>
      <c r="O1032" s="86"/>
      <c r="P1032" s="224">
        <f>O1032*H1032</f>
        <v>0</v>
      </c>
      <c r="Q1032" s="224">
        <v>0.0011999999999999999</v>
      </c>
      <c r="R1032" s="224">
        <f>Q1032*H1032</f>
        <v>0.0095999999999999992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395</v>
      </c>
      <c r="AT1032" s="226" t="s">
        <v>299</v>
      </c>
      <c r="AU1032" s="226" t="s">
        <v>83</v>
      </c>
      <c r="AY1032" s="19" t="s">
        <v>209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81</v>
      </c>
      <c r="BK1032" s="227">
        <f>ROUND(I1032*H1032,2)</f>
        <v>0</v>
      </c>
      <c r="BL1032" s="19" t="s">
        <v>298</v>
      </c>
      <c r="BM1032" s="226" t="s">
        <v>1989</v>
      </c>
    </row>
    <row r="1033" s="2" customFormat="1" ht="37.8" customHeight="1">
      <c r="A1033" s="40"/>
      <c r="B1033" s="41"/>
      <c r="C1033" s="215" t="s">
        <v>1990</v>
      </c>
      <c r="D1033" s="215" t="s">
        <v>211</v>
      </c>
      <c r="E1033" s="216" t="s">
        <v>1991</v>
      </c>
      <c r="F1033" s="217" t="s">
        <v>1992</v>
      </c>
      <c r="G1033" s="218" t="s">
        <v>354</v>
      </c>
      <c r="H1033" s="219">
        <v>8</v>
      </c>
      <c r="I1033" s="220"/>
      <c r="J1033" s="221">
        <f>ROUND(I1033*H1033,2)</f>
        <v>0</v>
      </c>
      <c r="K1033" s="217" t="s">
        <v>234</v>
      </c>
      <c r="L1033" s="46"/>
      <c r="M1033" s="222" t="s">
        <v>21</v>
      </c>
      <c r="N1033" s="223" t="s">
        <v>45</v>
      </c>
      <c r="O1033" s="86"/>
      <c r="P1033" s="224">
        <f>O1033*H1033</f>
        <v>0</v>
      </c>
      <c r="Q1033" s="224">
        <v>0.00048000000000000001</v>
      </c>
      <c r="R1033" s="224">
        <f>Q1033*H1033</f>
        <v>0.0038400000000000001</v>
      </c>
      <c r="S1033" s="224">
        <v>0</v>
      </c>
      <c r="T1033" s="225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6" t="s">
        <v>298</v>
      </c>
      <c r="AT1033" s="226" t="s">
        <v>211</v>
      </c>
      <c r="AU1033" s="226" t="s">
        <v>83</v>
      </c>
      <c r="AY1033" s="19" t="s">
        <v>209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9" t="s">
        <v>81</v>
      </c>
      <c r="BK1033" s="227">
        <f>ROUND(I1033*H1033,2)</f>
        <v>0</v>
      </c>
      <c r="BL1033" s="19" t="s">
        <v>298</v>
      </c>
      <c r="BM1033" s="226" t="s">
        <v>1993</v>
      </c>
    </row>
    <row r="1034" s="13" customFormat="1">
      <c r="A1034" s="13"/>
      <c r="B1034" s="228"/>
      <c r="C1034" s="229"/>
      <c r="D1034" s="230" t="s">
        <v>217</v>
      </c>
      <c r="E1034" s="231" t="s">
        <v>21</v>
      </c>
      <c r="F1034" s="232" t="s">
        <v>1994</v>
      </c>
      <c r="G1034" s="229"/>
      <c r="H1034" s="233">
        <v>8</v>
      </c>
      <c r="I1034" s="234"/>
      <c r="J1034" s="229"/>
      <c r="K1034" s="229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217</v>
      </c>
      <c r="AU1034" s="239" t="s">
        <v>83</v>
      </c>
      <c r="AV1034" s="13" t="s">
        <v>83</v>
      </c>
      <c r="AW1034" s="13" t="s">
        <v>35</v>
      </c>
      <c r="AX1034" s="13" t="s">
        <v>81</v>
      </c>
      <c r="AY1034" s="239" t="s">
        <v>209</v>
      </c>
    </row>
    <row r="1035" s="2" customFormat="1" ht="37.8" customHeight="1">
      <c r="A1035" s="40"/>
      <c r="B1035" s="41"/>
      <c r="C1035" s="272" t="s">
        <v>1995</v>
      </c>
      <c r="D1035" s="272" t="s">
        <v>299</v>
      </c>
      <c r="E1035" s="273" t="s">
        <v>1996</v>
      </c>
      <c r="F1035" s="274" t="s">
        <v>1997</v>
      </c>
      <c r="G1035" s="275" t="s">
        <v>354</v>
      </c>
      <c r="H1035" s="276">
        <v>8</v>
      </c>
      <c r="I1035" s="277"/>
      <c r="J1035" s="278">
        <f>ROUND(I1035*H1035,2)</f>
        <v>0</v>
      </c>
      <c r="K1035" s="274" t="s">
        <v>234</v>
      </c>
      <c r="L1035" s="279"/>
      <c r="M1035" s="280" t="s">
        <v>21</v>
      </c>
      <c r="N1035" s="281" t="s">
        <v>45</v>
      </c>
      <c r="O1035" s="86"/>
      <c r="P1035" s="224">
        <f>O1035*H1035</f>
        <v>0</v>
      </c>
      <c r="Q1035" s="224">
        <v>0.025999999999999999</v>
      </c>
      <c r="R1035" s="224">
        <f>Q1035*H1035</f>
        <v>0.20799999999999999</v>
      </c>
      <c r="S1035" s="224">
        <v>0</v>
      </c>
      <c r="T1035" s="225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6" t="s">
        <v>395</v>
      </c>
      <c r="AT1035" s="226" t="s">
        <v>299</v>
      </c>
      <c r="AU1035" s="226" t="s">
        <v>83</v>
      </c>
      <c r="AY1035" s="19" t="s">
        <v>209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19" t="s">
        <v>81</v>
      </c>
      <c r="BK1035" s="227">
        <f>ROUND(I1035*H1035,2)</f>
        <v>0</v>
      </c>
      <c r="BL1035" s="19" t="s">
        <v>298</v>
      </c>
      <c r="BM1035" s="226" t="s">
        <v>1998</v>
      </c>
    </row>
    <row r="1036" s="2" customFormat="1" ht="37.8" customHeight="1">
      <c r="A1036" s="40"/>
      <c r="B1036" s="41"/>
      <c r="C1036" s="215" t="s">
        <v>1999</v>
      </c>
      <c r="D1036" s="215" t="s">
        <v>211</v>
      </c>
      <c r="E1036" s="216" t="s">
        <v>2000</v>
      </c>
      <c r="F1036" s="217" t="s">
        <v>2001</v>
      </c>
      <c r="G1036" s="218" t="s">
        <v>1623</v>
      </c>
      <c r="H1036" s="282"/>
      <c r="I1036" s="220"/>
      <c r="J1036" s="221">
        <f>ROUND(I1036*H1036,2)</f>
        <v>0</v>
      </c>
      <c r="K1036" s="217" t="s">
        <v>234</v>
      </c>
      <c r="L1036" s="46"/>
      <c r="M1036" s="222" t="s">
        <v>21</v>
      </c>
      <c r="N1036" s="223" t="s">
        <v>45</v>
      </c>
      <c r="O1036" s="86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298</v>
      </c>
      <c r="AT1036" s="226" t="s">
        <v>211</v>
      </c>
      <c r="AU1036" s="226" t="s">
        <v>83</v>
      </c>
      <c r="AY1036" s="19" t="s">
        <v>209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81</v>
      </c>
      <c r="BK1036" s="227">
        <f>ROUND(I1036*H1036,2)</f>
        <v>0</v>
      </c>
      <c r="BL1036" s="19" t="s">
        <v>298</v>
      </c>
      <c r="BM1036" s="226" t="s">
        <v>2002</v>
      </c>
    </row>
    <row r="1037" s="2" customFormat="1" ht="49.05" customHeight="1">
      <c r="A1037" s="40"/>
      <c r="B1037" s="41"/>
      <c r="C1037" s="215" t="s">
        <v>2003</v>
      </c>
      <c r="D1037" s="215" t="s">
        <v>211</v>
      </c>
      <c r="E1037" s="216" t="s">
        <v>2004</v>
      </c>
      <c r="F1037" s="217" t="s">
        <v>2005</v>
      </c>
      <c r="G1037" s="218" t="s">
        <v>1623</v>
      </c>
      <c r="H1037" s="282"/>
      <c r="I1037" s="220"/>
      <c r="J1037" s="221">
        <f>ROUND(I1037*H1037,2)</f>
        <v>0</v>
      </c>
      <c r="K1037" s="217" t="s">
        <v>21</v>
      </c>
      <c r="L1037" s="46"/>
      <c r="M1037" s="222" t="s">
        <v>21</v>
      </c>
      <c r="N1037" s="223" t="s">
        <v>45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298</v>
      </c>
      <c r="AT1037" s="226" t="s">
        <v>211</v>
      </c>
      <c r="AU1037" s="226" t="s">
        <v>83</v>
      </c>
      <c r="AY1037" s="19" t="s">
        <v>209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81</v>
      </c>
      <c r="BK1037" s="227">
        <f>ROUND(I1037*H1037,2)</f>
        <v>0</v>
      </c>
      <c r="BL1037" s="19" t="s">
        <v>298</v>
      </c>
      <c r="BM1037" s="226" t="s">
        <v>2006</v>
      </c>
    </row>
    <row r="1038" s="12" customFormat="1" ht="22.8" customHeight="1">
      <c r="A1038" s="12"/>
      <c r="B1038" s="199"/>
      <c r="C1038" s="200"/>
      <c r="D1038" s="201" t="s">
        <v>73</v>
      </c>
      <c r="E1038" s="213" t="s">
        <v>2007</v>
      </c>
      <c r="F1038" s="213" t="s">
        <v>2008</v>
      </c>
      <c r="G1038" s="200"/>
      <c r="H1038" s="200"/>
      <c r="I1038" s="203"/>
      <c r="J1038" s="214">
        <f>BK1038</f>
        <v>0</v>
      </c>
      <c r="K1038" s="200"/>
      <c r="L1038" s="205"/>
      <c r="M1038" s="206"/>
      <c r="N1038" s="207"/>
      <c r="O1038" s="207"/>
      <c r="P1038" s="208">
        <f>SUM(P1039:P1072)</f>
        <v>0</v>
      </c>
      <c r="Q1038" s="207"/>
      <c r="R1038" s="208">
        <f>SUM(R1039:R1072)</f>
        <v>16.817999999999998</v>
      </c>
      <c r="S1038" s="207"/>
      <c r="T1038" s="209">
        <f>SUM(T1039:T1072)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10" t="s">
        <v>83</v>
      </c>
      <c r="AT1038" s="211" t="s">
        <v>73</v>
      </c>
      <c r="AU1038" s="211" t="s">
        <v>81</v>
      </c>
      <c r="AY1038" s="210" t="s">
        <v>209</v>
      </c>
      <c r="BK1038" s="212">
        <f>SUM(BK1039:BK1072)</f>
        <v>0</v>
      </c>
    </row>
    <row r="1039" s="2" customFormat="1" ht="24.15" customHeight="1">
      <c r="A1039" s="40"/>
      <c r="B1039" s="41"/>
      <c r="C1039" s="215" t="s">
        <v>2009</v>
      </c>
      <c r="D1039" s="215" t="s">
        <v>211</v>
      </c>
      <c r="E1039" s="216" t="s">
        <v>2010</v>
      </c>
      <c r="F1039" s="217" t="s">
        <v>2011</v>
      </c>
      <c r="G1039" s="218" t="s">
        <v>354</v>
      </c>
      <c r="H1039" s="219">
        <v>1</v>
      </c>
      <c r="I1039" s="220"/>
      <c r="J1039" s="221">
        <f>ROUND(I1039*H1039,2)</f>
        <v>0</v>
      </c>
      <c r="K1039" s="217" t="s">
        <v>21</v>
      </c>
      <c r="L1039" s="46"/>
      <c r="M1039" s="222" t="s">
        <v>21</v>
      </c>
      <c r="N1039" s="223" t="s">
        <v>45</v>
      </c>
      <c r="O1039" s="86"/>
      <c r="P1039" s="224">
        <f>O1039*H1039</f>
        <v>0</v>
      </c>
      <c r="Q1039" s="224">
        <v>0</v>
      </c>
      <c r="R1039" s="224">
        <f>Q1039*H1039</f>
        <v>0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298</v>
      </c>
      <c r="AT1039" s="226" t="s">
        <v>211</v>
      </c>
      <c r="AU1039" s="226" t="s">
        <v>83</v>
      </c>
      <c r="AY1039" s="19" t="s">
        <v>209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81</v>
      </c>
      <c r="BK1039" s="227">
        <f>ROUND(I1039*H1039,2)</f>
        <v>0</v>
      </c>
      <c r="BL1039" s="19" t="s">
        <v>298</v>
      </c>
      <c r="BM1039" s="226" t="s">
        <v>2012</v>
      </c>
    </row>
    <row r="1040" s="2" customFormat="1" ht="49.05" customHeight="1">
      <c r="A1040" s="40"/>
      <c r="B1040" s="41"/>
      <c r="C1040" s="215" t="s">
        <v>2013</v>
      </c>
      <c r="D1040" s="215" t="s">
        <v>211</v>
      </c>
      <c r="E1040" s="216" t="s">
        <v>2014</v>
      </c>
      <c r="F1040" s="217" t="s">
        <v>2015</v>
      </c>
      <c r="G1040" s="218" t="s">
        <v>1638</v>
      </c>
      <c r="H1040" s="219">
        <v>1</v>
      </c>
      <c r="I1040" s="220"/>
      <c r="J1040" s="221">
        <f>ROUND(I1040*H1040,2)</f>
        <v>0</v>
      </c>
      <c r="K1040" s="217" t="s">
        <v>21</v>
      </c>
      <c r="L1040" s="46"/>
      <c r="M1040" s="222" t="s">
        <v>21</v>
      </c>
      <c r="N1040" s="223" t="s">
        <v>45</v>
      </c>
      <c r="O1040" s="86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6" t="s">
        <v>298</v>
      </c>
      <c r="AT1040" s="226" t="s">
        <v>211</v>
      </c>
      <c r="AU1040" s="226" t="s">
        <v>83</v>
      </c>
      <c r="AY1040" s="19" t="s">
        <v>209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19" t="s">
        <v>81</v>
      </c>
      <c r="BK1040" s="227">
        <f>ROUND(I1040*H1040,2)</f>
        <v>0</v>
      </c>
      <c r="BL1040" s="19" t="s">
        <v>298</v>
      </c>
      <c r="BM1040" s="226" t="s">
        <v>2016</v>
      </c>
    </row>
    <row r="1041" s="2" customFormat="1" ht="90" customHeight="1">
      <c r="A1041" s="40"/>
      <c r="B1041" s="41"/>
      <c r="C1041" s="215" t="s">
        <v>2017</v>
      </c>
      <c r="D1041" s="215" t="s">
        <v>211</v>
      </c>
      <c r="E1041" s="216" t="s">
        <v>2018</v>
      </c>
      <c r="F1041" s="217" t="s">
        <v>2019</v>
      </c>
      <c r="G1041" s="218" t="s">
        <v>331</v>
      </c>
      <c r="H1041" s="219">
        <v>27.5</v>
      </c>
      <c r="I1041" s="220"/>
      <c r="J1041" s="221">
        <f>ROUND(I1041*H1041,2)</f>
        <v>0</v>
      </c>
      <c r="K1041" s="217" t="s">
        <v>21</v>
      </c>
      <c r="L1041" s="46"/>
      <c r="M1041" s="222" t="s">
        <v>21</v>
      </c>
      <c r="N1041" s="223" t="s">
        <v>45</v>
      </c>
      <c r="O1041" s="86"/>
      <c r="P1041" s="224">
        <f>O1041*H1041</f>
        <v>0</v>
      </c>
      <c r="Q1041" s="224">
        <v>0</v>
      </c>
      <c r="R1041" s="224">
        <f>Q1041*H1041</f>
        <v>0</v>
      </c>
      <c r="S1041" s="224">
        <v>0</v>
      </c>
      <c r="T1041" s="225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26" t="s">
        <v>298</v>
      </c>
      <c r="AT1041" s="226" t="s">
        <v>211</v>
      </c>
      <c r="AU1041" s="226" t="s">
        <v>83</v>
      </c>
      <c r="AY1041" s="19" t="s">
        <v>209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19" t="s">
        <v>81</v>
      </c>
      <c r="BK1041" s="227">
        <f>ROUND(I1041*H1041,2)</f>
        <v>0</v>
      </c>
      <c r="BL1041" s="19" t="s">
        <v>298</v>
      </c>
      <c r="BM1041" s="226" t="s">
        <v>2020</v>
      </c>
    </row>
    <row r="1042" s="13" customFormat="1">
      <c r="A1042" s="13"/>
      <c r="B1042" s="228"/>
      <c r="C1042" s="229"/>
      <c r="D1042" s="230" t="s">
        <v>217</v>
      </c>
      <c r="E1042" s="231" t="s">
        <v>21</v>
      </c>
      <c r="F1042" s="232" t="s">
        <v>2021</v>
      </c>
      <c r="G1042" s="229"/>
      <c r="H1042" s="233">
        <v>27.5</v>
      </c>
      <c r="I1042" s="234"/>
      <c r="J1042" s="229"/>
      <c r="K1042" s="229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217</v>
      </c>
      <c r="AU1042" s="239" t="s">
        <v>83</v>
      </c>
      <c r="AV1042" s="13" t="s">
        <v>83</v>
      </c>
      <c r="AW1042" s="13" t="s">
        <v>35</v>
      </c>
      <c r="AX1042" s="13" t="s">
        <v>81</v>
      </c>
      <c r="AY1042" s="239" t="s">
        <v>209</v>
      </c>
    </row>
    <row r="1043" s="2" customFormat="1" ht="62.7" customHeight="1">
      <c r="A1043" s="40"/>
      <c r="B1043" s="41"/>
      <c r="C1043" s="215" t="s">
        <v>2022</v>
      </c>
      <c r="D1043" s="215" t="s">
        <v>211</v>
      </c>
      <c r="E1043" s="216" t="s">
        <v>2023</v>
      </c>
      <c r="F1043" s="217" t="s">
        <v>2024</v>
      </c>
      <c r="G1043" s="218" t="s">
        <v>322</v>
      </c>
      <c r="H1043" s="219">
        <v>11</v>
      </c>
      <c r="I1043" s="220"/>
      <c r="J1043" s="221">
        <f>ROUND(I1043*H1043,2)</f>
        <v>0</v>
      </c>
      <c r="K1043" s="217" t="s">
        <v>21</v>
      </c>
      <c r="L1043" s="46"/>
      <c r="M1043" s="222" t="s">
        <v>21</v>
      </c>
      <c r="N1043" s="223" t="s">
        <v>45</v>
      </c>
      <c r="O1043" s="86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6" t="s">
        <v>298</v>
      </c>
      <c r="AT1043" s="226" t="s">
        <v>211</v>
      </c>
      <c r="AU1043" s="226" t="s">
        <v>83</v>
      </c>
      <c r="AY1043" s="19" t="s">
        <v>209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9" t="s">
        <v>81</v>
      </c>
      <c r="BK1043" s="227">
        <f>ROUND(I1043*H1043,2)</f>
        <v>0</v>
      </c>
      <c r="BL1043" s="19" t="s">
        <v>298</v>
      </c>
      <c r="BM1043" s="226" t="s">
        <v>2025</v>
      </c>
    </row>
    <row r="1044" s="2" customFormat="1" ht="76.35" customHeight="1">
      <c r="A1044" s="40"/>
      <c r="B1044" s="41"/>
      <c r="C1044" s="215" t="s">
        <v>2026</v>
      </c>
      <c r="D1044" s="215" t="s">
        <v>211</v>
      </c>
      <c r="E1044" s="216" t="s">
        <v>2027</v>
      </c>
      <c r="F1044" s="217" t="s">
        <v>2028</v>
      </c>
      <c r="G1044" s="218" t="s">
        <v>331</v>
      </c>
      <c r="H1044" s="219">
        <v>28.039999999999999</v>
      </c>
      <c r="I1044" s="220"/>
      <c r="J1044" s="221">
        <f>ROUND(I1044*H1044,2)</f>
        <v>0</v>
      </c>
      <c r="K1044" s="217" t="s">
        <v>21</v>
      </c>
      <c r="L1044" s="46"/>
      <c r="M1044" s="222" t="s">
        <v>21</v>
      </c>
      <c r="N1044" s="223" t="s">
        <v>45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298</v>
      </c>
      <c r="AT1044" s="226" t="s">
        <v>211</v>
      </c>
      <c r="AU1044" s="226" t="s">
        <v>83</v>
      </c>
      <c r="AY1044" s="19" t="s">
        <v>209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81</v>
      </c>
      <c r="BK1044" s="227">
        <f>ROUND(I1044*H1044,2)</f>
        <v>0</v>
      </c>
      <c r="BL1044" s="19" t="s">
        <v>298</v>
      </c>
      <c r="BM1044" s="226" t="s">
        <v>2029</v>
      </c>
    </row>
    <row r="1045" s="13" customFormat="1">
      <c r="A1045" s="13"/>
      <c r="B1045" s="228"/>
      <c r="C1045" s="229"/>
      <c r="D1045" s="230" t="s">
        <v>217</v>
      </c>
      <c r="E1045" s="231" t="s">
        <v>21</v>
      </c>
      <c r="F1045" s="232" t="s">
        <v>2030</v>
      </c>
      <c r="G1045" s="229"/>
      <c r="H1045" s="233">
        <v>28.039999999999999</v>
      </c>
      <c r="I1045" s="234"/>
      <c r="J1045" s="229"/>
      <c r="K1045" s="229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217</v>
      </c>
      <c r="AU1045" s="239" t="s">
        <v>83</v>
      </c>
      <c r="AV1045" s="13" t="s">
        <v>83</v>
      </c>
      <c r="AW1045" s="13" t="s">
        <v>35</v>
      </c>
      <c r="AX1045" s="13" t="s">
        <v>74</v>
      </c>
      <c r="AY1045" s="239" t="s">
        <v>209</v>
      </c>
    </row>
    <row r="1046" s="16" customFormat="1">
      <c r="A1046" s="16"/>
      <c r="B1046" s="261"/>
      <c r="C1046" s="262"/>
      <c r="D1046" s="230" t="s">
        <v>217</v>
      </c>
      <c r="E1046" s="263" t="s">
        <v>21</v>
      </c>
      <c r="F1046" s="264" t="s">
        <v>257</v>
      </c>
      <c r="G1046" s="262"/>
      <c r="H1046" s="265">
        <v>28.039999999999999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T1046" s="271" t="s">
        <v>217</v>
      </c>
      <c r="AU1046" s="271" t="s">
        <v>83</v>
      </c>
      <c r="AV1046" s="16" t="s">
        <v>215</v>
      </c>
      <c r="AW1046" s="16" t="s">
        <v>35</v>
      </c>
      <c r="AX1046" s="16" t="s">
        <v>81</v>
      </c>
      <c r="AY1046" s="271" t="s">
        <v>209</v>
      </c>
    </row>
    <row r="1047" s="2" customFormat="1" ht="24.15" customHeight="1">
      <c r="A1047" s="40"/>
      <c r="B1047" s="41"/>
      <c r="C1047" s="215" t="s">
        <v>2031</v>
      </c>
      <c r="D1047" s="215" t="s">
        <v>211</v>
      </c>
      <c r="E1047" s="216" t="s">
        <v>2032</v>
      </c>
      <c r="F1047" s="217" t="s">
        <v>2033</v>
      </c>
      <c r="G1047" s="218" t="s">
        <v>354</v>
      </c>
      <c r="H1047" s="219">
        <v>1</v>
      </c>
      <c r="I1047" s="220"/>
      <c r="J1047" s="221">
        <f>ROUND(I1047*H1047,2)</f>
        <v>0</v>
      </c>
      <c r="K1047" s="217" t="s">
        <v>21</v>
      </c>
      <c r="L1047" s="46"/>
      <c r="M1047" s="222" t="s">
        <v>21</v>
      </c>
      <c r="N1047" s="223" t="s">
        <v>45</v>
      </c>
      <c r="O1047" s="86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26" t="s">
        <v>298</v>
      </c>
      <c r="AT1047" s="226" t="s">
        <v>211</v>
      </c>
      <c r="AU1047" s="226" t="s">
        <v>83</v>
      </c>
      <c r="AY1047" s="19" t="s">
        <v>209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9" t="s">
        <v>81</v>
      </c>
      <c r="BK1047" s="227">
        <f>ROUND(I1047*H1047,2)</f>
        <v>0</v>
      </c>
      <c r="BL1047" s="19" t="s">
        <v>298</v>
      </c>
      <c r="BM1047" s="226" t="s">
        <v>2034</v>
      </c>
    </row>
    <row r="1048" s="2" customFormat="1" ht="49.05" customHeight="1">
      <c r="A1048" s="40"/>
      <c r="B1048" s="41"/>
      <c r="C1048" s="215" t="s">
        <v>2035</v>
      </c>
      <c r="D1048" s="215" t="s">
        <v>211</v>
      </c>
      <c r="E1048" s="216" t="s">
        <v>2036</v>
      </c>
      <c r="F1048" s="217" t="s">
        <v>2037</v>
      </c>
      <c r="G1048" s="218" t="s">
        <v>1638</v>
      </c>
      <c r="H1048" s="219">
        <v>1</v>
      </c>
      <c r="I1048" s="220"/>
      <c r="J1048" s="221">
        <f>ROUND(I1048*H1048,2)</f>
        <v>0</v>
      </c>
      <c r="K1048" s="217" t="s">
        <v>21</v>
      </c>
      <c r="L1048" s="46"/>
      <c r="M1048" s="222" t="s">
        <v>21</v>
      </c>
      <c r="N1048" s="223" t="s">
        <v>45</v>
      </c>
      <c r="O1048" s="86"/>
      <c r="P1048" s="224">
        <f>O1048*H1048</f>
        <v>0</v>
      </c>
      <c r="Q1048" s="224">
        <v>1.2</v>
      </c>
      <c r="R1048" s="224">
        <f>Q1048*H1048</f>
        <v>1.2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298</v>
      </c>
      <c r="AT1048" s="226" t="s">
        <v>211</v>
      </c>
      <c r="AU1048" s="226" t="s">
        <v>83</v>
      </c>
      <c r="AY1048" s="19" t="s">
        <v>209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81</v>
      </c>
      <c r="BK1048" s="227">
        <f>ROUND(I1048*H1048,2)</f>
        <v>0</v>
      </c>
      <c r="BL1048" s="19" t="s">
        <v>298</v>
      </c>
      <c r="BM1048" s="226" t="s">
        <v>2038</v>
      </c>
    </row>
    <row r="1049" s="2" customFormat="1" ht="37.8" customHeight="1">
      <c r="A1049" s="40"/>
      <c r="B1049" s="41"/>
      <c r="C1049" s="215" t="s">
        <v>2039</v>
      </c>
      <c r="D1049" s="215" t="s">
        <v>211</v>
      </c>
      <c r="E1049" s="216" t="s">
        <v>2040</v>
      </c>
      <c r="F1049" s="217" t="s">
        <v>2041</v>
      </c>
      <c r="G1049" s="218" t="s">
        <v>354</v>
      </c>
      <c r="H1049" s="219">
        <v>36</v>
      </c>
      <c r="I1049" s="220"/>
      <c r="J1049" s="221">
        <f>ROUND(I1049*H1049,2)</f>
        <v>0</v>
      </c>
      <c r="K1049" s="217" t="s">
        <v>21</v>
      </c>
      <c r="L1049" s="46"/>
      <c r="M1049" s="222" t="s">
        <v>21</v>
      </c>
      <c r="N1049" s="223" t="s">
        <v>45</v>
      </c>
      <c r="O1049" s="86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298</v>
      </c>
      <c r="AT1049" s="226" t="s">
        <v>211</v>
      </c>
      <c r="AU1049" s="226" t="s">
        <v>83</v>
      </c>
      <c r="AY1049" s="19" t="s">
        <v>209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81</v>
      </c>
      <c r="BK1049" s="227">
        <f>ROUND(I1049*H1049,2)</f>
        <v>0</v>
      </c>
      <c r="BL1049" s="19" t="s">
        <v>298</v>
      </c>
      <c r="BM1049" s="226" t="s">
        <v>2042</v>
      </c>
    </row>
    <row r="1050" s="13" customFormat="1">
      <c r="A1050" s="13"/>
      <c r="B1050" s="228"/>
      <c r="C1050" s="229"/>
      <c r="D1050" s="230" t="s">
        <v>217</v>
      </c>
      <c r="E1050" s="231" t="s">
        <v>21</v>
      </c>
      <c r="F1050" s="232" t="s">
        <v>2043</v>
      </c>
      <c r="G1050" s="229"/>
      <c r="H1050" s="233">
        <v>36</v>
      </c>
      <c r="I1050" s="234"/>
      <c r="J1050" s="229"/>
      <c r="K1050" s="229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217</v>
      </c>
      <c r="AU1050" s="239" t="s">
        <v>83</v>
      </c>
      <c r="AV1050" s="13" t="s">
        <v>83</v>
      </c>
      <c r="AW1050" s="13" t="s">
        <v>35</v>
      </c>
      <c r="AX1050" s="13" t="s">
        <v>81</v>
      </c>
      <c r="AY1050" s="239" t="s">
        <v>209</v>
      </c>
    </row>
    <row r="1051" s="2" customFormat="1" ht="49.05" customHeight="1">
      <c r="A1051" s="40"/>
      <c r="B1051" s="41"/>
      <c r="C1051" s="215" t="s">
        <v>2044</v>
      </c>
      <c r="D1051" s="215" t="s">
        <v>211</v>
      </c>
      <c r="E1051" s="216" t="s">
        <v>2045</v>
      </c>
      <c r="F1051" s="217" t="s">
        <v>2046</v>
      </c>
      <c r="G1051" s="218" t="s">
        <v>1638</v>
      </c>
      <c r="H1051" s="219">
        <v>1</v>
      </c>
      <c r="I1051" s="220"/>
      <c r="J1051" s="221">
        <f>ROUND(I1051*H1051,2)</f>
        <v>0</v>
      </c>
      <c r="K1051" s="217" t="s">
        <v>21</v>
      </c>
      <c r="L1051" s="46"/>
      <c r="M1051" s="222" t="s">
        <v>21</v>
      </c>
      <c r="N1051" s="223" t="s">
        <v>45</v>
      </c>
      <c r="O1051" s="86"/>
      <c r="P1051" s="224">
        <f>O1051*H1051</f>
        <v>0</v>
      </c>
      <c r="Q1051" s="224">
        <v>1.2</v>
      </c>
      <c r="R1051" s="224">
        <f>Q1051*H1051</f>
        <v>1.2</v>
      </c>
      <c r="S1051" s="224">
        <v>0</v>
      </c>
      <c r="T1051" s="225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6" t="s">
        <v>298</v>
      </c>
      <c r="AT1051" s="226" t="s">
        <v>211</v>
      </c>
      <c r="AU1051" s="226" t="s">
        <v>83</v>
      </c>
      <c r="AY1051" s="19" t="s">
        <v>209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19" t="s">
        <v>81</v>
      </c>
      <c r="BK1051" s="227">
        <f>ROUND(I1051*H1051,2)</f>
        <v>0</v>
      </c>
      <c r="BL1051" s="19" t="s">
        <v>298</v>
      </c>
      <c r="BM1051" s="226" t="s">
        <v>2047</v>
      </c>
    </row>
    <row r="1052" s="2" customFormat="1" ht="37.8" customHeight="1">
      <c r="A1052" s="40"/>
      <c r="B1052" s="41"/>
      <c r="C1052" s="215" t="s">
        <v>2048</v>
      </c>
      <c r="D1052" s="215" t="s">
        <v>211</v>
      </c>
      <c r="E1052" s="216" t="s">
        <v>2049</v>
      </c>
      <c r="F1052" s="217" t="s">
        <v>2050</v>
      </c>
      <c r="G1052" s="218" t="s">
        <v>354</v>
      </c>
      <c r="H1052" s="219">
        <v>8</v>
      </c>
      <c r="I1052" s="220"/>
      <c r="J1052" s="221">
        <f>ROUND(I1052*H1052,2)</f>
        <v>0</v>
      </c>
      <c r="K1052" s="217" t="s">
        <v>21</v>
      </c>
      <c r="L1052" s="46"/>
      <c r="M1052" s="222" t="s">
        <v>21</v>
      </c>
      <c r="N1052" s="223" t="s">
        <v>45</v>
      </c>
      <c r="O1052" s="86"/>
      <c r="P1052" s="224">
        <f>O1052*H1052</f>
        <v>0</v>
      </c>
      <c r="Q1052" s="224">
        <v>0</v>
      </c>
      <c r="R1052" s="224">
        <f>Q1052*H1052</f>
        <v>0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298</v>
      </c>
      <c r="AT1052" s="226" t="s">
        <v>211</v>
      </c>
      <c r="AU1052" s="226" t="s">
        <v>83</v>
      </c>
      <c r="AY1052" s="19" t="s">
        <v>209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81</v>
      </c>
      <c r="BK1052" s="227">
        <f>ROUND(I1052*H1052,2)</f>
        <v>0</v>
      </c>
      <c r="BL1052" s="19" t="s">
        <v>298</v>
      </c>
      <c r="BM1052" s="226" t="s">
        <v>2051</v>
      </c>
    </row>
    <row r="1053" s="13" customFormat="1">
      <c r="A1053" s="13"/>
      <c r="B1053" s="228"/>
      <c r="C1053" s="229"/>
      <c r="D1053" s="230" t="s">
        <v>217</v>
      </c>
      <c r="E1053" s="231" t="s">
        <v>21</v>
      </c>
      <c r="F1053" s="232" t="s">
        <v>2052</v>
      </c>
      <c r="G1053" s="229"/>
      <c r="H1053" s="233">
        <v>8</v>
      </c>
      <c r="I1053" s="234"/>
      <c r="J1053" s="229"/>
      <c r="K1053" s="229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217</v>
      </c>
      <c r="AU1053" s="239" t="s">
        <v>83</v>
      </c>
      <c r="AV1053" s="13" t="s">
        <v>83</v>
      </c>
      <c r="AW1053" s="13" t="s">
        <v>35</v>
      </c>
      <c r="AX1053" s="13" t="s">
        <v>81</v>
      </c>
      <c r="AY1053" s="239" t="s">
        <v>209</v>
      </c>
    </row>
    <row r="1054" s="2" customFormat="1" ht="37.8" customHeight="1">
      <c r="A1054" s="40"/>
      <c r="B1054" s="41"/>
      <c r="C1054" s="215" t="s">
        <v>2053</v>
      </c>
      <c r="D1054" s="215" t="s">
        <v>211</v>
      </c>
      <c r="E1054" s="216" t="s">
        <v>2054</v>
      </c>
      <c r="F1054" s="217" t="s">
        <v>2055</v>
      </c>
      <c r="G1054" s="218" t="s">
        <v>354</v>
      </c>
      <c r="H1054" s="219">
        <v>23</v>
      </c>
      <c r="I1054" s="220"/>
      <c r="J1054" s="221">
        <f>ROUND(I1054*H1054,2)</f>
        <v>0</v>
      </c>
      <c r="K1054" s="217" t="s">
        <v>21</v>
      </c>
      <c r="L1054" s="46"/>
      <c r="M1054" s="222" t="s">
        <v>21</v>
      </c>
      <c r="N1054" s="223" t="s">
        <v>45</v>
      </c>
      <c r="O1054" s="86"/>
      <c r="P1054" s="224">
        <f>O1054*H1054</f>
        <v>0</v>
      </c>
      <c r="Q1054" s="224">
        <v>0</v>
      </c>
      <c r="R1054" s="224">
        <f>Q1054*H1054</f>
        <v>0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298</v>
      </c>
      <c r="AT1054" s="226" t="s">
        <v>211</v>
      </c>
      <c r="AU1054" s="226" t="s">
        <v>83</v>
      </c>
      <c r="AY1054" s="19" t="s">
        <v>209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81</v>
      </c>
      <c r="BK1054" s="227">
        <f>ROUND(I1054*H1054,2)</f>
        <v>0</v>
      </c>
      <c r="BL1054" s="19" t="s">
        <v>298</v>
      </c>
      <c r="BM1054" s="226" t="s">
        <v>2056</v>
      </c>
    </row>
    <row r="1055" s="2" customFormat="1" ht="37.8" customHeight="1">
      <c r="A1055" s="40"/>
      <c r="B1055" s="41"/>
      <c r="C1055" s="215" t="s">
        <v>2057</v>
      </c>
      <c r="D1055" s="215" t="s">
        <v>211</v>
      </c>
      <c r="E1055" s="216" t="s">
        <v>2058</v>
      </c>
      <c r="F1055" s="217" t="s">
        <v>2059</v>
      </c>
      <c r="G1055" s="218" t="s">
        <v>331</v>
      </c>
      <c r="H1055" s="219">
        <v>3.1000000000000001</v>
      </c>
      <c r="I1055" s="220"/>
      <c r="J1055" s="221">
        <f>ROUND(I1055*H1055,2)</f>
        <v>0</v>
      </c>
      <c r="K1055" s="217" t="s">
        <v>21</v>
      </c>
      <c r="L1055" s="46"/>
      <c r="M1055" s="222" t="s">
        <v>21</v>
      </c>
      <c r="N1055" s="223" t="s">
        <v>45</v>
      </c>
      <c r="O1055" s="86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6" t="s">
        <v>298</v>
      </c>
      <c r="AT1055" s="226" t="s">
        <v>211</v>
      </c>
      <c r="AU1055" s="226" t="s">
        <v>83</v>
      </c>
      <c r="AY1055" s="19" t="s">
        <v>209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9" t="s">
        <v>81</v>
      </c>
      <c r="BK1055" s="227">
        <f>ROUND(I1055*H1055,2)</f>
        <v>0</v>
      </c>
      <c r="BL1055" s="19" t="s">
        <v>298</v>
      </c>
      <c r="BM1055" s="226" t="s">
        <v>2060</v>
      </c>
    </row>
    <row r="1056" s="2" customFormat="1" ht="49.05" customHeight="1">
      <c r="A1056" s="40"/>
      <c r="B1056" s="41"/>
      <c r="C1056" s="215" t="s">
        <v>2061</v>
      </c>
      <c r="D1056" s="215" t="s">
        <v>211</v>
      </c>
      <c r="E1056" s="216" t="s">
        <v>2062</v>
      </c>
      <c r="F1056" s="217" t="s">
        <v>2063</v>
      </c>
      <c r="G1056" s="218" t="s">
        <v>1638</v>
      </c>
      <c r="H1056" s="219">
        <v>1</v>
      </c>
      <c r="I1056" s="220"/>
      <c r="J1056" s="221">
        <f>ROUND(I1056*H1056,2)</f>
        <v>0</v>
      </c>
      <c r="K1056" s="217" t="s">
        <v>21</v>
      </c>
      <c r="L1056" s="46"/>
      <c r="M1056" s="222" t="s">
        <v>21</v>
      </c>
      <c r="N1056" s="223" t="s">
        <v>45</v>
      </c>
      <c r="O1056" s="86"/>
      <c r="P1056" s="224">
        <f>O1056*H1056</f>
        <v>0</v>
      </c>
      <c r="Q1056" s="224">
        <v>1.2</v>
      </c>
      <c r="R1056" s="224">
        <f>Q1056*H1056</f>
        <v>1.2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298</v>
      </c>
      <c r="AT1056" s="226" t="s">
        <v>211</v>
      </c>
      <c r="AU1056" s="226" t="s">
        <v>83</v>
      </c>
      <c r="AY1056" s="19" t="s">
        <v>209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81</v>
      </c>
      <c r="BK1056" s="227">
        <f>ROUND(I1056*H1056,2)</f>
        <v>0</v>
      </c>
      <c r="BL1056" s="19" t="s">
        <v>298</v>
      </c>
      <c r="BM1056" s="226" t="s">
        <v>2064</v>
      </c>
    </row>
    <row r="1057" s="15" customFormat="1">
      <c r="A1057" s="15"/>
      <c r="B1057" s="251"/>
      <c r="C1057" s="252"/>
      <c r="D1057" s="230" t="s">
        <v>217</v>
      </c>
      <c r="E1057" s="253" t="s">
        <v>21</v>
      </c>
      <c r="F1057" s="254" t="s">
        <v>2065</v>
      </c>
      <c r="G1057" s="252"/>
      <c r="H1057" s="253" t="s">
        <v>21</v>
      </c>
      <c r="I1057" s="255"/>
      <c r="J1057" s="252"/>
      <c r="K1057" s="252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0" t="s">
        <v>217</v>
      </c>
      <c r="AU1057" s="260" t="s">
        <v>83</v>
      </c>
      <c r="AV1057" s="15" t="s">
        <v>81</v>
      </c>
      <c r="AW1057" s="15" t="s">
        <v>35</v>
      </c>
      <c r="AX1057" s="15" t="s">
        <v>74</v>
      </c>
      <c r="AY1057" s="260" t="s">
        <v>209</v>
      </c>
    </row>
    <row r="1058" s="15" customFormat="1">
      <c r="A1058" s="15"/>
      <c r="B1058" s="251"/>
      <c r="C1058" s="252"/>
      <c r="D1058" s="230" t="s">
        <v>217</v>
      </c>
      <c r="E1058" s="253" t="s">
        <v>21</v>
      </c>
      <c r="F1058" s="254" t="s">
        <v>2066</v>
      </c>
      <c r="G1058" s="252"/>
      <c r="H1058" s="253" t="s">
        <v>21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0" t="s">
        <v>217</v>
      </c>
      <c r="AU1058" s="260" t="s">
        <v>83</v>
      </c>
      <c r="AV1058" s="15" t="s">
        <v>81</v>
      </c>
      <c r="AW1058" s="15" t="s">
        <v>35</v>
      </c>
      <c r="AX1058" s="15" t="s">
        <v>74</v>
      </c>
      <c r="AY1058" s="260" t="s">
        <v>209</v>
      </c>
    </row>
    <row r="1059" s="15" customFormat="1">
      <c r="A1059" s="15"/>
      <c r="B1059" s="251"/>
      <c r="C1059" s="252"/>
      <c r="D1059" s="230" t="s">
        <v>217</v>
      </c>
      <c r="E1059" s="253" t="s">
        <v>21</v>
      </c>
      <c r="F1059" s="254" t="s">
        <v>2067</v>
      </c>
      <c r="G1059" s="252"/>
      <c r="H1059" s="253" t="s">
        <v>21</v>
      </c>
      <c r="I1059" s="255"/>
      <c r="J1059" s="252"/>
      <c r="K1059" s="252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0" t="s">
        <v>217</v>
      </c>
      <c r="AU1059" s="260" t="s">
        <v>83</v>
      </c>
      <c r="AV1059" s="15" t="s">
        <v>81</v>
      </c>
      <c r="AW1059" s="15" t="s">
        <v>35</v>
      </c>
      <c r="AX1059" s="15" t="s">
        <v>74</v>
      </c>
      <c r="AY1059" s="260" t="s">
        <v>209</v>
      </c>
    </row>
    <row r="1060" s="14" customFormat="1">
      <c r="A1060" s="14"/>
      <c r="B1060" s="240"/>
      <c r="C1060" s="241"/>
      <c r="D1060" s="230" t="s">
        <v>217</v>
      </c>
      <c r="E1060" s="242" t="s">
        <v>21</v>
      </c>
      <c r="F1060" s="243" t="s">
        <v>2068</v>
      </c>
      <c r="G1060" s="241"/>
      <c r="H1060" s="244">
        <v>0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0" t="s">
        <v>217</v>
      </c>
      <c r="AU1060" s="250" t="s">
        <v>83</v>
      </c>
      <c r="AV1060" s="14" t="s">
        <v>224</v>
      </c>
      <c r="AW1060" s="14" t="s">
        <v>35</v>
      </c>
      <c r="AX1060" s="14" t="s">
        <v>74</v>
      </c>
      <c r="AY1060" s="250" t="s">
        <v>209</v>
      </c>
    </row>
    <row r="1061" s="13" customFormat="1">
      <c r="A1061" s="13"/>
      <c r="B1061" s="228"/>
      <c r="C1061" s="229"/>
      <c r="D1061" s="230" t="s">
        <v>217</v>
      </c>
      <c r="E1061" s="231" t="s">
        <v>21</v>
      </c>
      <c r="F1061" s="232" t="s">
        <v>81</v>
      </c>
      <c r="G1061" s="229"/>
      <c r="H1061" s="233">
        <v>1</v>
      </c>
      <c r="I1061" s="234"/>
      <c r="J1061" s="229"/>
      <c r="K1061" s="229"/>
      <c r="L1061" s="235"/>
      <c r="M1061" s="236"/>
      <c r="N1061" s="237"/>
      <c r="O1061" s="237"/>
      <c r="P1061" s="237"/>
      <c r="Q1061" s="237"/>
      <c r="R1061" s="237"/>
      <c r="S1061" s="237"/>
      <c r="T1061" s="238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9" t="s">
        <v>217</v>
      </c>
      <c r="AU1061" s="239" t="s">
        <v>83</v>
      </c>
      <c r="AV1061" s="13" t="s">
        <v>83</v>
      </c>
      <c r="AW1061" s="13" t="s">
        <v>35</v>
      </c>
      <c r="AX1061" s="13" t="s">
        <v>81</v>
      </c>
      <c r="AY1061" s="239" t="s">
        <v>209</v>
      </c>
    </row>
    <row r="1062" s="2" customFormat="1" ht="37.8" customHeight="1">
      <c r="A1062" s="40"/>
      <c r="B1062" s="41"/>
      <c r="C1062" s="215" t="s">
        <v>2069</v>
      </c>
      <c r="D1062" s="215" t="s">
        <v>211</v>
      </c>
      <c r="E1062" s="216" t="s">
        <v>2070</v>
      </c>
      <c r="F1062" s="217" t="s">
        <v>2071</v>
      </c>
      <c r="G1062" s="218" t="s">
        <v>331</v>
      </c>
      <c r="H1062" s="219">
        <v>10.475</v>
      </c>
      <c r="I1062" s="220"/>
      <c r="J1062" s="221">
        <f>ROUND(I1062*H1062,2)</f>
        <v>0</v>
      </c>
      <c r="K1062" s="217" t="s">
        <v>21</v>
      </c>
      <c r="L1062" s="46"/>
      <c r="M1062" s="222" t="s">
        <v>21</v>
      </c>
      <c r="N1062" s="223" t="s">
        <v>45</v>
      </c>
      <c r="O1062" s="86"/>
      <c r="P1062" s="224">
        <f>O1062*H1062</f>
        <v>0</v>
      </c>
      <c r="Q1062" s="224">
        <v>1.2</v>
      </c>
      <c r="R1062" s="224">
        <f>Q1062*H1062</f>
        <v>12.569999999999999</v>
      </c>
      <c r="S1062" s="224">
        <v>0</v>
      </c>
      <c r="T1062" s="225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6" t="s">
        <v>298</v>
      </c>
      <c r="AT1062" s="226" t="s">
        <v>211</v>
      </c>
      <c r="AU1062" s="226" t="s">
        <v>83</v>
      </c>
      <c r="AY1062" s="19" t="s">
        <v>209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9" t="s">
        <v>81</v>
      </c>
      <c r="BK1062" s="227">
        <f>ROUND(I1062*H1062,2)</f>
        <v>0</v>
      </c>
      <c r="BL1062" s="19" t="s">
        <v>298</v>
      </c>
      <c r="BM1062" s="226" t="s">
        <v>2072</v>
      </c>
    </row>
    <row r="1063" s="13" customFormat="1">
      <c r="A1063" s="13"/>
      <c r="B1063" s="228"/>
      <c r="C1063" s="229"/>
      <c r="D1063" s="230" t="s">
        <v>217</v>
      </c>
      <c r="E1063" s="231" t="s">
        <v>21</v>
      </c>
      <c r="F1063" s="232" t="s">
        <v>2073</v>
      </c>
      <c r="G1063" s="229"/>
      <c r="H1063" s="233">
        <v>10.475</v>
      </c>
      <c r="I1063" s="234"/>
      <c r="J1063" s="229"/>
      <c r="K1063" s="229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217</v>
      </c>
      <c r="AU1063" s="239" t="s">
        <v>83</v>
      </c>
      <c r="AV1063" s="13" t="s">
        <v>83</v>
      </c>
      <c r="AW1063" s="13" t="s">
        <v>35</v>
      </c>
      <c r="AX1063" s="13" t="s">
        <v>81</v>
      </c>
      <c r="AY1063" s="239" t="s">
        <v>209</v>
      </c>
    </row>
    <row r="1064" s="2" customFormat="1" ht="37.8" customHeight="1">
      <c r="A1064" s="40"/>
      <c r="B1064" s="41"/>
      <c r="C1064" s="215" t="s">
        <v>2074</v>
      </c>
      <c r="D1064" s="215" t="s">
        <v>211</v>
      </c>
      <c r="E1064" s="216" t="s">
        <v>2075</v>
      </c>
      <c r="F1064" s="217" t="s">
        <v>2076</v>
      </c>
      <c r="G1064" s="218" t="s">
        <v>354</v>
      </c>
      <c r="H1064" s="219">
        <v>16</v>
      </c>
      <c r="I1064" s="220"/>
      <c r="J1064" s="221">
        <f>ROUND(I1064*H1064,2)</f>
        <v>0</v>
      </c>
      <c r="K1064" s="217" t="s">
        <v>21</v>
      </c>
      <c r="L1064" s="46"/>
      <c r="M1064" s="222" t="s">
        <v>21</v>
      </c>
      <c r="N1064" s="223" t="s">
        <v>45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298</v>
      </c>
      <c r="AT1064" s="226" t="s">
        <v>211</v>
      </c>
      <c r="AU1064" s="226" t="s">
        <v>83</v>
      </c>
      <c r="AY1064" s="19" t="s">
        <v>209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81</v>
      </c>
      <c r="BK1064" s="227">
        <f>ROUND(I1064*H1064,2)</f>
        <v>0</v>
      </c>
      <c r="BL1064" s="19" t="s">
        <v>298</v>
      </c>
      <c r="BM1064" s="226" t="s">
        <v>2077</v>
      </c>
    </row>
    <row r="1065" s="13" customFormat="1">
      <c r="A1065" s="13"/>
      <c r="B1065" s="228"/>
      <c r="C1065" s="229"/>
      <c r="D1065" s="230" t="s">
        <v>217</v>
      </c>
      <c r="E1065" s="231" t="s">
        <v>21</v>
      </c>
      <c r="F1065" s="232" t="s">
        <v>2078</v>
      </c>
      <c r="G1065" s="229"/>
      <c r="H1065" s="233">
        <v>16</v>
      </c>
      <c r="I1065" s="234"/>
      <c r="J1065" s="229"/>
      <c r="K1065" s="229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217</v>
      </c>
      <c r="AU1065" s="239" t="s">
        <v>83</v>
      </c>
      <c r="AV1065" s="13" t="s">
        <v>83</v>
      </c>
      <c r="AW1065" s="13" t="s">
        <v>35</v>
      </c>
      <c r="AX1065" s="13" t="s">
        <v>81</v>
      </c>
      <c r="AY1065" s="239" t="s">
        <v>209</v>
      </c>
    </row>
    <row r="1066" s="2" customFormat="1" ht="24.15" customHeight="1">
      <c r="A1066" s="40"/>
      <c r="B1066" s="41"/>
      <c r="C1066" s="215" t="s">
        <v>2079</v>
      </c>
      <c r="D1066" s="215" t="s">
        <v>211</v>
      </c>
      <c r="E1066" s="216" t="s">
        <v>2080</v>
      </c>
      <c r="F1066" s="217" t="s">
        <v>2081</v>
      </c>
      <c r="G1066" s="218" t="s">
        <v>331</v>
      </c>
      <c r="H1066" s="219">
        <v>0.54000000000000004</v>
      </c>
      <c r="I1066" s="220"/>
      <c r="J1066" s="221">
        <f>ROUND(I1066*H1066,2)</f>
        <v>0</v>
      </c>
      <c r="K1066" s="217" t="s">
        <v>21</v>
      </c>
      <c r="L1066" s="46"/>
      <c r="M1066" s="222" t="s">
        <v>21</v>
      </c>
      <c r="N1066" s="223" t="s">
        <v>45</v>
      </c>
      <c r="O1066" s="86"/>
      <c r="P1066" s="224">
        <f>O1066*H1066</f>
        <v>0</v>
      </c>
      <c r="Q1066" s="224">
        <v>1.2</v>
      </c>
      <c r="R1066" s="224">
        <f>Q1066*H1066</f>
        <v>0.64800000000000002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298</v>
      </c>
      <c r="AT1066" s="226" t="s">
        <v>211</v>
      </c>
      <c r="AU1066" s="226" t="s">
        <v>83</v>
      </c>
      <c r="AY1066" s="19" t="s">
        <v>209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81</v>
      </c>
      <c r="BK1066" s="227">
        <f>ROUND(I1066*H1066,2)</f>
        <v>0</v>
      </c>
      <c r="BL1066" s="19" t="s">
        <v>298</v>
      </c>
      <c r="BM1066" s="226" t="s">
        <v>2082</v>
      </c>
    </row>
    <row r="1067" s="13" customFormat="1">
      <c r="A1067" s="13"/>
      <c r="B1067" s="228"/>
      <c r="C1067" s="229"/>
      <c r="D1067" s="230" t="s">
        <v>217</v>
      </c>
      <c r="E1067" s="231" t="s">
        <v>21</v>
      </c>
      <c r="F1067" s="232" t="s">
        <v>2083</v>
      </c>
      <c r="G1067" s="229"/>
      <c r="H1067" s="233">
        <v>0.54000000000000004</v>
      </c>
      <c r="I1067" s="234"/>
      <c r="J1067" s="229"/>
      <c r="K1067" s="229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217</v>
      </c>
      <c r="AU1067" s="239" t="s">
        <v>83</v>
      </c>
      <c r="AV1067" s="13" t="s">
        <v>83</v>
      </c>
      <c r="AW1067" s="13" t="s">
        <v>35</v>
      </c>
      <c r="AX1067" s="13" t="s">
        <v>81</v>
      </c>
      <c r="AY1067" s="239" t="s">
        <v>209</v>
      </c>
    </row>
    <row r="1068" s="2" customFormat="1" ht="37.8" customHeight="1">
      <c r="A1068" s="40"/>
      <c r="B1068" s="41"/>
      <c r="C1068" s="215" t="s">
        <v>2084</v>
      </c>
      <c r="D1068" s="215" t="s">
        <v>211</v>
      </c>
      <c r="E1068" s="216" t="s">
        <v>2085</v>
      </c>
      <c r="F1068" s="217" t="s">
        <v>2086</v>
      </c>
      <c r="G1068" s="218" t="s">
        <v>354</v>
      </c>
      <c r="H1068" s="219">
        <v>1</v>
      </c>
      <c r="I1068" s="220"/>
      <c r="J1068" s="221">
        <f>ROUND(I1068*H1068,2)</f>
        <v>0</v>
      </c>
      <c r="K1068" s="217" t="s">
        <v>21</v>
      </c>
      <c r="L1068" s="46"/>
      <c r="M1068" s="222" t="s">
        <v>21</v>
      </c>
      <c r="N1068" s="223" t="s">
        <v>45</v>
      </c>
      <c r="O1068" s="86"/>
      <c r="P1068" s="224">
        <f>O1068*H1068</f>
        <v>0</v>
      </c>
      <c r="Q1068" s="224">
        <v>0</v>
      </c>
      <c r="R1068" s="224">
        <f>Q1068*H1068</f>
        <v>0</v>
      </c>
      <c r="S1068" s="224">
        <v>0</v>
      </c>
      <c r="T1068" s="225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6" t="s">
        <v>298</v>
      </c>
      <c r="AT1068" s="226" t="s">
        <v>211</v>
      </c>
      <c r="AU1068" s="226" t="s">
        <v>83</v>
      </c>
      <c r="AY1068" s="19" t="s">
        <v>209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9" t="s">
        <v>81</v>
      </c>
      <c r="BK1068" s="227">
        <f>ROUND(I1068*H1068,2)</f>
        <v>0</v>
      </c>
      <c r="BL1068" s="19" t="s">
        <v>298</v>
      </c>
      <c r="BM1068" s="226" t="s">
        <v>2087</v>
      </c>
    </row>
    <row r="1069" s="2" customFormat="1" ht="37.8" customHeight="1">
      <c r="A1069" s="40"/>
      <c r="B1069" s="41"/>
      <c r="C1069" s="215" t="s">
        <v>2088</v>
      </c>
      <c r="D1069" s="215" t="s">
        <v>211</v>
      </c>
      <c r="E1069" s="216" t="s">
        <v>2089</v>
      </c>
      <c r="F1069" s="217" t="s">
        <v>2090</v>
      </c>
      <c r="G1069" s="218" t="s">
        <v>354</v>
      </c>
      <c r="H1069" s="219">
        <v>1</v>
      </c>
      <c r="I1069" s="220"/>
      <c r="J1069" s="221">
        <f>ROUND(I1069*H1069,2)</f>
        <v>0</v>
      </c>
      <c r="K1069" s="217" t="s">
        <v>21</v>
      </c>
      <c r="L1069" s="46"/>
      <c r="M1069" s="222" t="s">
        <v>21</v>
      </c>
      <c r="N1069" s="223" t="s">
        <v>45</v>
      </c>
      <c r="O1069" s="86"/>
      <c r="P1069" s="224">
        <f>O1069*H1069</f>
        <v>0</v>
      </c>
      <c r="Q1069" s="224">
        <v>0</v>
      </c>
      <c r="R1069" s="224">
        <f>Q1069*H1069</f>
        <v>0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298</v>
      </c>
      <c r="AT1069" s="226" t="s">
        <v>211</v>
      </c>
      <c r="AU1069" s="226" t="s">
        <v>83</v>
      </c>
      <c r="AY1069" s="19" t="s">
        <v>209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81</v>
      </c>
      <c r="BK1069" s="227">
        <f>ROUND(I1069*H1069,2)</f>
        <v>0</v>
      </c>
      <c r="BL1069" s="19" t="s">
        <v>298</v>
      </c>
      <c r="BM1069" s="226" t="s">
        <v>2091</v>
      </c>
    </row>
    <row r="1070" s="2" customFormat="1" ht="37.8" customHeight="1">
      <c r="A1070" s="40"/>
      <c r="B1070" s="41"/>
      <c r="C1070" s="215" t="s">
        <v>2092</v>
      </c>
      <c r="D1070" s="215" t="s">
        <v>211</v>
      </c>
      <c r="E1070" s="216" t="s">
        <v>2093</v>
      </c>
      <c r="F1070" s="217" t="s">
        <v>2094</v>
      </c>
      <c r="G1070" s="218" t="s">
        <v>354</v>
      </c>
      <c r="H1070" s="219">
        <v>1</v>
      </c>
      <c r="I1070" s="220"/>
      <c r="J1070" s="221">
        <f>ROUND(I1070*H1070,2)</f>
        <v>0</v>
      </c>
      <c r="K1070" s="217" t="s">
        <v>21</v>
      </c>
      <c r="L1070" s="46"/>
      <c r="M1070" s="222" t="s">
        <v>21</v>
      </c>
      <c r="N1070" s="223" t="s">
        <v>45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298</v>
      </c>
      <c r="AT1070" s="226" t="s">
        <v>211</v>
      </c>
      <c r="AU1070" s="226" t="s">
        <v>83</v>
      </c>
      <c r="AY1070" s="19" t="s">
        <v>209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81</v>
      </c>
      <c r="BK1070" s="227">
        <f>ROUND(I1070*H1070,2)</f>
        <v>0</v>
      </c>
      <c r="BL1070" s="19" t="s">
        <v>298</v>
      </c>
      <c r="BM1070" s="226" t="s">
        <v>2095</v>
      </c>
    </row>
    <row r="1071" s="2" customFormat="1" ht="37.8" customHeight="1">
      <c r="A1071" s="40"/>
      <c r="B1071" s="41"/>
      <c r="C1071" s="215" t="s">
        <v>2096</v>
      </c>
      <c r="D1071" s="215" t="s">
        <v>211</v>
      </c>
      <c r="E1071" s="216" t="s">
        <v>2097</v>
      </c>
      <c r="F1071" s="217" t="s">
        <v>2098</v>
      </c>
      <c r="G1071" s="218" t="s">
        <v>1623</v>
      </c>
      <c r="H1071" s="282"/>
      <c r="I1071" s="220"/>
      <c r="J1071" s="221">
        <f>ROUND(I1071*H1071,2)</f>
        <v>0</v>
      </c>
      <c r="K1071" s="217" t="s">
        <v>234</v>
      </c>
      <c r="L1071" s="46"/>
      <c r="M1071" s="222" t="s">
        <v>21</v>
      </c>
      <c r="N1071" s="223" t="s">
        <v>45</v>
      </c>
      <c r="O1071" s="86"/>
      <c r="P1071" s="224">
        <f>O1071*H1071</f>
        <v>0</v>
      </c>
      <c r="Q1071" s="224">
        <v>0</v>
      </c>
      <c r="R1071" s="224">
        <f>Q1071*H1071</f>
        <v>0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298</v>
      </c>
      <c r="AT1071" s="226" t="s">
        <v>211</v>
      </c>
      <c r="AU1071" s="226" t="s">
        <v>83</v>
      </c>
      <c r="AY1071" s="19" t="s">
        <v>209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81</v>
      </c>
      <c r="BK1071" s="227">
        <f>ROUND(I1071*H1071,2)</f>
        <v>0</v>
      </c>
      <c r="BL1071" s="19" t="s">
        <v>298</v>
      </c>
      <c r="BM1071" s="226" t="s">
        <v>2099</v>
      </c>
    </row>
    <row r="1072" s="2" customFormat="1" ht="37.8" customHeight="1">
      <c r="A1072" s="40"/>
      <c r="B1072" s="41"/>
      <c r="C1072" s="215" t="s">
        <v>2100</v>
      </c>
      <c r="D1072" s="215" t="s">
        <v>211</v>
      </c>
      <c r="E1072" s="216" t="s">
        <v>2101</v>
      </c>
      <c r="F1072" s="217" t="s">
        <v>1358</v>
      </c>
      <c r="G1072" s="218" t="s">
        <v>1623</v>
      </c>
      <c r="H1072" s="282"/>
      <c r="I1072" s="220"/>
      <c r="J1072" s="221">
        <f>ROUND(I1072*H1072,2)</f>
        <v>0</v>
      </c>
      <c r="K1072" s="217" t="s">
        <v>21</v>
      </c>
      <c r="L1072" s="46"/>
      <c r="M1072" s="222" t="s">
        <v>21</v>
      </c>
      <c r="N1072" s="223" t="s">
        <v>45</v>
      </c>
      <c r="O1072" s="86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6" t="s">
        <v>298</v>
      </c>
      <c r="AT1072" s="226" t="s">
        <v>211</v>
      </c>
      <c r="AU1072" s="226" t="s">
        <v>83</v>
      </c>
      <c r="AY1072" s="19" t="s">
        <v>209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19" t="s">
        <v>81</v>
      </c>
      <c r="BK1072" s="227">
        <f>ROUND(I1072*H1072,2)</f>
        <v>0</v>
      </c>
      <c r="BL1072" s="19" t="s">
        <v>298</v>
      </c>
      <c r="BM1072" s="226" t="s">
        <v>2102</v>
      </c>
    </row>
    <row r="1073" s="12" customFormat="1" ht="22.8" customHeight="1">
      <c r="A1073" s="12"/>
      <c r="B1073" s="199"/>
      <c r="C1073" s="200"/>
      <c r="D1073" s="201" t="s">
        <v>73</v>
      </c>
      <c r="E1073" s="213" t="s">
        <v>2103</v>
      </c>
      <c r="F1073" s="213" t="s">
        <v>2104</v>
      </c>
      <c r="G1073" s="200"/>
      <c r="H1073" s="200"/>
      <c r="I1073" s="203"/>
      <c r="J1073" s="214">
        <f>BK1073</f>
        <v>0</v>
      </c>
      <c r="K1073" s="200"/>
      <c r="L1073" s="205"/>
      <c r="M1073" s="206"/>
      <c r="N1073" s="207"/>
      <c r="O1073" s="207"/>
      <c r="P1073" s="208">
        <f>SUM(P1074:P1094)</f>
        <v>0</v>
      </c>
      <c r="Q1073" s="207"/>
      <c r="R1073" s="208">
        <f>SUM(R1074:R1094)</f>
        <v>0.10926129999999998</v>
      </c>
      <c r="S1073" s="207"/>
      <c r="T1073" s="209">
        <f>SUM(T1074:T1094)</f>
        <v>0.00040499999999999998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10" t="s">
        <v>83</v>
      </c>
      <c r="AT1073" s="211" t="s">
        <v>73</v>
      </c>
      <c r="AU1073" s="211" t="s">
        <v>81</v>
      </c>
      <c r="AY1073" s="210" t="s">
        <v>209</v>
      </c>
      <c r="BK1073" s="212">
        <f>SUM(BK1074:BK1094)</f>
        <v>0</v>
      </c>
    </row>
    <row r="1074" s="2" customFormat="1" ht="24.15" customHeight="1">
      <c r="A1074" s="40"/>
      <c r="B1074" s="41"/>
      <c r="C1074" s="215" t="s">
        <v>2105</v>
      </c>
      <c r="D1074" s="215" t="s">
        <v>211</v>
      </c>
      <c r="E1074" s="216" t="s">
        <v>2106</v>
      </c>
      <c r="F1074" s="217" t="s">
        <v>2107</v>
      </c>
      <c r="G1074" s="218" t="s">
        <v>322</v>
      </c>
      <c r="H1074" s="219">
        <v>10.9</v>
      </c>
      <c r="I1074" s="220"/>
      <c r="J1074" s="221">
        <f>ROUND(I1074*H1074,2)</f>
        <v>0</v>
      </c>
      <c r="K1074" s="217" t="s">
        <v>234</v>
      </c>
      <c r="L1074" s="46"/>
      <c r="M1074" s="222" t="s">
        <v>21</v>
      </c>
      <c r="N1074" s="223" t="s">
        <v>45</v>
      </c>
      <c r="O1074" s="86"/>
      <c r="P1074" s="224">
        <f>O1074*H1074</f>
        <v>0</v>
      </c>
      <c r="Q1074" s="224">
        <v>0.00058</v>
      </c>
      <c r="R1074" s="224">
        <f>Q1074*H1074</f>
        <v>0.0063220000000000004</v>
      </c>
      <c r="S1074" s="224">
        <v>0</v>
      </c>
      <c r="T1074" s="225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298</v>
      </c>
      <c r="AT1074" s="226" t="s">
        <v>211</v>
      </c>
      <c r="AU1074" s="226" t="s">
        <v>83</v>
      </c>
      <c r="AY1074" s="19" t="s">
        <v>209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81</v>
      </c>
      <c r="BK1074" s="227">
        <f>ROUND(I1074*H1074,2)</f>
        <v>0</v>
      </c>
      <c r="BL1074" s="19" t="s">
        <v>298</v>
      </c>
      <c r="BM1074" s="226" t="s">
        <v>2108</v>
      </c>
    </row>
    <row r="1075" s="13" customFormat="1">
      <c r="A1075" s="13"/>
      <c r="B1075" s="228"/>
      <c r="C1075" s="229"/>
      <c r="D1075" s="230" t="s">
        <v>217</v>
      </c>
      <c r="E1075" s="231" t="s">
        <v>21</v>
      </c>
      <c r="F1075" s="232" t="s">
        <v>2109</v>
      </c>
      <c r="G1075" s="229"/>
      <c r="H1075" s="233">
        <v>9</v>
      </c>
      <c r="I1075" s="234"/>
      <c r="J1075" s="229"/>
      <c r="K1075" s="229"/>
      <c r="L1075" s="235"/>
      <c r="M1075" s="236"/>
      <c r="N1075" s="237"/>
      <c r="O1075" s="237"/>
      <c r="P1075" s="237"/>
      <c r="Q1075" s="237"/>
      <c r="R1075" s="237"/>
      <c r="S1075" s="237"/>
      <c r="T1075" s="23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9" t="s">
        <v>217</v>
      </c>
      <c r="AU1075" s="239" t="s">
        <v>83</v>
      </c>
      <c r="AV1075" s="13" t="s">
        <v>83</v>
      </c>
      <c r="AW1075" s="13" t="s">
        <v>35</v>
      </c>
      <c r="AX1075" s="13" t="s">
        <v>74</v>
      </c>
      <c r="AY1075" s="239" t="s">
        <v>209</v>
      </c>
    </row>
    <row r="1076" s="13" customFormat="1">
      <c r="A1076" s="13"/>
      <c r="B1076" s="228"/>
      <c r="C1076" s="229"/>
      <c r="D1076" s="230" t="s">
        <v>217</v>
      </c>
      <c r="E1076" s="231" t="s">
        <v>21</v>
      </c>
      <c r="F1076" s="232" t="s">
        <v>2110</v>
      </c>
      <c r="G1076" s="229"/>
      <c r="H1076" s="233">
        <v>1.8999999999999999</v>
      </c>
      <c r="I1076" s="234"/>
      <c r="J1076" s="229"/>
      <c r="K1076" s="229"/>
      <c r="L1076" s="235"/>
      <c r="M1076" s="236"/>
      <c r="N1076" s="237"/>
      <c r="O1076" s="237"/>
      <c r="P1076" s="237"/>
      <c r="Q1076" s="237"/>
      <c r="R1076" s="237"/>
      <c r="S1076" s="237"/>
      <c r="T1076" s="23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9" t="s">
        <v>217</v>
      </c>
      <c r="AU1076" s="239" t="s">
        <v>83</v>
      </c>
      <c r="AV1076" s="13" t="s">
        <v>83</v>
      </c>
      <c r="AW1076" s="13" t="s">
        <v>35</v>
      </c>
      <c r="AX1076" s="13" t="s">
        <v>74</v>
      </c>
      <c r="AY1076" s="239" t="s">
        <v>209</v>
      </c>
    </row>
    <row r="1077" s="16" customFormat="1">
      <c r="A1077" s="16"/>
      <c r="B1077" s="261"/>
      <c r="C1077" s="262"/>
      <c r="D1077" s="230" t="s">
        <v>217</v>
      </c>
      <c r="E1077" s="263" t="s">
        <v>21</v>
      </c>
      <c r="F1077" s="264" t="s">
        <v>257</v>
      </c>
      <c r="G1077" s="262"/>
      <c r="H1077" s="265">
        <v>10.9</v>
      </c>
      <c r="I1077" s="266"/>
      <c r="J1077" s="262"/>
      <c r="K1077" s="262"/>
      <c r="L1077" s="267"/>
      <c r="M1077" s="268"/>
      <c r="N1077" s="269"/>
      <c r="O1077" s="269"/>
      <c r="P1077" s="269"/>
      <c r="Q1077" s="269"/>
      <c r="R1077" s="269"/>
      <c r="S1077" s="269"/>
      <c r="T1077" s="270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1" t="s">
        <v>217</v>
      </c>
      <c r="AU1077" s="271" t="s">
        <v>83</v>
      </c>
      <c r="AV1077" s="16" t="s">
        <v>215</v>
      </c>
      <c r="AW1077" s="16" t="s">
        <v>35</v>
      </c>
      <c r="AX1077" s="16" t="s">
        <v>81</v>
      </c>
      <c r="AY1077" s="271" t="s">
        <v>209</v>
      </c>
    </row>
    <row r="1078" s="2" customFormat="1" ht="49.05" customHeight="1">
      <c r="A1078" s="40"/>
      <c r="B1078" s="41"/>
      <c r="C1078" s="215" t="s">
        <v>2111</v>
      </c>
      <c r="D1078" s="215" t="s">
        <v>211</v>
      </c>
      <c r="E1078" s="216" t="s">
        <v>2112</v>
      </c>
      <c r="F1078" s="217" t="s">
        <v>2113</v>
      </c>
      <c r="G1078" s="218" t="s">
        <v>322</v>
      </c>
      <c r="H1078" s="219">
        <v>1.5</v>
      </c>
      <c r="I1078" s="220"/>
      <c r="J1078" s="221">
        <f>ROUND(I1078*H1078,2)</f>
        <v>0</v>
      </c>
      <c r="K1078" s="217" t="s">
        <v>21</v>
      </c>
      <c r="L1078" s="46"/>
      <c r="M1078" s="222" t="s">
        <v>21</v>
      </c>
      <c r="N1078" s="223" t="s">
        <v>45</v>
      </c>
      <c r="O1078" s="86"/>
      <c r="P1078" s="224">
        <f>O1078*H1078</f>
        <v>0</v>
      </c>
      <c r="Q1078" s="224">
        <v>6.9999999999999994E-05</v>
      </c>
      <c r="R1078" s="224">
        <f>Q1078*H1078</f>
        <v>0.00010499999999999999</v>
      </c>
      <c r="S1078" s="224">
        <v>0.00027</v>
      </c>
      <c r="T1078" s="225">
        <f>S1078*H1078</f>
        <v>0.00040499999999999998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298</v>
      </c>
      <c r="AT1078" s="226" t="s">
        <v>211</v>
      </c>
      <c r="AU1078" s="226" t="s">
        <v>83</v>
      </c>
      <c r="AY1078" s="19" t="s">
        <v>209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81</v>
      </c>
      <c r="BK1078" s="227">
        <f>ROUND(I1078*H1078,2)</f>
        <v>0</v>
      </c>
      <c r="BL1078" s="19" t="s">
        <v>298</v>
      </c>
      <c r="BM1078" s="226" t="s">
        <v>2114</v>
      </c>
    </row>
    <row r="1079" s="2" customFormat="1" ht="14.4" customHeight="1">
      <c r="A1079" s="40"/>
      <c r="B1079" s="41"/>
      <c r="C1079" s="272" t="s">
        <v>2115</v>
      </c>
      <c r="D1079" s="272" t="s">
        <v>299</v>
      </c>
      <c r="E1079" s="273" t="s">
        <v>2116</v>
      </c>
      <c r="F1079" s="274" t="s">
        <v>2117</v>
      </c>
      <c r="G1079" s="275" t="s">
        <v>331</v>
      </c>
      <c r="H1079" s="276">
        <v>0.29699999999999999</v>
      </c>
      <c r="I1079" s="277"/>
      <c r="J1079" s="278">
        <f>ROUND(I1079*H1079,2)</f>
        <v>0</v>
      </c>
      <c r="K1079" s="274" t="s">
        <v>21</v>
      </c>
      <c r="L1079" s="279"/>
      <c r="M1079" s="280" t="s">
        <v>21</v>
      </c>
      <c r="N1079" s="281" t="s">
        <v>45</v>
      </c>
      <c r="O1079" s="86"/>
      <c r="P1079" s="224">
        <f>O1079*H1079</f>
        <v>0</v>
      </c>
      <c r="Q1079" s="224">
        <v>0.019199999999999998</v>
      </c>
      <c r="R1079" s="224">
        <f>Q1079*H1079</f>
        <v>0.005702399999999999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395</v>
      </c>
      <c r="AT1079" s="226" t="s">
        <v>299</v>
      </c>
      <c r="AU1079" s="226" t="s">
        <v>83</v>
      </c>
      <c r="AY1079" s="19" t="s">
        <v>209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81</v>
      </c>
      <c r="BK1079" s="227">
        <f>ROUND(I1079*H1079,2)</f>
        <v>0</v>
      </c>
      <c r="BL1079" s="19" t="s">
        <v>298</v>
      </c>
      <c r="BM1079" s="226" t="s">
        <v>2118</v>
      </c>
    </row>
    <row r="1080" s="13" customFormat="1">
      <c r="A1080" s="13"/>
      <c r="B1080" s="228"/>
      <c r="C1080" s="229"/>
      <c r="D1080" s="230" t="s">
        <v>217</v>
      </c>
      <c r="E1080" s="231" t="s">
        <v>21</v>
      </c>
      <c r="F1080" s="232" t="s">
        <v>2119</v>
      </c>
      <c r="G1080" s="229"/>
      <c r="H1080" s="233">
        <v>0.27000000000000002</v>
      </c>
      <c r="I1080" s="234"/>
      <c r="J1080" s="229"/>
      <c r="K1080" s="229"/>
      <c r="L1080" s="235"/>
      <c r="M1080" s="236"/>
      <c r="N1080" s="237"/>
      <c r="O1080" s="237"/>
      <c r="P1080" s="237"/>
      <c r="Q1080" s="237"/>
      <c r="R1080" s="237"/>
      <c r="S1080" s="237"/>
      <c r="T1080" s="23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9" t="s">
        <v>217</v>
      </c>
      <c r="AU1080" s="239" t="s">
        <v>83</v>
      </c>
      <c r="AV1080" s="13" t="s">
        <v>83</v>
      </c>
      <c r="AW1080" s="13" t="s">
        <v>35</v>
      </c>
      <c r="AX1080" s="13" t="s">
        <v>81</v>
      </c>
      <c r="AY1080" s="239" t="s">
        <v>209</v>
      </c>
    </row>
    <row r="1081" s="13" customFormat="1">
      <c r="A1081" s="13"/>
      <c r="B1081" s="228"/>
      <c r="C1081" s="229"/>
      <c r="D1081" s="230" t="s">
        <v>217</v>
      </c>
      <c r="E1081" s="229"/>
      <c r="F1081" s="232" t="s">
        <v>2120</v>
      </c>
      <c r="G1081" s="229"/>
      <c r="H1081" s="233">
        <v>0.29699999999999999</v>
      </c>
      <c r="I1081" s="234"/>
      <c r="J1081" s="229"/>
      <c r="K1081" s="229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9" t="s">
        <v>217</v>
      </c>
      <c r="AU1081" s="239" t="s">
        <v>83</v>
      </c>
      <c r="AV1081" s="13" t="s">
        <v>83</v>
      </c>
      <c r="AW1081" s="13" t="s">
        <v>4</v>
      </c>
      <c r="AX1081" s="13" t="s">
        <v>81</v>
      </c>
      <c r="AY1081" s="239" t="s">
        <v>209</v>
      </c>
    </row>
    <row r="1082" s="2" customFormat="1" ht="37.8" customHeight="1">
      <c r="A1082" s="40"/>
      <c r="B1082" s="41"/>
      <c r="C1082" s="215" t="s">
        <v>2121</v>
      </c>
      <c r="D1082" s="215" t="s">
        <v>211</v>
      </c>
      <c r="E1082" s="216" t="s">
        <v>2122</v>
      </c>
      <c r="F1082" s="217" t="s">
        <v>2123</v>
      </c>
      <c r="G1082" s="218" t="s">
        <v>331</v>
      </c>
      <c r="H1082" s="219">
        <v>16.27</v>
      </c>
      <c r="I1082" s="220"/>
      <c r="J1082" s="221">
        <f>ROUND(I1082*H1082,2)</f>
        <v>0</v>
      </c>
      <c r="K1082" s="217" t="s">
        <v>234</v>
      </c>
      <c r="L1082" s="46"/>
      <c r="M1082" s="222" t="s">
        <v>21</v>
      </c>
      <c r="N1082" s="223" t="s">
        <v>45</v>
      </c>
      <c r="O1082" s="86"/>
      <c r="P1082" s="224">
        <f>O1082*H1082</f>
        <v>0</v>
      </c>
      <c r="Q1082" s="224">
        <v>0.0053499999999999997</v>
      </c>
      <c r="R1082" s="224">
        <f>Q1082*H1082</f>
        <v>0.087044499999999997</v>
      </c>
      <c r="S1082" s="224">
        <v>0</v>
      </c>
      <c r="T1082" s="225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26" t="s">
        <v>298</v>
      </c>
      <c r="AT1082" s="226" t="s">
        <v>211</v>
      </c>
      <c r="AU1082" s="226" t="s">
        <v>83</v>
      </c>
      <c r="AY1082" s="19" t="s">
        <v>209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19" t="s">
        <v>81</v>
      </c>
      <c r="BK1082" s="227">
        <f>ROUND(I1082*H1082,2)</f>
        <v>0</v>
      </c>
      <c r="BL1082" s="19" t="s">
        <v>298</v>
      </c>
      <c r="BM1082" s="226" t="s">
        <v>2124</v>
      </c>
    </row>
    <row r="1083" s="13" customFormat="1">
      <c r="A1083" s="13"/>
      <c r="B1083" s="228"/>
      <c r="C1083" s="229"/>
      <c r="D1083" s="230" t="s">
        <v>217</v>
      </c>
      <c r="E1083" s="231" t="s">
        <v>21</v>
      </c>
      <c r="F1083" s="232" t="s">
        <v>2125</v>
      </c>
      <c r="G1083" s="229"/>
      <c r="H1083" s="233">
        <v>16.27</v>
      </c>
      <c r="I1083" s="234"/>
      <c r="J1083" s="229"/>
      <c r="K1083" s="229"/>
      <c r="L1083" s="235"/>
      <c r="M1083" s="236"/>
      <c r="N1083" s="237"/>
      <c r="O1083" s="237"/>
      <c r="P1083" s="237"/>
      <c r="Q1083" s="237"/>
      <c r="R1083" s="237"/>
      <c r="S1083" s="237"/>
      <c r="T1083" s="23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9" t="s">
        <v>217</v>
      </c>
      <c r="AU1083" s="239" t="s">
        <v>83</v>
      </c>
      <c r="AV1083" s="13" t="s">
        <v>83</v>
      </c>
      <c r="AW1083" s="13" t="s">
        <v>35</v>
      </c>
      <c r="AX1083" s="13" t="s">
        <v>74</v>
      </c>
      <c r="AY1083" s="239" t="s">
        <v>209</v>
      </c>
    </row>
    <row r="1084" s="14" customFormat="1">
      <c r="A1084" s="14"/>
      <c r="B1084" s="240"/>
      <c r="C1084" s="241"/>
      <c r="D1084" s="230" t="s">
        <v>217</v>
      </c>
      <c r="E1084" s="242" t="s">
        <v>109</v>
      </c>
      <c r="F1084" s="243" t="s">
        <v>223</v>
      </c>
      <c r="G1084" s="241"/>
      <c r="H1084" s="244">
        <v>16.27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0" t="s">
        <v>217</v>
      </c>
      <c r="AU1084" s="250" t="s">
        <v>83</v>
      </c>
      <c r="AV1084" s="14" t="s">
        <v>224</v>
      </c>
      <c r="AW1084" s="14" t="s">
        <v>35</v>
      </c>
      <c r="AX1084" s="14" t="s">
        <v>81</v>
      </c>
      <c r="AY1084" s="250" t="s">
        <v>209</v>
      </c>
    </row>
    <row r="1085" s="2" customFormat="1" ht="24.15" customHeight="1">
      <c r="A1085" s="40"/>
      <c r="B1085" s="41"/>
      <c r="C1085" s="272" t="s">
        <v>2126</v>
      </c>
      <c r="D1085" s="272" t="s">
        <v>299</v>
      </c>
      <c r="E1085" s="273" t="s">
        <v>2127</v>
      </c>
      <c r="F1085" s="274" t="s">
        <v>2128</v>
      </c>
      <c r="G1085" s="275" t="s">
        <v>331</v>
      </c>
      <c r="H1085" s="276">
        <v>21.404</v>
      </c>
      <c r="I1085" s="277"/>
      <c r="J1085" s="278">
        <f>ROUND(I1085*H1085,2)</f>
        <v>0</v>
      </c>
      <c r="K1085" s="274" t="s">
        <v>21</v>
      </c>
      <c r="L1085" s="279"/>
      <c r="M1085" s="280" t="s">
        <v>21</v>
      </c>
      <c r="N1085" s="281" t="s">
        <v>45</v>
      </c>
      <c r="O1085" s="86"/>
      <c r="P1085" s="224">
        <f>O1085*H1085</f>
        <v>0</v>
      </c>
      <c r="Q1085" s="224">
        <v>0</v>
      </c>
      <c r="R1085" s="224">
        <f>Q1085*H1085</f>
        <v>0</v>
      </c>
      <c r="S1085" s="224">
        <v>0</v>
      </c>
      <c r="T1085" s="225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6" t="s">
        <v>395</v>
      </c>
      <c r="AT1085" s="226" t="s">
        <v>299</v>
      </c>
      <c r="AU1085" s="226" t="s">
        <v>83</v>
      </c>
      <c r="AY1085" s="19" t="s">
        <v>209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9" t="s">
        <v>81</v>
      </c>
      <c r="BK1085" s="227">
        <f>ROUND(I1085*H1085,2)</f>
        <v>0</v>
      </c>
      <c r="BL1085" s="19" t="s">
        <v>298</v>
      </c>
      <c r="BM1085" s="226" t="s">
        <v>2129</v>
      </c>
    </row>
    <row r="1086" s="13" customFormat="1">
      <c r="A1086" s="13"/>
      <c r="B1086" s="228"/>
      <c r="C1086" s="229"/>
      <c r="D1086" s="230" t="s">
        <v>217</v>
      </c>
      <c r="E1086" s="231" t="s">
        <v>21</v>
      </c>
      <c r="F1086" s="232" t="s">
        <v>2130</v>
      </c>
      <c r="G1086" s="229"/>
      <c r="H1086" s="233">
        <v>21.404</v>
      </c>
      <c r="I1086" s="234"/>
      <c r="J1086" s="229"/>
      <c r="K1086" s="229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217</v>
      </c>
      <c r="AU1086" s="239" t="s">
        <v>83</v>
      </c>
      <c r="AV1086" s="13" t="s">
        <v>83</v>
      </c>
      <c r="AW1086" s="13" t="s">
        <v>35</v>
      </c>
      <c r="AX1086" s="13" t="s">
        <v>81</v>
      </c>
      <c r="AY1086" s="239" t="s">
        <v>209</v>
      </c>
    </row>
    <row r="1087" s="2" customFormat="1" ht="24.15" customHeight="1">
      <c r="A1087" s="40"/>
      <c r="B1087" s="41"/>
      <c r="C1087" s="215" t="s">
        <v>2131</v>
      </c>
      <c r="D1087" s="215" t="s">
        <v>211</v>
      </c>
      <c r="E1087" s="216" t="s">
        <v>2132</v>
      </c>
      <c r="F1087" s="217" t="s">
        <v>2133</v>
      </c>
      <c r="G1087" s="218" t="s">
        <v>331</v>
      </c>
      <c r="H1087" s="219">
        <v>16.27</v>
      </c>
      <c r="I1087" s="220"/>
      <c r="J1087" s="221">
        <f>ROUND(I1087*H1087,2)</f>
        <v>0</v>
      </c>
      <c r="K1087" s="217" t="s">
        <v>21</v>
      </c>
      <c r="L1087" s="46"/>
      <c r="M1087" s="222" t="s">
        <v>21</v>
      </c>
      <c r="N1087" s="223" t="s">
        <v>45</v>
      </c>
      <c r="O1087" s="86"/>
      <c r="P1087" s="224">
        <f>O1087*H1087</f>
        <v>0</v>
      </c>
      <c r="Q1087" s="224">
        <v>0.00062</v>
      </c>
      <c r="R1087" s="224">
        <f>Q1087*H1087</f>
        <v>0.0100874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298</v>
      </c>
      <c r="AT1087" s="226" t="s">
        <v>211</v>
      </c>
      <c r="AU1087" s="226" t="s">
        <v>83</v>
      </c>
      <c r="AY1087" s="19" t="s">
        <v>209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81</v>
      </c>
      <c r="BK1087" s="227">
        <f>ROUND(I1087*H1087,2)</f>
        <v>0</v>
      </c>
      <c r="BL1087" s="19" t="s">
        <v>298</v>
      </c>
      <c r="BM1087" s="226" t="s">
        <v>2134</v>
      </c>
    </row>
    <row r="1088" s="13" customFormat="1">
      <c r="A1088" s="13"/>
      <c r="B1088" s="228"/>
      <c r="C1088" s="229"/>
      <c r="D1088" s="230" t="s">
        <v>217</v>
      </c>
      <c r="E1088" s="231" t="s">
        <v>21</v>
      </c>
      <c r="F1088" s="232" t="s">
        <v>109</v>
      </c>
      <c r="G1088" s="229"/>
      <c r="H1088" s="233">
        <v>16.27</v>
      </c>
      <c r="I1088" s="234"/>
      <c r="J1088" s="229"/>
      <c r="K1088" s="229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217</v>
      </c>
      <c r="AU1088" s="239" t="s">
        <v>83</v>
      </c>
      <c r="AV1088" s="13" t="s">
        <v>83</v>
      </c>
      <c r="AW1088" s="13" t="s">
        <v>35</v>
      </c>
      <c r="AX1088" s="13" t="s">
        <v>81</v>
      </c>
      <c r="AY1088" s="239" t="s">
        <v>209</v>
      </c>
    </row>
    <row r="1089" s="2" customFormat="1" ht="24.15" customHeight="1">
      <c r="A1089" s="40"/>
      <c r="B1089" s="41"/>
      <c r="C1089" s="215" t="s">
        <v>2135</v>
      </c>
      <c r="D1089" s="215" t="s">
        <v>211</v>
      </c>
      <c r="E1089" s="216" t="s">
        <v>2136</v>
      </c>
      <c r="F1089" s="217" t="s">
        <v>2137</v>
      </c>
      <c r="G1089" s="218" t="s">
        <v>322</v>
      </c>
      <c r="H1089" s="219">
        <v>10.9</v>
      </c>
      <c r="I1089" s="220"/>
      <c r="J1089" s="221">
        <f>ROUND(I1089*H1089,2)</f>
        <v>0</v>
      </c>
      <c r="K1089" s="217" t="s">
        <v>21</v>
      </c>
      <c r="L1089" s="46"/>
      <c r="M1089" s="222" t="s">
        <v>21</v>
      </c>
      <c r="N1089" s="223" t="s">
        <v>45</v>
      </c>
      <c r="O1089" s="86"/>
      <c r="P1089" s="224">
        <f>O1089*H1089</f>
        <v>0</v>
      </c>
      <c r="Q1089" s="224">
        <v>0</v>
      </c>
      <c r="R1089" s="224">
        <f>Q1089*H1089</f>
        <v>0</v>
      </c>
      <c r="S1089" s="224">
        <v>0</v>
      </c>
      <c r="T1089" s="225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6" t="s">
        <v>298</v>
      </c>
      <c r="AT1089" s="226" t="s">
        <v>211</v>
      </c>
      <c r="AU1089" s="226" t="s">
        <v>83</v>
      </c>
      <c r="AY1089" s="19" t="s">
        <v>209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19" t="s">
        <v>81</v>
      </c>
      <c r="BK1089" s="227">
        <f>ROUND(I1089*H1089,2)</f>
        <v>0</v>
      </c>
      <c r="BL1089" s="19" t="s">
        <v>298</v>
      </c>
      <c r="BM1089" s="226" t="s">
        <v>2138</v>
      </c>
    </row>
    <row r="1090" s="2" customFormat="1" ht="24.15" customHeight="1">
      <c r="A1090" s="40"/>
      <c r="B1090" s="41"/>
      <c r="C1090" s="215" t="s">
        <v>2139</v>
      </c>
      <c r="D1090" s="215" t="s">
        <v>211</v>
      </c>
      <c r="E1090" s="216" t="s">
        <v>2140</v>
      </c>
      <c r="F1090" s="217" t="s">
        <v>2141</v>
      </c>
      <c r="G1090" s="218" t="s">
        <v>331</v>
      </c>
      <c r="H1090" s="219">
        <v>16.27</v>
      </c>
      <c r="I1090" s="220"/>
      <c r="J1090" s="221">
        <f>ROUND(I1090*H1090,2)</f>
        <v>0</v>
      </c>
      <c r="K1090" s="217" t="s">
        <v>234</v>
      </c>
      <c r="L1090" s="46"/>
      <c r="M1090" s="222" t="s">
        <v>21</v>
      </c>
      <c r="N1090" s="223" t="s">
        <v>45</v>
      </c>
      <c r="O1090" s="86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6" t="s">
        <v>298</v>
      </c>
      <c r="AT1090" s="226" t="s">
        <v>211</v>
      </c>
      <c r="AU1090" s="226" t="s">
        <v>83</v>
      </c>
      <c r="AY1090" s="19" t="s">
        <v>209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9" t="s">
        <v>81</v>
      </c>
      <c r="BK1090" s="227">
        <f>ROUND(I1090*H1090,2)</f>
        <v>0</v>
      </c>
      <c r="BL1090" s="19" t="s">
        <v>298</v>
      </c>
      <c r="BM1090" s="226" t="s">
        <v>2142</v>
      </c>
    </row>
    <row r="1091" s="13" customFormat="1">
      <c r="A1091" s="13"/>
      <c r="B1091" s="228"/>
      <c r="C1091" s="229"/>
      <c r="D1091" s="230" t="s">
        <v>217</v>
      </c>
      <c r="E1091" s="231" t="s">
        <v>21</v>
      </c>
      <c r="F1091" s="232" t="s">
        <v>109</v>
      </c>
      <c r="G1091" s="229"/>
      <c r="H1091" s="233">
        <v>16.27</v>
      </c>
      <c r="I1091" s="234"/>
      <c r="J1091" s="229"/>
      <c r="K1091" s="229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217</v>
      </c>
      <c r="AU1091" s="239" t="s">
        <v>83</v>
      </c>
      <c r="AV1091" s="13" t="s">
        <v>83</v>
      </c>
      <c r="AW1091" s="13" t="s">
        <v>35</v>
      </c>
      <c r="AX1091" s="13" t="s">
        <v>81</v>
      </c>
      <c r="AY1091" s="239" t="s">
        <v>209</v>
      </c>
    </row>
    <row r="1092" s="2" customFormat="1" ht="37.8" customHeight="1">
      <c r="A1092" s="40"/>
      <c r="B1092" s="41"/>
      <c r="C1092" s="215" t="s">
        <v>2143</v>
      </c>
      <c r="D1092" s="215" t="s">
        <v>211</v>
      </c>
      <c r="E1092" s="216" t="s">
        <v>2144</v>
      </c>
      <c r="F1092" s="217" t="s">
        <v>2145</v>
      </c>
      <c r="G1092" s="218" t="s">
        <v>302</v>
      </c>
      <c r="H1092" s="219">
        <v>0.109</v>
      </c>
      <c r="I1092" s="220"/>
      <c r="J1092" s="221">
        <f>ROUND(I1092*H1092,2)</f>
        <v>0</v>
      </c>
      <c r="K1092" s="217" t="s">
        <v>234</v>
      </c>
      <c r="L1092" s="46"/>
      <c r="M1092" s="222" t="s">
        <v>21</v>
      </c>
      <c r="N1092" s="223" t="s">
        <v>45</v>
      </c>
      <c r="O1092" s="86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298</v>
      </c>
      <c r="AT1092" s="226" t="s">
        <v>211</v>
      </c>
      <c r="AU1092" s="226" t="s">
        <v>83</v>
      </c>
      <c r="AY1092" s="19" t="s">
        <v>209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81</v>
      </c>
      <c r="BK1092" s="227">
        <f>ROUND(I1092*H1092,2)</f>
        <v>0</v>
      </c>
      <c r="BL1092" s="19" t="s">
        <v>298</v>
      </c>
      <c r="BM1092" s="226" t="s">
        <v>2146</v>
      </c>
    </row>
    <row r="1093" s="2" customFormat="1" ht="49.05" customHeight="1">
      <c r="A1093" s="40"/>
      <c r="B1093" s="41"/>
      <c r="C1093" s="215" t="s">
        <v>2147</v>
      </c>
      <c r="D1093" s="215" t="s">
        <v>211</v>
      </c>
      <c r="E1093" s="216" t="s">
        <v>2148</v>
      </c>
      <c r="F1093" s="217" t="s">
        <v>2149</v>
      </c>
      <c r="G1093" s="218" t="s">
        <v>302</v>
      </c>
      <c r="H1093" s="219">
        <v>0.109</v>
      </c>
      <c r="I1093" s="220"/>
      <c r="J1093" s="221">
        <f>ROUND(I1093*H1093,2)</f>
        <v>0</v>
      </c>
      <c r="K1093" s="217" t="s">
        <v>234</v>
      </c>
      <c r="L1093" s="46"/>
      <c r="M1093" s="222" t="s">
        <v>21</v>
      </c>
      <c r="N1093" s="223" t="s">
        <v>45</v>
      </c>
      <c r="O1093" s="86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6" t="s">
        <v>298</v>
      </c>
      <c r="AT1093" s="226" t="s">
        <v>211</v>
      </c>
      <c r="AU1093" s="226" t="s">
        <v>83</v>
      </c>
      <c r="AY1093" s="19" t="s">
        <v>209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9" t="s">
        <v>81</v>
      </c>
      <c r="BK1093" s="227">
        <f>ROUND(I1093*H1093,2)</f>
        <v>0</v>
      </c>
      <c r="BL1093" s="19" t="s">
        <v>298</v>
      </c>
      <c r="BM1093" s="226" t="s">
        <v>2150</v>
      </c>
    </row>
    <row r="1094" s="2" customFormat="1" ht="37.8" customHeight="1">
      <c r="A1094" s="40"/>
      <c r="B1094" s="41"/>
      <c r="C1094" s="215" t="s">
        <v>2151</v>
      </c>
      <c r="D1094" s="215" t="s">
        <v>211</v>
      </c>
      <c r="E1094" s="216" t="s">
        <v>2152</v>
      </c>
      <c r="F1094" s="217" t="s">
        <v>2153</v>
      </c>
      <c r="G1094" s="218" t="s">
        <v>302</v>
      </c>
      <c r="H1094" s="219">
        <v>0.109</v>
      </c>
      <c r="I1094" s="220"/>
      <c r="J1094" s="221">
        <f>ROUND(I1094*H1094,2)</f>
        <v>0</v>
      </c>
      <c r="K1094" s="217" t="s">
        <v>21</v>
      </c>
      <c r="L1094" s="46"/>
      <c r="M1094" s="222" t="s">
        <v>21</v>
      </c>
      <c r="N1094" s="223" t="s">
        <v>45</v>
      </c>
      <c r="O1094" s="86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26" t="s">
        <v>298</v>
      </c>
      <c r="AT1094" s="226" t="s">
        <v>211</v>
      </c>
      <c r="AU1094" s="226" t="s">
        <v>83</v>
      </c>
      <c r="AY1094" s="19" t="s">
        <v>209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19" t="s">
        <v>81</v>
      </c>
      <c r="BK1094" s="227">
        <f>ROUND(I1094*H1094,2)</f>
        <v>0</v>
      </c>
      <c r="BL1094" s="19" t="s">
        <v>298</v>
      </c>
      <c r="BM1094" s="226" t="s">
        <v>2154</v>
      </c>
    </row>
    <row r="1095" s="12" customFormat="1" ht="22.8" customHeight="1">
      <c r="A1095" s="12"/>
      <c r="B1095" s="199"/>
      <c r="C1095" s="200"/>
      <c r="D1095" s="201" t="s">
        <v>73</v>
      </c>
      <c r="E1095" s="213" t="s">
        <v>2155</v>
      </c>
      <c r="F1095" s="213" t="s">
        <v>2156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SUM(P1096:P1099)</f>
        <v>0</v>
      </c>
      <c r="Q1095" s="207"/>
      <c r="R1095" s="208">
        <f>SUM(R1096:R1099)</f>
        <v>0.0016240000000000002</v>
      </c>
      <c r="S1095" s="207"/>
      <c r="T1095" s="209">
        <f>SUM(T1096:T1099)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83</v>
      </c>
      <c r="AT1095" s="211" t="s">
        <v>73</v>
      </c>
      <c r="AU1095" s="211" t="s">
        <v>81</v>
      </c>
      <c r="AY1095" s="210" t="s">
        <v>209</v>
      </c>
      <c r="BK1095" s="212">
        <f>SUM(BK1096:BK1099)</f>
        <v>0</v>
      </c>
    </row>
    <row r="1096" s="2" customFormat="1" ht="14.4" customHeight="1">
      <c r="A1096" s="40"/>
      <c r="B1096" s="41"/>
      <c r="C1096" s="215" t="s">
        <v>2157</v>
      </c>
      <c r="D1096" s="215" t="s">
        <v>211</v>
      </c>
      <c r="E1096" s="216" t="s">
        <v>2158</v>
      </c>
      <c r="F1096" s="217" t="s">
        <v>2159</v>
      </c>
      <c r="G1096" s="218" t="s">
        <v>322</v>
      </c>
      <c r="H1096" s="219">
        <v>7</v>
      </c>
      <c r="I1096" s="220"/>
      <c r="J1096" s="221">
        <f>ROUND(I1096*H1096,2)</f>
        <v>0</v>
      </c>
      <c r="K1096" s="217" t="s">
        <v>234</v>
      </c>
      <c r="L1096" s="46"/>
      <c r="M1096" s="222" t="s">
        <v>21</v>
      </c>
      <c r="N1096" s="223" t="s">
        <v>45</v>
      </c>
      <c r="O1096" s="86"/>
      <c r="P1096" s="224">
        <f>O1096*H1096</f>
        <v>0</v>
      </c>
      <c r="Q1096" s="224">
        <v>4.0000000000000003E-05</v>
      </c>
      <c r="R1096" s="224">
        <f>Q1096*H1096</f>
        <v>0.00028000000000000003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298</v>
      </c>
      <c r="AT1096" s="226" t="s">
        <v>211</v>
      </c>
      <c r="AU1096" s="226" t="s">
        <v>83</v>
      </c>
      <c r="AY1096" s="19" t="s">
        <v>209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81</v>
      </c>
      <c r="BK1096" s="227">
        <f>ROUND(I1096*H1096,2)</f>
        <v>0</v>
      </c>
      <c r="BL1096" s="19" t="s">
        <v>298</v>
      </c>
      <c r="BM1096" s="226" t="s">
        <v>2160</v>
      </c>
    </row>
    <row r="1097" s="13" customFormat="1">
      <c r="A1097" s="13"/>
      <c r="B1097" s="228"/>
      <c r="C1097" s="229"/>
      <c r="D1097" s="230" t="s">
        <v>217</v>
      </c>
      <c r="E1097" s="231" t="s">
        <v>21</v>
      </c>
      <c r="F1097" s="232" t="s">
        <v>2161</v>
      </c>
      <c r="G1097" s="229"/>
      <c r="H1097" s="233">
        <v>7</v>
      </c>
      <c r="I1097" s="234"/>
      <c r="J1097" s="229"/>
      <c r="K1097" s="229"/>
      <c r="L1097" s="235"/>
      <c r="M1097" s="236"/>
      <c r="N1097" s="237"/>
      <c r="O1097" s="237"/>
      <c r="P1097" s="237"/>
      <c r="Q1097" s="237"/>
      <c r="R1097" s="237"/>
      <c r="S1097" s="237"/>
      <c r="T1097" s="238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9" t="s">
        <v>217</v>
      </c>
      <c r="AU1097" s="239" t="s">
        <v>83</v>
      </c>
      <c r="AV1097" s="13" t="s">
        <v>83</v>
      </c>
      <c r="AW1097" s="13" t="s">
        <v>35</v>
      </c>
      <c r="AX1097" s="13" t="s">
        <v>81</v>
      </c>
      <c r="AY1097" s="239" t="s">
        <v>209</v>
      </c>
    </row>
    <row r="1098" s="2" customFormat="1" ht="14.4" customHeight="1">
      <c r="A1098" s="40"/>
      <c r="B1098" s="41"/>
      <c r="C1098" s="272" t="s">
        <v>2162</v>
      </c>
      <c r="D1098" s="272" t="s">
        <v>299</v>
      </c>
      <c r="E1098" s="273" t="s">
        <v>2163</v>
      </c>
      <c r="F1098" s="274" t="s">
        <v>2164</v>
      </c>
      <c r="G1098" s="275" t="s">
        <v>322</v>
      </c>
      <c r="H1098" s="276">
        <v>8.4000000000000004</v>
      </c>
      <c r="I1098" s="277"/>
      <c r="J1098" s="278">
        <f>ROUND(I1098*H1098,2)</f>
        <v>0</v>
      </c>
      <c r="K1098" s="274" t="s">
        <v>234</v>
      </c>
      <c r="L1098" s="279"/>
      <c r="M1098" s="280" t="s">
        <v>21</v>
      </c>
      <c r="N1098" s="281" t="s">
        <v>45</v>
      </c>
      <c r="O1098" s="86"/>
      <c r="P1098" s="224">
        <f>O1098*H1098</f>
        <v>0</v>
      </c>
      <c r="Q1098" s="224">
        <v>0.00016000000000000001</v>
      </c>
      <c r="R1098" s="224">
        <f>Q1098*H1098</f>
        <v>0.0013440000000000001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395</v>
      </c>
      <c r="AT1098" s="226" t="s">
        <v>299</v>
      </c>
      <c r="AU1098" s="226" t="s">
        <v>83</v>
      </c>
      <c r="AY1098" s="19" t="s">
        <v>209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81</v>
      </c>
      <c r="BK1098" s="227">
        <f>ROUND(I1098*H1098,2)</f>
        <v>0</v>
      </c>
      <c r="BL1098" s="19" t="s">
        <v>298</v>
      </c>
      <c r="BM1098" s="226" t="s">
        <v>2165</v>
      </c>
    </row>
    <row r="1099" s="13" customFormat="1">
      <c r="A1099" s="13"/>
      <c r="B1099" s="228"/>
      <c r="C1099" s="229"/>
      <c r="D1099" s="230" t="s">
        <v>217</v>
      </c>
      <c r="E1099" s="229"/>
      <c r="F1099" s="232" t="s">
        <v>2166</v>
      </c>
      <c r="G1099" s="229"/>
      <c r="H1099" s="233">
        <v>8.4000000000000004</v>
      </c>
      <c r="I1099" s="234"/>
      <c r="J1099" s="229"/>
      <c r="K1099" s="229"/>
      <c r="L1099" s="235"/>
      <c r="M1099" s="236"/>
      <c r="N1099" s="237"/>
      <c r="O1099" s="237"/>
      <c r="P1099" s="237"/>
      <c r="Q1099" s="237"/>
      <c r="R1099" s="237"/>
      <c r="S1099" s="237"/>
      <c r="T1099" s="238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9" t="s">
        <v>217</v>
      </c>
      <c r="AU1099" s="239" t="s">
        <v>83</v>
      </c>
      <c r="AV1099" s="13" t="s">
        <v>83</v>
      </c>
      <c r="AW1099" s="13" t="s">
        <v>4</v>
      </c>
      <c r="AX1099" s="13" t="s">
        <v>81</v>
      </c>
      <c r="AY1099" s="239" t="s">
        <v>209</v>
      </c>
    </row>
    <row r="1100" s="12" customFormat="1" ht="22.8" customHeight="1">
      <c r="A1100" s="12"/>
      <c r="B1100" s="199"/>
      <c r="C1100" s="200"/>
      <c r="D1100" s="201" t="s">
        <v>73</v>
      </c>
      <c r="E1100" s="213" t="s">
        <v>2167</v>
      </c>
      <c r="F1100" s="213" t="s">
        <v>2168</v>
      </c>
      <c r="G1100" s="200"/>
      <c r="H1100" s="200"/>
      <c r="I1100" s="203"/>
      <c r="J1100" s="214">
        <f>BK1100</f>
        <v>0</v>
      </c>
      <c r="K1100" s="200"/>
      <c r="L1100" s="205"/>
      <c r="M1100" s="206"/>
      <c r="N1100" s="207"/>
      <c r="O1100" s="207"/>
      <c r="P1100" s="208">
        <f>SUM(P1101:P1126)</f>
        <v>0</v>
      </c>
      <c r="Q1100" s="207"/>
      <c r="R1100" s="208">
        <f>SUM(R1101:R1126)</f>
        <v>1.7877286500000003</v>
      </c>
      <c r="S1100" s="207"/>
      <c r="T1100" s="209">
        <f>SUM(T1101:T1126)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10" t="s">
        <v>83</v>
      </c>
      <c r="AT1100" s="211" t="s">
        <v>73</v>
      </c>
      <c r="AU1100" s="211" t="s">
        <v>81</v>
      </c>
      <c r="AY1100" s="210" t="s">
        <v>209</v>
      </c>
      <c r="BK1100" s="212">
        <f>SUM(BK1101:BK1126)</f>
        <v>0</v>
      </c>
    </row>
    <row r="1101" s="2" customFormat="1" ht="24.15" customHeight="1">
      <c r="A1101" s="40"/>
      <c r="B1101" s="41"/>
      <c r="C1101" s="215" t="s">
        <v>2169</v>
      </c>
      <c r="D1101" s="215" t="s">
        <v>211</v>
      </c>
      <c r="E1101" s="216" t="s">
        <v>2170</v>
      </c>
      <c r="F1101" s="217" t="s">
        <v>2171</v>
      </c>
      <c r="G1101" s="218" t="s">
        <v>331</v>
      </c>
      <c r="H1101" s="219">
        <v>230.71000000000001</v>
      </c>
      <c r="I1101" s="220"/>
      <c r="J1101" s="221">
        <f>ROUND(I1101*H1101,2)</f>
        <v>0</v>
      </c>
      <c r="K1101" s="217" t="s">
        <v>234</v>
      </c>
      <c r="L1101" s="46"/>
      <c r="M1101" s="222" t="s">
        <v>21</v>
      </c>
      <c r="N1101" s="223" t="s">
        <v>45</v>
      </c>
      <c r="O1101" s="86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298</v>
      </c>
      <c r="AT1101" s="226" t="s">
        <v>211</v>
      </c>
      <c r="AU1101" s="226" t="s">
        <v>83</v>
      </c>
      <c r="AY1101" s="19" t="s">
        <v>209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81</v>
      </c>
      <c r="BK1101" s="227">
        <f>ROUND(I1101*H1101,2)</f>
        <v>0</v>
      </c>
      <c r="BL1101" s="19" t="s">
        <v>298</v>
      </c>
      <c r="BM1101" s="226" t="s">
        <v>2172</v>
      </c>
    </row>
    <row r="1102" s="13" customFormat="1">
      <c r="A1102" s="13"/>
      <c r="B1102" s="228"/>
      <c r="C1102" s="229"/>
      <c r="D1102" s="230" t="s">
        <v>217</v>
      </c>
      <c r="E1102" s="231" t="s">
        <v>21</v>
      </c>
      <c r="F1102" s="232" t="s">
        <v>107</v>
      </c>
      <c r="G1102" s="229"/>
      <c r="H1102" s="233">
        <v>230.71000000000001</v>
      </c>
      <c r="I1102" s="234"/>
      <c r="J1102" s="229"/>
      <c r="K1102" s="229"/>
      <c r="L1102" s="235"/>
      <c r="M1102" s="236"/>
      <c r="N1102" s="237"/>
      <c r="O1102" s="237"/>
      <c r="P1102" s="237"/>
      <c r="Q1102" s="237"/>
      <c r="R1102" s="237"/>
      <c r="S1102" s="237"/>
      <c r="T1102" s="23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9" t="s">
        <v>217</v>
      </c>
      <c r="AU1102" s="239" t="s">
        <v>83</v>
      </c>
      <c r="AV1102" s="13" t="s">
        <v>83</v>
      </c>
      <c r="AW1102" s="13" t="s">
        <v>35</v>
      </c>
      <c r="AX1102" s="13" t="s">
        <v>81</v>
      </c>
      <c r="AY1102" s="239" t="s">
        <v>209</v>
      </c>
    </row>
    <row r="1103" s="2" customFormat="1" ht="24.15" customHeight="1">
      <c r="A1103" s="40"/>
      <c r="B1103" s="41"/>
      <c r="C1103" s="215" t="s">
        <v>2173</v>
      </c>
      <c r="D1103" s="215" t="s">
        <v>211</v>
      </c>
      <c r="E1103" s="216" t="s">
        <v>2174</v>
      </c>
      <c r="F1103" s="217" t="s">
        <v>2175</v>
      </c>
      <c r="G1103" s="218" t="s">
        <v>331</v>
      </c>
      <c r="H1103" s="219">
        <v>230.71000000000001</v>
      </c>
      <c r="I1103" s="220"/>
      <c r="J1103" s="221">
        <f>ROUND(I1103*H1103,2)</f>
        <v>0</v>
      </c>
      <c r="K1103" s="217" t="s">
        <v>234</v>
      </c>
      <c r="L1103" s="46"/>
      <c r="M1103" s="222" t="s">
        <v>21</v>
      </c>
      <c r="N1103" s="223" t="s">
        <v>45</v>
      </c>
      <c r="O1103" s="86"/>
      <c r="P1103" s="224">
        <f>O1103*H1103</f>
        <v>0</v>
      </c>
      <c r="Q1103" s="224">
        <v>6.9999999999999994E-05</v>
      </c>
      <c r="R1103" s="224">
        <f>Q1103*H1103</f>
        <v>0.016149699999999999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298</v>
      </c>
      <c r="AT1103" s="226" t="s">
        <v>211</v>
      </c>
      <c r="AU1103" s="226" t="s">
        <v>83</v>
      </c>
      <c r="AY1103" s="19" t="s">
        <v>209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81</v>
      </c>
      <c r="BK1103" s="227">
        <f>ROUND(I1103*H1103,2)</f>
        <v>0</v>
      </c>
      <c r="BL1103" s="19" t="s">
        <v>298</v>
      </c>
      <c r="BM1103" s="226" t="s">
        <v>2176</v>
      </c>
    </row>
    <row r="1104" s="13" customFormat="1">
      <c r="A1104" s="13"/>
      <c r="B1104" s="228"/>
      <c r="C1104" s="229"/>
      <c r="D1104" s="230" t="s">
        <v>217</v>
      </c>
      <c r="E1104" s="231" t="s">
        <v>21</v>
      </c>
      <c r="F1104" s="232" t="s">
        <v>107</v>
      </c>
      <c r="G1104" s="229"/>
      <c r="H1104" s="233">
        <v>230.71000000000001</v>
      </c>
      <c r="I1104" s="234"/>
      <c r="J1104" s="229"/>
      <c r="K1104" s="229"/>
      <c r="L1104" s="235"/>
      <c r="M1104" s="236"/>
      <c r="N1104" s="237"/>
      <c r="O1104" s="237"/>
      <c r="P1104" s="237"/>
      <c r="Q1104" s="237"/>
      <c r="R1104" s="237"/>
      <c r="S1104" s="237"/>
      <c r="T1104" s="238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9" t="s">
        <v>217</v>
      </c>
      <c r="AU1104" s="239" t="s">
        <v>83</v>
      </c>
      <c r="AV1104" s="13" t="s">
        <v>83</v>
      </c>
      <c r="AW1104" s="13" t="s">
        <v>35</v>
      </c>
      <c r="AX1104" s="13" t="s">
        <v>81</v>
      </c>
      <c r="AY1104" s="239" t="s">
        <v>209</v>
      </c>
    </row>
    <row r="1105" s="2" customFormat="1" ht="24.15" customHeight="1">
      <c r="A1105" s="40"/>
      <c r="B1105" s="41"/>
      <c r="C1105" s="215" t="s">
        <v>2177</v>
      </c>
      <c r="D1105" s="215" t="s">
        <v>211</v>
      </c>
      <c r="E1105" s="216" t="s">
        <v>2178</v>
      </c>
      <c r="F1105" s="217" t="s">
        <v>2179</v>
      </c>
      <c r="G1105" s="218" t="s">
        <v>331</v>
      </c>
      <c r="H1105" s="219">
        <v>230.71000000000001</v>
      </c>
      <c r="I1105" s="220"/>
      <c r="J1105" s="221">
        <f>ROUND(I1105*H1105,2)</f>
        <v>0</v>
      </c>
      <c r="K1105" s="217" t="s">
        <v>234</v>
      </c>
      <c r="L1105" s="46"/>
      <c r="M1105" s="222" t="s">
        <v>21</v>
      </c>
      <c r="N1105" s="223" t="s">
        <v>45</v>
      </c>
      <c r="O1105" s="86"/>
      <c r="P1105" s="224">
        <f>O1105*H1105</f>
        <v>0</v>
      </c>
      <c r="Q1105" s="224">
        <v>0.0045500000000000002</v>
      </c>
      <c r="R1105" s="224">
        <f>Q1105*H1105</f>
        <v>1.0497305000000001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298</v>
      </c>
      <c r="AT1105" s="226" t="s">
        <v>211</v>
      </c>
      <c r="AU1105" s="226" t="s">
        <v>83</v>
      </c>
      <c r="AY1105" s="19" t="s">
        <v>209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81</v>
      </c>
      <c r="BK1105" s="227">
        <f>ROUND(I1105*H1105,2)</f>
        <v>0</v>
      </c>
      <c r="BL1105" s="19" t="s">
        <v>298</v>
      </c>
      <c r="BM1105" s="226" t="s">
        <v>2180</v>
      </c>
    </row>
    <row r="1106" s="13" customFormat="1">
      <c r="A1106" s="13"/>
      <c r="B1106" s="228"/>
      <c r="C1106" s="229"/>
      <c r="D1106" s="230" t="s">
        <v>217</v>
      </c>
      <c r="E1106" s="231" t="s">
        <v>21</v>
      </c>
      <c r="F1106" s="232" t="s">
        <v>107</v>
      </c>
      <c r="G1106" s="229"/>
      <c r="H1106" s="233">
        <v>230.71000000000001</v>
      </c>
      <c r="I1106" s="234"/>
      <c r="J1106" s="229"/>
      <c r="K1106" s="229"/>
      <c r="L1106" s="235"/>
      <c r="M1106" s="236"/>
      <c r="N1106" s="237"/>
      <c r="O1106" s="237"/>
      <c r="P1106" s="237"/>
      <c r="Q1106" s="237"/>
      <c r="R1106" s="237"/>
      <c r="S1106" s="237"/>
      <c r="T1106" s="238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9" t="s">
        <v>217</v>
      </c>
      <c r="AU1106" s="239" t="s">
        <v>83</v>
      </c>
      <c r="AV1106" s="13" t="s">
        <v>83</v>
      </c>
      <c r="AW1106" s="13" t="s">
        <v>35</v>
      </c>
      <c r="AX1106" s="13" t="s">
        <v>81</v>
      </c>
      <c r="AY1106" s="239" t="s">
        <v>209</v>
      </c>
    </row>
    <row r="1107" s="2" customFormat="1" ht="24.15" customHeight="1">
      <c r="A1107" s="40"/>
      <c r="B1107" s="41"/>
      <c r="C1107" s="215" t="s">
        <v>2181</v>
      </c>
      <c r="D1107" s="215" t="s">
        <v>211</v>
      </c>
      <c r="E1107" s="216" t="s">
        <v>2182</v>
      </c>
      <c r="F1107" s="217" t="s">
        <v>2183</v>
      </c>
      <c r="G1107" s="218" t="s">
        <v>331</v>
      </c>
      <c r="H1107" s="219">
        <v>230.71000000000001</v>
      </c>
      <c r="I1107" s="220"/>
      <c r="J1107" s="221">
        <f>ROUND(I1107*H1107,2)</f>
        <v>0</v>
      </c>
      <c r="K1107" s="217" t="s">
        <v>234</v>
      </c>
      <c r="L1107" s="46"/>
      <c r="M1107" s="222" t="s">
        <v>21</v>
      </c>
      <c r="N1107" s="223" t="s">
        <v>45</v>
      </c>
      <c r="O1107" s="86"/>
      <c r="P1107" s="224">
        <f>O1107*H1107</f>
        <v>0</v>
      </c>
      <c r="Q1107" s="224">
        <v>0.00029999999999999997</v>
      </c>
      <c r="R1107" s="224">
        <f>Q1107*H1107</f>
        <v>0.069212999999999997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298</v>
      </c>
      <c r="AT1107" s="226" t="s">
        <v>211</v>
      </c>
      <c r="AU1107" s="226" t="s">
        <v>83</v>
      </c>
      <c r="AY1107" s="19" t="s">
        <v>209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81</v>
      </c>
      <c r="BK1107" s="227">
        <f>ROUND(I1107*H1107,2)</f>
        <v>0</v>
      </c>
      <c r="BL1107" s="19" t="s">
        <v>298</v>
      </c>
      <c r="BM1107" s="226" t="s">
        <v>2184</v>
      </c>
    </row>
    <row r="1108" s="13" customFormat="1">
      <c r="A1108" s="13"/>
      <c r="B1108" s="228"/>
      <c r="C1108" s="229"/>
      <c r="D1108" s="230" t="s">
        <v>217</v>
      </c>
      <c r="E1108" s="231" t="s">
        <v>21</v>
      </c>
      <c r="F1108" s="232" t="s">
        <v>2185</v>
      </c>
      <c r="G1108" s="229"/>
      <c r="H1108" s="233">
        <v>230.71000000000001</v>
      </c>
      <c r="I1108" s="234"/>
      <c r="J1108" s="229"/>
      <c r="K1108" s="229"/>
      <c r="L1108" s="235"/>
      <c r="M1108" s="236"/>
      <c r="N1108" s="237"/>
      <c r="O1108" s="237"/>
      <c r="P1108" s="237"/>
      <c r="Q1108" s="237"/>
      <c r="R1108" s="237"/>
      <c r="S1108" s="237"/>
      <c r="T1108" s="238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9" t="s">
        <v>217</v>
      </c>
      <c r="AU1108" s="239" t="s">
        <v>83</v>
      </c>
      <c r="AV1108" s="13" t="s">
        <v>83</v>
      </c>
      <c r="AW1108" s="13" t="s">
        <v>35</v>
      </c>
      <c r="AX1108" s="13" t="s">
        <v>74</v>
      </c>
      <c r="AY1108" s="239" t="s">
        <v>209</v>
      </c>
    </row>
    <row r="1109" s="14" customFormat="1">
      <c r="A1109" s="14"/>
      <c r="B1109" s="240"/>
      <c r="C1109" s="241"/>
      <c r="D1109" s="230" t="s">
        <v>217</v>
      </c>
      <c r="E1109" s="242" t="s">
        <v>107</v>
      </c>
      <c r="F1109" s="243" t="s">
        <v>223</v>
      </c>
      <c r="G1109" s="241"/>
      <c r="H1109" s="244">
        <v>230.71000000000001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0" t="s">
        <v>217</v>
      </c>
      <c r="AU1109" s="250" t="s">
        <v>83</v>
      </c>
      <c r="AV1109" s="14" t="s">
        <v>224</v>
      </c>
      <c r="AW1109" s="14" t="s">
        <v>35</v>
      </c>
      <c r="AX1109" s="14" t="s">
        <v>81</v>
      </c>
      <c r="AY1109" s="250" t="s">
        <v>209</v>
      </c>
    </row>
    <row r="1110" s="2" customFormat="1" ht="24.15" customHeight="1">
      <c r="A1110" s="40"/>
      <c r="B1110" s="41"/>
      <c r="C1110" s="272" t="s">
        <v>2186</v>
      </c>
      <c r="D1110" s="272" t="s">
        <v>299</v>
      </c>
      <c r="E1110" s="273" t="s">
        <v>2187</v>
      </c>
      <c r="F1110" s="274" t="s">
        <v>2188</v>
      </c>
      <c r="G1110" s="275" t="s">
        <v>331</v>
      </c>
      <c r="H1110" s="276">
        <v>253.78100000000001</v>
      </c>
      <c r="I1110" s="277"/>
      <c r="J1110" s="278">
        <f>ROUND(I1110*H1110,2)</f>
        <v>0</v>
      </c>
      <c r="K1110" s="274" t="s">
        <v>21</v>
      </c>
      <c r="L1110" s="279"/>
      <c r="M1110" s="280" t="s">
        <v>21</v>
      </c>
      <c r="N1110" s="281" t="s">
        <v>45</v>
      </c>
      <c r="O1110" s="86"/>
      <c r="P1110" s="224">
        <f>O1110*H1110</f>
        <v>0</v>
      </c>
      <c r="Q1110" s="224">
        <v>0.0023999999999999998</v>
      </c>
      <c r="R1110" s="224">
        <f>Q1110*H1110</f>
        <v>0.60907440000000002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395</v>
      </c>
      <c r="AT1110" s="226" t="s">
        <v>299</v>
      </c>
      <c r="AU1110" s="226" t="s">
        <v>83</v>
      </c>
      <c r="AY1110" s="19" t="s">
        <v>209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81</v>
      </c>
      <c r="BK1110" s="227">
        <f>ROUND(I1110*H1110,2)</f>
        <v>0</v>
      </c>
      <c r="BL1110" s="19" t="s">
        <v>298</v>
      </c>
      <c r="BM1110" s="226" t="s">
        <v>2189</v>
      </c>
    </row>
    <row r="1111" s="13" customFormat="1">
      <c r="A1111" s="13"/>
      <c r="B1111" s="228"/>
      <c r="C1111" s="229"/>
      <c r="D1111" s="230" t="s">
        <v>217</v>
      </c>
      <c r="E1111" s="231" t="s">
        <v>21</v>
      </c>
      <c r="F1111" s="232" t="s">
        <v>2190</v>
      </c>
      <c r="G1111" s="229"/>
      <c r="H1111" s="233">
        <v>253.78100000000001</v>
      </c>
      <c r="I1111" s="234"/>
      <c r="J1111" s="229"/>
      <c r="K1111" s="229"/>
      <c r="L1111" s="235"/>
      <c r="M1111" s="236"/>
      <c r="N1111" s="237"/>
      <c r="O1111" s="237"/>
      <c r="P1111" s="237"/>
      <c r="Q1111" s="237"/>
      <c r="R1111" s="237"/>
      <c r="S1111" s="237"/>
      <c r="T1111" s="238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9" t="s">
        <v>217</v>
      </c>
      <c r="AU1111" s="239" t="s">
        <v>83</v>
      </c>
      <c r="AV1111" s="13" t="s">
        <v>83</v>
      </c>
      <c r="AW1111" s="13" t="s">
        <v>35</v>
      </c>
      <c r="AX1111" s="13" t="s">
        <v>74</v>
      </c>
      <c r="AY1111" s="239" t="s">
        <v>209</v>
      </c>
    </row>
    <row r="1112" s="16" customFormat="1">
      <c r="A1112" s="16"/>
      <c r="B1112" s="261"/>
      <c r="C1112" s="262"/>
      <c r="D1112" s="230" t="s">
        <v>217</v>
      </c>
      <c r="E1112" s="263" t="s">
        <v>21</v>
      </c>
      <c r="F1112" s="264" t="s">
        <v>257</v>
      </c>
      <c r="G1112" s="262"/>
      <c r="H1112" s="265">
        <v>253.78100000000001</v>
      </c>
      <c r="I1112" s="266"/>
      <c r="J1112" s="262"/>
      <c r="K1112" s="262"/>
      <c r="L1112" s="267"/>
      <c r="M1112" s="268"/>
      <c r="N1112" s="269"/>
      <c r="O1112" s="269"/>
      <c r="P1112" s="269"/>
      <c r="Q1112" s="269"/>
      <c r="R1112" s="269"/>
      <c r="S1112" s="269"/>
      <c r="T1112" s="270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1" t="s">
        <v>217</v>
      </c>
      <c r="AU1112" s="271" t="s">
        <v>83</v>
      </c>
      <c r="AV1112" s="16" t="s">
        <v>215</v>
      </c>
      <c r="AW1112" s="16" t="s">
        <v>35</v>
      </c>
      <c r="AX1112" s="16" t="s">
        <v>81</v>
      </c>
      <c r="AY1112" s="271" t="s">
        <v>209</v>
      </c>
    </row>
    <row r="1113" s="2" customFormat="1" ht="24.15" customHeight="1">
      <c r="A1113" s="40"/>
      <c r="B1113" s="41"/>
      <c r="C1113" s="215" t="s">
        <v>2191</v>
      </c>
      <c r="D1113" s="215" t="s">
        <v>211</v>
      </c>
      <c r="E1113" s="216" t="s">
        <v>2192</v>
      </c>
      <c r="F1113" s="217" t="s">
        <v>2193</v>
      </c>
      <c r="G1113" s="218" t="s">
        <v>331</v>
      </c>
      <c r="H1113" s="219">
        <v>230.71000000000001</v>
      </c>
      <c r="I1113" s="220"/>
      <c r="J1113" s="221">
        <f>ROUND(I1113*H1113,2)</f>
        <v>0</v>
      </c>
      <c r="K1113" s="217" t="s">
        <v>21</v>
      </c>
      <c r="L1113" s="46"/>
      <c r="M1113" s="222" t="s">
        <v>21</v>
      </c>
      <c r="N1113" s="223" t="s">
        <v>45</v>
      </c>
      <c r="O1113" s="86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298</v>
      </c>
      <c r="AT1113" s="226" t="s">
        <v>211</v>
      </c>
      <c r="AU1113" s="226" t="s">
        <v>83</v>
      </c>
      <c r="AY1113" s="19" t="s">
        <v>209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81</v>
      </c>
      <c r="BK1113" s="227">
        <f>ROUND(I1113*H1113,2)</f>
        <v>0</v>
      </c>
      <c r="BL1113" s="19" t="s">
        <v>298</v>
      </c>
      <c r="BM1113" s="226" t="s">
        <v>2194</v>
      </c>
    </row>
    <row r="1114" s="13" customFormat="1">
      <c r="A1114" s="13"/>
      <c r="B1114" s="228"/>
      <c r="C1114" s="229"/>
      <c r="D1114" s="230" t="s">
        <v>217</v>
      </c>
      <c r="E1114" s="231" t="s">
        <v>21</v>
      </c>
      <c r="F1114" s="232" t="s">
        <v>107</v>
      </c>
      <c r="G1114" s="229"/>
      <c r="H1114" s="233">
        <v>230.71000000000001</v>
      </c>
      <c r="I1114" s="234"/>
      <c r="J1114" s="229"/>
      <c r="K1114" s="229"/>
      <c r="L1114" s="235"/>
      <c r="M1114" s="236"/>
      <c r="N1114" s="237"/>
      <c r="O1114" s="237"/>
      <c r="P1114" s="237"/>
      <c r="Q1114" s="237"/>
      <c r="R1114" s="237"/>
      <c r="S1114" s="237"/>
      <c r="T1114" s="23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9" t="s">
        <v>217</v>
      </c>
      <c r="AU1114" s="239" t="s">
        <v>83</v>
      </c>
      <c r="AV1114" s="13" t="s">
        <v>83</v>
      </c>
      <c r="AW1114" s="13" t="s">
        <v>35</v>
      </c>
      <c r="AX1114" s="13" t="s">
        <v>81</v>
      </c>
      <c r="AY1114" s="239" t="s">
        <v>209</v>
      </c>
    </row>
    <row r="1115" s="2" customFormat="1" ht="14.4" customHeight="1">
      <c r="A1115" s="40"/>
      <c r="B1115" s="41"/>
      <c r="C1115" s="215" t="s">
        <v>2195</v>
      </c>
      <c r="D1115" s="215" t="s">
        <v>211</v>
      </c>
      <c r="E1115" s="216" t="s">
        <v>2196</v>
      </c>
      <c r="F1115" s="217" t="s">
        <v>2197</v>
      </c>
      <c r="G1115" s="218" t="s">
        <v>322</v>
      </c>
      <c r="H1115" s="219">
        <v>184.113</v>
      </c>
      <c r="I1115" s="220"/>
      <c r="J1115" s="221">
        <f>ROUND(I1115*H1115,2)</f>
        <v>0</v>
      </c>
      <c r="K1115" s="217" t="s">
        <v>234</v>
      </c>
      <c r="L1115" s="46"/>
      <c r="M1115" s="222" t="s">
        <v>21</v>
      </c>
      <c r="N1115" s="223" t="s">
        <v>45</v>
      </c>
      <c r="O1115" s="86"/>
      <c r="P1115" s="224">
        <f>O1115*H1115</f>
        <v>0</v>
      </c>
      <c r="Q1115" s="224">
        <v>1.0000000000000001E-05</v>
      </c>
      <c r="R1115" s="224">
        <f>Q1115*H1115</f>
        <v>0.0018411300000000001</v>
      </c>
      <c r="S1115" s="224">
        <v>0</v>
      </c>
      <c r="T1115" s="225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6" t="s">
        <v>298</v>
      </c>
      <c r="AT1115" s="226" t="s">
        <v>211</v>
      </c>
      <c r="AU1115" s="226" t="s">
        <v>83</v>
      </c>
      <c r="AY1115" s="19" t="s">
        <v>209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19" t="s">
        <v>81</v>
      </c>
      <c r="BK1115" s="227">
        <f>ROUND(I1115*H1115,2)</f>
        <v>0</v>
      </c>
      <c r="BL1115" s="19" t="s">
        <v>298</v>
      </c>
      <c r="BM1115" s="226" t="s">
        <v>2198</v>
      </c>
    </row>
    <row r="1116" s="13" customFormat="1">
      <c r="A1116" s="13"/>
      <c r="B1116" s="228"/>
      <c r="C1116" s="229"/>
      <c r="D1116" s="230" t="s">
        <v>217</v>
      </c>
      <c r="E1116" s="231" t="s">
        <v>21</v>
      </c>
      <c r="F1116" s="232" t="s">
        <v>2199</v>
      </c>
      <c r="G1116" s="229"/>
      <c r="H1116" s="233">
        <v>89.983000000000004</v>
      </c>
      <c r="I1116" s="234"/>
      <c r="J1116" s="229"/>
      <c r="K1116" s="229"/>
      <c r="L1116" s="235"/>
      <c r="M1116" s="236"/>
      <c r="N1116" s="237"/>
      <c r="O1116" s="237"/>
      <c r="P1116" s="237"/>
      <c r="Q1116" s="237"/>
      <c r="R1116" s="237"/>
      <c r="S1116" s="237"/>
      <c r="T1116" s="238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9" t="s">
        <v>217</v>
      </c>
      <c r="AU1116" s="239" t="s">
        <v>83</v>
      </c>
      <c r="AV1116" s="13" t="s">
        <v>83</v>
      </c>
      <c r="AW1116" s="13" t="s">
        <v>35</v>
      </c>
      <c r="AX1116" s="13" t="s">
        <v>74</v>
      </c>
      <c r="AY1116" s="239" t="s">
        <v>209</v>
      </c>
    </row>
    <row r="1117" s="13" customFormat="1">
      <c r="A1117" s="13"/>
      <c r="B1117" s="228"/>
      <c r="C1117" s="229"/>
      <c r="D1117" s="230" t="s">
        <v>217</v>
      </c>
      <c r="E1117" s="231" t="s">
        <v>21</v>
      </c>
      <c r="F1117" s="232" t="s">
        <v>2200</v>
      </c>
      <c r="G1117" s="229"/>
      <c r="H1117" s="233">
        <v>20</v>
      </c>
      <c r="I1117" s="234"/>
      <c r="J1117" s="229"/>
      <c r="K1117" s="229"/>
      <c r="L1117" s="235"/>
      <c r="M1117" s="236"/>
      <c r="N1117" s="237"/>
      <c r="O1117" s="237"/>
      <c r="P1117" s="237"/>
      <c r="Q1117" s="237"/>
      <c r="R1117" s="237"/>
      <c r="S1117" s="237"/>
      <c r="T1117" s="23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9" t="s">
        <v>217</v>
      </c>
      <c r="AU1117" s="239" t="s">
        <v>83</v>
      </c>
      <c r="AV1117" s="13" t="s">
        <v>83</v>
      </c>
      <c r="AW1117" s="13" t="s">
        <v>35</v>
      </c>
      <c r="AX1117" s="13" t="s">
        <v>74</v>
      </c>
      <c r="AY1117" s="239" t="s">
        <v>209</v>
      </c>
    </row>
    <row r="1118" s="13" customFormat="1">
      <c r="A1118" s="13"/>
      <c r="B1118" s="228"/>
      <c r="C1118" s="229"/>
      <c r="D1118" s="230" t="s">
        <v>217</v>
      </c>
      <c r="E1118" s="231" t="s">
        <v>21</v>
      </c>
      <c r="F1118" s="232" t="s">
        <v>2201</v>
      </c>
      <c r="G1118" s="229"/>
      <c r="H1118" s="233">
        <v>47.850000000000001</v>
      </c>
      <c r="I1118" s="234"/>
      <c r="J1118" s="229"/>
      <c r="K1118" s="229"/>
      <c r="L1118" s="235"/>
      <c r="M1118" s="236"/>
      <c r="N1118" s="237"/>
      <c r="O1118" s="237"/>
      <c r="P1118" s="237"/>
      <c r="Q1118" s="237"/>
      <c r="R1118" s="237"/>
      <c r="S1118" s="237"/>
      <c r="T1118" s="23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9" t="s">
        <v>217</v>
      </c>
      <c r="AU1118" s="239" t="s">
        <v>83</v>
      </c>
      <c r="AV1118" s="13" t="s">
        <v>83</v>
      </c>
      <c r="AW1118" s="13" t="s">
        <v>35</v>
      </c>
      <c r="AX1118" s="13" t="s">
        <v>74</v>
      </c>
      <c r="AY1118" s="239" t="s">
        <v>209</v>
      </c>
    </row>
    <row r="1119" s="14" customFormat="1">
      <c r="A1119" s="14"/>
      <c r="B1119" s="240"/>
      <c r="C1119" s="241"/>
      <c r="D1119" s="230" t="s">
        <v>217</v>
      </c>
      <c r="E1119" s="242" t="s">
        <v>21</v>
      </c>
      <c r="F1119" s="243" t="s">
        <v>223</v>
      </c>
      <c r="G1119" s="241"/>
      <c r="H1119" s="244">
        <v>157.833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0" t="s">
        <v>217</v>
      </c>
      <c r="AU1119" s="250" t="s">
        <v>83</v>
      </c>
      <c r="AV1119" s="14" t="s">
        <v>224</v>
      </c>
      <c r="AW1119" s="14" t="s">
        <v>35</v>
      </c>
      <c r="AX1119" s="14" t="s">
        <v>74</v>
      </c>
      <c r="AY1119" s="250" t="s">
        <v>209</v>
      </c>
    </row>
    <row r="1120" s="13" customFormat="1">
      <c r="A1120" s="13"/>
      <c r="B1120" s="228"/>
      <c r="C1120" s="229"/>
      <c r="D1120" s="230" t="s">
        <v>217</v>
      </c>
      <c r="E1120" s="231" t="s">
        <v>21</v>
      </c>
      <c r="F1120" s="232" t="s">
        <v>2202</v>
      </c>
      <c r="G1120" s="229"/>
      <c r="H1120" s="233">
        <v>26.280000000000001</v>
      </c>
      <c r="I1120" s="234"/>
      <c r="J1120" s="229"/>
      <c r="K1120" s="229"/>
      <c r="L1120" s="235"/>
      <c r="M1120" s="236"/>
      <c r="N1120" s="237"/>
      <c r="O1120" s="237"/>
      <c r="P1120" s="237"/>
      <c r="Q1120" s="237"/>
      <c r="R1120" s="237"/>
      <c r="S1120" s="237"/>
      <c r="T1120" s="23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9" t="s">
        <v>217</v>
      </c>
      <c r="AU1120" s="239" t="s">
        <v>83</v>
      </c>
      <c r="AV1120" s="13" t="s">
        <v>83</v>
      </c>
      <c r="AW1120" s="13" t="s">
        <v>35</v>
      </c>
      <c r="AX1120" s="13" t="s">
        <v>74</v>
      </c>
      <c r="AY1120" s="239" t="s">
        <v>209</v>
      </c>
    </row>
    <row r="1121" s="14" customFormat="1">
      <c r="A1121" s="14"/>
      <c r="B1121" s="240"/>
      <c r="C1121" s="241"/>
      <c r="D1121" s="230" t="s">
        <v>217</v>
      </c>
      <c r="E1121" s="242" t="s">
        <v>21</v>
      </c>
      <c r="F1121" s="243" t="s">
        <v>223</v>
      </c>
      <c r="G1121" s="241"/>
      <c r="H1121" s="244">
        <v>26.280000000000001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0" t="s">
        <v>217</v>
      </c>
      <c r="AU1121" s="250" t="s">
        <v>83</v>
      </c>
      <c r="AV1121" s="14" t="s">
        <v>224</v>
      </c>
      <c r="AW1121" s="14" t="s">
        <v>35</v>
      </c>
      <c r="AX1121" s="14" t="s">
        <v>74</v>
      </c>
      <c r="AY1121" s="250" t="s">
        <v>209</v>
      </c>
    </row>
    <row r="1122" s="16" customFormat="1">
      <c r="A1122" s="16"/>
      <c r="B1122" s="261"/>
      <c r="C1122" s="262"/>
      <c r="D1122" s="230" t="s">
        <v>217</v>
      </c>
      <c r="E1122" s="263" t="s">
        <v>21</v>
      </c>
      <c r="F1122" s="264" t="s">
        <v>257</v>
      </c>
      <c r="G1122" s="262"/>
      <c r="H1122" s="265">
        <v>184.113</v>
      </c>
      <c r="I1122" s="266"/>
      <c r="J1122" s="262"/>
      <c r="K1122" s="262"/>
      <c r="L1122" s="267"/>
      <c r="M1122" s="268"/>
      <c r="N1122" s="269"/>
      <c r="O1122" s="269"/>
      <c r="P1122" s="269"/>
      <c r="Q1122" s="269"/>
      <c r="R1122" s="269"/>
      <c r="S1122" s="269"/>
      <c r="T1122" s="270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T1122" s="271" t="s">
        <v>217</v>
      </c>
      <c r="AU1122" s="271" t="s">
        <v>83</v>
      </c>
      <c r="AV1122" s="16" t="s">
        <v>215</v>
      </c>
      <c r="AW1122" s="16" t="s">
        <v>35</v>
      </c>
      <c r="AX1122" s="16" t="s">
        <v>81</v>
      </c>
      <c r="AY1122" s="271" t="s">
        <v>209</v>
      </c>
    </row>
    <row r="1123" s="2" customFormat="1" ht="14.4" customHeight="1">
      <c r="A1123" s="40"/>
      <c r="B1123" s="41"/>
      <c r="C1123" s="272" t="s">
        <v>2203</v>
      </c>
      <c r="D1123" s="272" t="s">
        <v>299</v>
      </c>
      <c r="E1123" s="273" t="s">
        <v>2204</v>
      </c>
      <c r="F1123" s="274" t="s">
        <v>2205</v>
      </c>
      <c r="G1123" s="275" t="s">
        <v>322</v>
      </c>
      <c r="H1123" s="276">
        <v>189.636</v>
      </c>
      <c r="I1123" s="277"/>
      <c r="J1123" s="278">
        <f>ROUND(I1123*H1123,2)</f>
        <v>0</v>
      </c>
      <c r="K1123" s="274" t="s">
        <v>234</v>
      </c>
      <c r="L1123" s="279"/>
      <c r="M1123" s="280" t="s">
        <v>21</v>
      </c>
      <c r="N1123" s="281" t="s">
        <v>45</v>
      </c>
      <c r="O1123" s="86"/>
      <c r="P1123" s="224">
        <f>O1123*H1123</f>
        <v>0</v>
      </c>
      <c r="Q1123" s="224">
        <v>0.00022000000000000001</v>
      </c>
      <c r="R1123" s="224">
        <f>Q1123*H1123</f>
        <v>0.041719920000000001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395</v>
      </c>
      <c r="AT1123" s="226" t="s">
        <v>299</v>
      </c>
      <c r="AU1123" s="226" t="s">
        <v>83</v>
      </c>
      <c r="AY1123" s="19" t="s">
        <v>209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81</v>
      </c>
      <c r="BK1123" s="227">
        <f>ROUND(I1123*H1123,2)</f>
        <v>0</v>
      </c>
      <c r="BL1123" s="19" t="s">
        <v>298</v>
      </c>
      <c r="BM1123" s="226" t="s">
        <v>2206</v>
      </c>
    </row>
    <row r="1124" s="13" customFormat="1">
      <c r="A1124" s="13"/>
      <c r="B1124" s="228"/>
      <c r="C1124" s="229"/>
      <c r="D1124" s="230" t="s">
        <v>217</v>
      </c>
      <c r="E1124" s="229"/>
      <c r="F1124" s="232" t="s">
        <v>2207</v>
      </c>
      <c r="G1124" s="229"/>
      <c r="H1124" s="233">
        <v>189.636</v>
      </c>
      <c r="I1124" s="234"/>
      <c r="J1124" s="229"/>
      <c r="K1124" s="229"/>
      <c r="L1124" s="235"/>
      <c r="M1124" s="236"/>
      <c r="N1124" s="237"/>
      <c r="O1124" s="237"/>
      <c r="P1124" s="237"/>
      <c r="Q1124" s="237"/>
      <c r="R1124" s="237"/>
      <c r="S1124" s="237"/>
      <c r="T1124" s="238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9" t="s">
        <v>217</v>
      </c>
      <c r="AU1124" s="239" t="s">
        <v>83</v>
      </c>
      <c r="AV1124" s="13" t="s">
        <v>83</v>
      </c>
      <c r="AW1124" s="13" t="s">
        <v>4</v>
      </c>
      <c r="AX1124" s="13" t="s">
        <v>81</v>
      </c>
      <c r="AY1124" s="239" t="s">
        <v>209</v>
      </c>
    </row>
    <row r="1125" s="2" customFormat="1" ht="37.8" customHeight="1">
      <c r="A1125" s="40"/>
      <c r="B1125" s="41"/>
      <c r="C1125" s="215" t="s">
        <v>2208</v>
      </c>
      <c r="D1125" s="215" t="s">
        <v>211</v>
      </c>
      <c r="E1125" s="216" t="s">
        <v>2209</v>
      </c>
      <c r="F1125" s="217" t="s">
        <v>2210</v>
      </c>
      <c r="G1125" s="218" t="s">
        <v>1623</v>
      </c>
      <c r="H1125" s="282"/>
      <c r="I1125" s="220"/>
      <c r="J1125" s="221">
        <f>ROUND(I1125*H1125,2)</f>
        <v>0</v>
      </c>
      <c r="K1125" s="217" t="s">
        <v>234</v>
      </c>
      <c r="L1125" s="46"/>
      <c r="M1125" s="222" t="s">
        <v>21</v>
      </c>
      <c r="N1125" s="223" t="s">
        <v>45</v>
      </c>
      <c r="O1125" s="86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298</v>
      </c>
      <c r="AT1125" s="226" t="s">
        <v>211</v>
      </c>
      <c r="AU1125" s="226" t="s">
        <v>83</v>
      </c>
      <c r="AY1125" s="19" t="s">
        <v>209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81</v>
      </c>
      <c r="BK1125" s="227">
        <f>ROUND(I1125*H1125,2)</f>
        <v>0</v>
      </c>
      <c r="BL1125" s="19" t="s">
        <v>298</v>
      </c>
      <c r="BM1125" s="226" t="s">
        <v>2211</v>
      </c>
    </row>
    <row r="1126" s="2" customFormat="1" ht="37.8" customHeight="1">
      <c r="A1126" s="40"/>
      <c r="B1126" s="41"/>
      <c r="C1126" s="215" t="s">
        <v>2212</v>
      </c>
      <c r="D1126" s="215" t="s">
        <v>211</v>
      </c>
      <c r="E1126" s="216" t="s">
        <v>2213</v>
      </c>
      <c r="F1126" s="217" t="s">
        <v>2214</v>
      </c>
      <c r="G1126" s="218" t="s">
        <v>1623</v>
      </c>
      <c r="H1126" s="282"/>
      <c r="I1126" s="220"/>
      <c r="J1126" s="221">
        <f>ROUND(I1126*H1126,2)</f>
        <v>0</v>
      </c>
      <c r="K1126" s="217" t="s">
        <v>21</v>
      </c>
      <c r="L1126" s="46"/>
      <c r="M1126" s="222" t="s">
        <v>21</v>
      </c>
      <c r="N1126" s="223" t="s">
        <v>45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298</v>
      </c>
      <c r="AT1126" s="226" t="s">
        <v>211</v>
      </c>
      <c r="AU1126" s="226" t="s">
        <v>83</v>
      </c>
      <c r="AY1126" s="19" t="s">
        <v>209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81</v>
      </c>
      <c r="BK1126" s="227">
        <f>ROUND(I1126*H1126,2)</f>
        <v>0</v>
      </c>
      <c r="BL1126" s="19" t="s">
        <v>298</v>
      </c>
      <c r="BM1126" s="226" t="s">
        <v>2215</v>
      </c>
    </row>
    <row r="1127" s="12" customFormat="1" ht="22.8" customHeight="1">
      <c r="A1127" s="12"/>
      <c r="B1127" s="199"/>
      <c r="C1127" s="200"/>
      <c r="D1127" s="201" t="s">
        <v>73</v>
      </c>
      <c r="E1127" s="213" t="s">
        <v>2216</v>
      </c>
      <c r="F1127" s="213" t="s">
        <v>2217</v>
      </c>
      <c r="G1127" s="200"/>
      <c r="H1127" s="200"/>
      <c r="I1127" s="203"/>
      <c r="J1127" s="214">
        <f>BK1127</f>
        <v>0</v>
      </c>
      <c r="K1127" s="200"/>
      <c r="L1127" s="205"/>
      <c r="M1127" s="206"/>
      <c r="N1127" s="207"/>
      <c r="O1127" s="207"/>
      <c r="P1127" s="208">
        <f>SUM(P1128:P1130)</f>
        <v>0</v>
      </c>
      <c r="Q1127" s="207"/>
      <c r="R1127" s="208">
        <f>SUM(R1128:R1130)</f>
        <v>0.029694060000000001</v>
      </c>
      <c r="S1127" s="207"/>
      <c r="T1127" s="209">
        <f>SUM(T1128:T1130)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10" t="s">
        <v>83</v>
      </c>
      <c r="AT1127" s="211" t="s">
        <v>73</v>
      </c>
      <c r="AU1127" s="211" t="s">
        <v>81</v>
      </c>
      <c r="AY1127" s="210" t="s">
        <v>209</v>
      </c>
      <c r="BK1127" s="212">
        <f>SUM(BK1128:BK1130)</f>
        <v>0</v>
      </c>
    </row>
    <row r="1128" s="2" customFormat="1" ht="24.15" customHeight="1">
      <c r="A1128" s="40"/>
      <c r="B1128" s="41"/>
      <c r="C1128" s="215" t="s">
        <v>2218</v>
      </c>
      <c r="D1128" s="215" t="s">
        <v>211</v>
      </c>
      <c r="E1128" s="216" t="s">
        <v>2219</v>
      </c>
      <c r="F1128" s="217" t="s">
        <v>2220</v>
      </c>
      <c r="G1128" s="218" t="s">
        <v>331</v>
      </c>
      <c r="H1128" s="219">
        <v>4.9989999999999997</v>
      </c>
      <c r="I1128" s="220"/>
      <c r="J1128" s="221">
        <f>ROUND(I1128*H1128,2)</f>
        <v>0</v>
      </c>
      <c r="K1128" s="217" t="s">
        <v>234</v>
      </c>
      <c r="L1128" s="46"/>
      <c r="M1128" s="222" t="s">
        <v>21</v>
      </c>
      <c r="N1128" s="223" t="s">
        <v>45</v>
      </c>
      <c r="O1128" s="86"/>
      <c r="P1128" s="224">
        <f>O1128*H1128</f>
        <v>0</v>
      </c>
      <c r="Q1128" s="224">
        <v>0.00054000000000000001</v>
      </c>
      <c r="R1128" s="224">
        <f>Q1128*H1128</f>
        <v>0.0026994599999999999</v>
      </c>
      <c r="S1128" s="224">
        <v>0</v>
      </c>
      <c r="T1128" s="225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6" t="s">
        <v>298</v>
      </c>
      <c r="AT1128" s="226" t="s">
        <v>211</v>
      </c>
      <c r="AU1128" s="226" t="s">
        <v>83</v>
      </c>
      <c r="AY1128" s="19" t="s">
        <v>209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9" t="s">
        <v>81</v>
      </c>
      <c r="BK1128" s="227">
        <f>ROUND(I1128*H1128,2)</f>
        <v>0</v>
      </c>
      <c r="BL1128" s="19" t="s">
        <v>298</v>
      </c>
      <c r="BM1128" s="226" t="s">
        <v>2221</v>
      </c>
    </row>
    <row r="1129" s="13" customFormat="1">
      <c r="A1129" s="13"/>
      <c r="B1129" s="228"/>
      <c r="C1129" s="229"/>
      <c r="D1129" s="230" t="s">
        <v>217</v>
      </c>
      <c r="E1129" s="231" t="s">
        <v>21</v>
      </c>
      <c r="F1129" s="232" t="s">
        <v>2222</v>
      </c>
      <c r="G1129" s="229"/>
      <c r="H1129" s="233">
        <v>4.9989999999999997</v>
      </c>
      <c r="I1129" s="234"/>
      <c r="J1129" s="229"/>
      <c r="K1129" s="229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217</v>
      </c>
      <c r="AU1129" s="239" t="s">
        <v>83</v>
      </c>
      <c r="AV1129" s="13" t="s">
        <v>83</v>
      </c>
      <c r="AW1129" s="13" t="s">
        <v>35</v>
      </c>
      <c r="AX1129" s="13" t="s">
        <v>81</v>
      </c>
      <c r="AY1129" s="239" t="s">
        <v>209</v>
      </c>
    </row>
    <row r="1130" s="2" customFormat="1" ht="24.15" customHeight="1">
      <c r="A1130" s="40"/>
      <c r="B1130" s="41"/>
      <c r="C1130" s="215" t="s">
        <v>2223</v>
      </c>
      <c r="D1130" s="215" t="s">
        <v>211</v>
      </c>
      <c r="E1130" s="216" t="s">
        <v>2224</v>
      </c>
      <c r="F1130" s="217" t="s">
        <v>2225</v>
      </c>
      <c r="G1130" s="218" t="s">
        <v>331</v>
      </c>
      <c r="H1130" s="219">
        <v>4.9989999999999997</v>
      </c>
      <c r="I1130" s="220"/>
      <c r="J1130" s="221">
        <f>ROUND(I1130*H1130,2)</f>
        <v>0</v>
      </c>
      <c r="K1130" s="217" t="s">
        <v>234</v>
      </c>
      <c r="L1130" s="46"/>
      <c r="M1130" s="222" t="s">
        <v>21</v>
      </c>
      <c r="N1130" s="223" t="s">
        <v>45</v>
      </c>
      <c r="O1130" s="86"/>
      <c r="P1130" s="224">
        <f>O1130*H1130</f>
        <v>0</v>
      </c>
      <c r="Q1130" s="224">
        <v>0.0054000000000000003</v>
      </c>
      <c r="R1130" s="224">
        <f>Q1130*H1130</f>
        <v>0.026994600000000001</v>
      </c>
      <c r="S1130" s="224">
        <v>0</v>
      </c>
      <c r="T1130" s="225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6" t="s">
        <v>298</v>
      </c>
      <c r="AT1130" s="226" t="s">
        <v>211</v>
      </c>
      <c r="AU1130" s="226" t="s">
        <v>83</v>
      </c>
      <c r="AY1130" s="19" t="s">
        <v>209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9" t="s">
        <v>81</v>
      </c>
      <c r="BK1130" s="227">
        <f>ROUND(I1130*H1130,2)</f>
        <v>0</v>
      </c>
      <c r="BL1130" s="19" t="s">
        <v>298</v>
      </c>
      <c r="BM1130" s="226" t="s">
        <v>2226</v>
      </c>
    </row>
    <row r="1131" s="12" customFormat="1" ht="22.8" customHeight="1">
      <c r="A1131" s="12"/>
      <c r="B1131" s="199"/>
      <c r="C1131" s="200"/>
      <c r="D1131" s="201" t="s">
        <v>73</v>
      </c>
      <c r="E1131" s="213" t="s">
        <v>2227</v>
      </c>
      <c r="F1131" s="213" t="s">
        <v>2228</v>
      </c>
      <c r="G1131" s="200"/>
      <c r="H1131" s="200"/>
      <c r="I1131" s="203"/>
      <c r="J1131" s="214">
        <f>BK1131</f>
        <v>0</v>
      </c>
      <c r="K1131" s="200"/>
      <c r="L1131" s="205"/>
      <c r="M1131" s="206"/>
      <c r="N1131" s="207"/>
      <c r="O1131" s="207"/>
      <c r="P1131" s="208">
        <f>SUM(P1132:P1149)</f>
        <v>0</v>
      </c>
      <c r="Q1131" s="207"/>
      <c r="R1131" s="208">
        <f>SUM(R1132:R1149)</f>
        <v>0.20687369999999999</v>
      </c>
      <c r="S1131" s="207"/>
      <c r="T1131" s="209">
        <f>SUM(T1132:T1149)</f>
        <v>0.20363999999999999</v>
      </c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R1131" s="210" t="s">
        <v>83</v>
      </c>
      <c r="AT1131" s="211" t="s">
        <v>73</v>
      </c>
      <c r="AU1131" s="211" t="s">
        <v>81</v>
      </c>
      <c r="AY1131" s="210" t="s">
        <v>209</v>
      </c>
      <c r="BK1131" s="212">
        <f>SUM(BK1132:BK1149)</f>
        <v>0</v>
      </c>
    </row>
    <row r="1132" s="2" customFormat="1" ht="24.15" customHeight="1">
      <c r="A1132" s="40"/>
      <c r="B1132" s="41"/>
      <c r="C1132" s="215" t="s">
        <v>2229</v>
      </c>
      <c r="D1132" s="215" t="s">
        <v>211</v>
      </c>
      <c r="E1132" s="216" t="s">
        <v>2230</v>
      </c>
      <c r="F1132" s="217" t="s">
        <v>2231</v>
      </c>
      <c r="G1132" s="218" t="s">
        <v>331</v>
      </c>
      <c r="H1132" s="219">
        <v>19</v>
      </c>
      <c r="I1132" s="220"/>
      <c r="J1132" s="221">
        <f>ROUND(I1132*H1132,2)</f>
        <v>0</v>
      </c>
      <c r="K1132" s="217" t="s">
        <v>21</v>
      </c>
      <c r="L1132" s="46"/>
      <c r="M1132" s="222" t="s">
        <v>21</v>
      </c>
      <c r="N1132" s="223" t="s">
        <v>45</v>
      </c>
      <c r="O1132" s="86"/>
      <c r="P1132" s="224">
        <f>O1132*H1132</f>
        <v>0</v>
      </c>
      <c r="Q1132" s="224">
        <v>0.00076000000000000004</v>
      </c>
      <c r="R1132" s="224">
        <f>Q1132*H1132</f>
        <v>0.014440000000000001</v>
      </c>
      <c r="S1132" s="224">
        <v>0.00084000000000000003</v>
      </c>
      <c r="T1132" s="225">
        <f>S1132*H1132</f>
        <v>0.015960000000000002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298</v>
      </c>
      <c r="AT1132" s="226" t="s">
        <v>211</v>
      </c>
      <c r="AU1132" s="226" t="s">
        <v>83</v>
      </c>
      <c r="AY1132" s="19" t="s">
        <v>209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81</v>
      </c>
      <c r="BK1132" s="227">
        <f>ROUND(I1132*H1132,2)</f>
        <v>0</v>
      </c>
      <c r="BL1132" s="19" t="s">
        <v>298</v>
      </c>
      <c r="BM1132" s="226" t="s">
        <v>2232</v>
      </c>
    </row>
    <row r="1133" s="13" customFormat="1">
      <c r="A1133" s="13"/>
      <c r="B1133" s="228"/>
      <c r="C1133" s="229"/>
      <c r="D1133" s="230" t="s">
        <v>217</v>
      </c>
      <c r="E1133" s="231" t="s">
        <v>21</v>
      </c>
      <c r="F1133" s="232" t="s">
        <v>2233</v>
      </c>
      <c r="G1133" s="229"/>
      <c r="H1133" s="233">
        <v>19</v>
      </c>
      <c r="I1133" s="234"/>
      <c r="J1133" s="229"/>
      <c r="K1133" s="229"/>
      <c r="L1133" s="235"/>
      <c r="M1133" s="236"/>
      <c r="N1133" s="237"/>
      <c r="O1133" s="237"/>
      <c r="P1133" s="237"/>
      <c r="Q1133" s="237"/>
      <c r="R1133" s="237"/>
      <c r="S1133" s="237"/>
      <c r="T1133" s="23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9" t="s">
        <v>217</v>
      </c>
      <c r="AU1133" s="239" t="s">
        <v>83</v>
      </c>
      <c r="AV1133" s="13" t="s">
        <v>83</v>
      </c>
      <c r="AW1133" s="13" t="s">
        <v>35</v>
      </c>
      <c r="AX1133" s="13" t="s">
        <v>81</v>
      </c>
      <c r="AY1133" s="239" t="s">
        <v>209</v>
      </c>
    </row>
    <row r="1134" s="2" customFormat="1" ht="14.4" customHeight="1">
      <c r="A1134" s="40"/>
      <c r="B1134" s="41"/>
      <c r="C1134" s="272" t="s">
        <v>2234</v>
      </c>
      <c r="D1134" s="272" t="s">
        <v>299</v>
      </c>
      <c r="E1134" s="273" t="s">
        <v>2235</v>
      </c>
      <c r="F1134" s="274" t="s">
        <v>2236</v>
      </c>
      <c r="G1134" s="275" t="s">
        <v>331</v>
      </c>
      <c r="H1134" s="276">
        <v>20</v>
      </c>
      <c r="I1134" s="277"/>
      <c r="J1134" s="278">
        <f>ROUND(I1134*H1134,2)</f>
        <v>0</v>
      </c>
      <c r="K1134" s="274" t="s">
        <v>21</v>
      </c>
      <c r="L1134" s="279"/>
      <c r="M1134" s="280" t="s">
        <v>21</v>
      </c>
      <c r="N1134" s="281" t="s">
        <v>45</v>
      </c>
      <c r="O1134" s="86"/>
      <c r="P1134" s="224">
        <f>O1134*H1134</f>
        <v>0</v>
      </c>
      <c r="Q1134" s="224">
        <v>0.00018000000000000001</v>
      </c>
      <c r="R1134" s="224">
        <f>Q1134*H1134</f>
        <v>0.0036000000000000003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395</v>
      </c>
      <c r="AT1134" s="226" t="s">
        <v>299</v>
      </c>
      <c r="AU1134" s="226" t="s">
        <v>83</v>
      </c>
      <c r="AY1134" s="19" t="s">
        <v>209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81</v>
      </c>
      <c r="BK1134" s="227">
        <f>ROUND(I1134*H1134,2)</f>
        <v>0</v>
      </c>
      <c r="BL1134" s="19" t="s">
        <v>298</v>
      </c>
      <c r="BM1134" s="226" t="s">
        <v>2237</v>
      </c>
    </row>
    <row r="1135" s="2" customFormat="1" ht="14.4" customHeight="1">
      <c r="A1135" s="40"/>
      <c r="B1135" s="41"/>
      <c r="C1135" s="215" t="s">
        <v>2238</v>
      </c>
      <c r="D1135" s="215" t="s">
        <v>211</v>
      </c>
      <c r="E1135" s="216" t="s">
        <v>2239</v>
      </c>
      <c r="F1135" s="217" t="s">
        <v>2240</v>
      </c>
      <c r="G1135" s="218" t="s">
        <v>331</v>
      </c>
      <c r="H1135" s="219">
        <v>6.9000000000000004</v>
      </c>
      <c r="I1135" s="220"/>
      <c r="J1135" s="221">
        <f>ROUND(I1135*H1135,2)</f>
        <v>0</v>
      </c>
      <c r="K1135" s="217" t="s">
        <v>234</v>
      </c>
      <c r="L1135" s="46"/>
      <c r="M1135" s="222" t="s">
        <v>21</v>
      </c>
      <c r="N1135" s="223" t="s">
        <v>45</v>
      </c>
      <c r="O1135" s="86"/>
      <c r="P1135" s="224">
        <f>O1135*H1135</f>
        <v>0</v>
      </c>
      <c r="Q1135" s="224">
        <v>0</v>
      </c>
      <c r="R1135" s="224">
        <f>Q1135*H1135</f>
        <v>0</v>
      </c>
      <c r="S1135" s="224">
        <v>0.027199999999999998</v>
      </c>
      <c r="T1135" s="225">
        <f>S1135*H1135</f>
        <v>0.18767999999999999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6" t="s">
        <v>298</v>
      </c>
      <c r="AT1135" s="226" t="s">
        <v>211</v>
      </c>
      <c r="AU1135" s="226" t="s">
        <v>83</v>
      </c>
      <c r="AY1135" s="19" t="s">
        <v>209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19" t="s">
        <v>81</v>
      </c>
      <c r="BK1135" s="227">
        <f>ROUND(I1135*H1135,2)</f>
        <v>0</v>
      </c>
      <c r="BL1135" s="19" t="s">
        <v>298</v>
      </c>
      <c r="BM1135" s="226" t="s">
        <v>2241</v>
      </c>
    </row>
    <row r="1136" s="13" customFormat="1">
      <c r="A1136" s="13"/>
      <c r="B1136" s="228"/>
      <c r="C1136" s="229"/>
      <c r="D1136" s="230" t="s">
        <v>217</v>
      </c>
      <c r="E1136" s="231" t="s">
        <v>21</v>
      </c>
      <c r="F1136" s="232" t="s">
        <v>2242</v>
      </c>
      <c r="G1136" s="229"/>
      <c r="H1136" s="233">
        <v>6.9000000000000004</v>
      </c>
      <c r="I1136" s="234"/>
      <c r="J1136" s="229"/>
      <c r="K1136" s="229"/>
      <c r="L1136" s="235"/>
      <c r="M1136" s="236"/>
      <c r="N1136" s="237"/>
      <c r="O1136" s="237"/>
      <c r="P1136" s="237"/>
      <c r="Q1136" s="237"/>
      <c r="R1136" s="237"/>
      <c r="S1136" s="237"/>
      <c r="T1136" s="23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9" t="s">
        <v>217</v>
      </c>
      <c r="AU1136" s="239" t="s">
        <v>83</v>
      </c>
      <c r="AV1136" s="13" t="s">
        <v>83</v>
      </c>
      <c r="AW1136" s="13" t="s">
        <v>35</v>
      </c>
      <c r="AX1136" s="13" t="s">
        <v>81</v>
      </c>
      <c r="AY1136" s="239" t="s">
        <v>209</v>
      </c>
    </row>
    <row r="1137" s="2" customFormat="1" ht="37.8" customHeight="1">
      <c r="A1137" s="40"/>
      <c r="B1137" s="41"/>
      <c r="C1137" s="215" t="s">
        <v>2243</v>
      </c>
      <c r="D1137" s="215" t="s">
        <v>211</v>
      </c>
      <c r="E1137" s="216" t="s">
        <v>2244</v>
      </c>
      <c r="F1137" s="217" t="s">
        <v>2245</v>
      </c>
      <c r="G1137" s="218" t="s">
        <v>331</v>
      </c>
      <c r="H1137" s="219">
        <v>32.390000000000001</v>
      </c>
      <c r="I1137" s="220"/>
      <c r="J1137" s="221">
        <f>ROUND(I1137*H1137,2)</f>
        <v>0</v>
      </c>
      <c r="K1137" s="217" t="s">
        <v>234</v>
      </c>
      <c r="L1137" s="46"/>
      <c r="M1137" s="222" t="s">
        <v>21</v>
      </c>
      <c r="N1137" s="223" t="s">
        <v>45</v>
      </c>
      <c r="O1137" s="86"/>
      <c r="P1137" s="224">
        <f>O1137*H1137</f>
        <v>0</v>
      </c>
      <c r="Q1137" s="224">
        <v>0.0048999999999999998</v>
      </c>
      <c r="R1137" s="224">
        <f>Q1137*H1137</f>
        <v>0.15871099999999999</v>
      </c>
      <c r="S1137" s="224">
        <v>0</v>
      </c>
      <c r="T1137" s="225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298</v>
      </c>
      <c r="AT1137" s="226" t="s">
        <v>211</v>
      </c>
      <c r="AU1137" s="226" t="s">
        <v>83</v>
      </c>
      <c r="AY1137" s="19" t="s">
        <v>209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81</v>
      </c>
      <c r="BK1137" s="227">
        <f>ROUND(I1137*H1137,2)</f>
        <v>0</v>
      </c>
      <c r="BL1137" s="19" t="s">
        <v>298</v>
      </c>
      <c r="BM1137" s="226" t="s">
        <v>2246</v>
      </c>
    </row>
    <row r="1138" s="13" customFormat="1">
      <c r="A1138" s="13"/>
      <c r="B1138" s="228"/>
      <c r="C1138" s="229"/>
      <c r="D1138" s="230" t="s">
        <v>217</v>
      </c>
      <c r="E1138" s="231" t="s">
        <v>21</v>
      </c>
      <c r="F1138" s="232" t="s">
        <v>2247</v>
      </c>
      <c r="G1138" s="229"/>
      <c r="H1138" s="233">
        <v>14.6</v>
      </c>
      <c r="I1138" s="234"/>
      <c r="J1138" s="229"/>
      <c r="K1138" s="229"/>
      <c r="L1138" s="235"/>
      <c r="M1138" s="236"/>
      <c r="N1138" s="237"/>
      <c r="O1138" s="237"/>
      <c r="P1138" s="237"/>
      <c r="Q1138" s="237"/>
      <c r="R1138" s="237"/>
      <c r="S1138" s="237"/>
      <c r="T1138" s="238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9" t="s">
        <v>217</v>
      </c>
      <c r="AU1138" s="239" t="s">
        <v>83</v>
      </c>
      <c r="AV1138" s="13" t="s">
        <v>83</v>
      </c>
      <c r="AW1138" s="13" t="s">
        <v>35</v>
      </c>
      <c r="AX1138" s="13" t="s">
        <v>74</v>
      </c>
      <c r="AY1138" s="239" t="s">
        <v>209</v>
      </c>
    </row>
    <row r="1139" s="13" customFormat="1">
      <c r="A1139" s="13"/>
      <c r="B1139" s="228"/>
      <c r="C1139" s="229"/>
      <c r="D1139" s="230" t="s">
        <v>217</v>
      </c>
      <c r="E1139" s="231" t="s">
        <v>21</v>
      </c>
      <c r="F1139" s="232" t="s">
        <v>2248</v>
      </c>
      <c r="G1139" s="229"/>
      <c r="H1139" s="233">
        <v>2.4900000000000002</v>
      </c>
      <c r="I1139" s="234"/>
      <c r="J1139" s="229"/>
      <c r="K1139" s="229"/>
      <c r="L1139" s="235"/>
      <c r="M1139" s="236"/>
      <c r="N1139" s="237"/>
      <c r="O1139" s="237"/>
      <c r="P1139" s="237"/>
      <c r="Q1139" s="237"/>
      <c r="R1139" s="237"/>
      <c r="S1139" s="237"/>
      <c r="T1139" s="23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9" t="s">
        <v>217</v>
      </c>
      <c r="AU1139" s="239" t="s">
        <v>83</v>
      </c>
      <c r="AV1139" s="13" t="s">
        <v>83</v>
      </c>
      <c r="AW1139" s="13" t="s">
        <v>35</v>
      </c>
      <c r="AX1139" s="13" t="s">
        <v>74</v>
      </c>
      <c r="AY1139" s="239" t="s">
        <v>209</v>
      </c>
    </row>
    <row r="1140" s="13" customFormat="1">
      <c r="A1140" s="13"/>
      <c r="B1140" s="228"/>
      <c r="C1140" s="229"/>
      <c r="D1140" s="230" t="s">
        <v>217</v>
      </c>
      <c r="E1140" s="231" t="s">
        <v>21</v>
      </c>
      <c r="F1140" s="232" t="s">
        <v>2249</v>
      </c>
      <c r="G1140" s="229"/>
      <c r="H1140" s="233">
        <v>8.0999999999999996</v>
      </c>
      <c r="I1140" s="234"/>
      <c r="J1140" s="229"/>
      <c r="K1140" s="229"/>
      <c r="L1140" s="235"/>
      <c r="M1140" s="236"/>
      <c r="N1140" s="237"/>
      <c r="O1140" s="237"/>
      <c r="P1140" s="237"/>
      <c r="Q1140" s="237"/>
      <c r="R1140" s="237"/>
      <c r="S1140" s="237"/>
      <c r="T1140" s="23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9" t="s">
        <v>217</v>
      </c>
      <c r="AU1140" s="239" t="s">
        <v>83</v>
      </c>
      <c r="AV1140" s="13" t="s">
        <v>83</v>
      </c>
      <c r="AW1140" s="13" t="s">
        <v>35</v>
      </c>
      <c r="AX1140" s="13" t="s">
        <v>74</v>
      </c>
      <c r="AY1140" s="239" t="s">
        <v>209</v>
      </c>
    </row>
    <row r="1141" s="13" customFormat="1">
      <c r="A1141" s="13"/>
      <c r="B1141" s="228"/>
      <c r="C1141" s="229"/>
      <c r="D1141" s="230" t="s">
        <v>217</v>
      </c>
      <c r="E1141" s="231" t="s">
        <v>21</v>
      </c>
      <c r="F1141" s="232" t="s">
        <v>2250</v>
      </c>
      <c r="G1141" s="229"/>
      <c r="H1141" s="233">
        <v>7.2000000000000002</v>
      </c>
      <c r="I1141" s="234"/>
      <c r="J1141" s="229"/>
      <c r="K1141" s="229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217</v>
      </c>
      <c r="AU1141" s="239" t="s">
        <v>83</v>
      </c>
      <c r="AV1141" s="13" t="s">
        <v>83</v>
      </c>
      <c r="AW1141" s="13" t="s">
        <v>35</v>
      </c>
      <c r="AX1141" s="13" t="s">
        <v>74</v>
      </c>
      <c r="AY1141" s="239" t="s">
        <v>209</v>
      </c>
    </row>
    <row r="1142" s="16" customFormat="1">
      <c r="A1142" s="16"/>
      <c r="B1142" s="261"/>
      <c r="C1142" s="262"/>
      <c r="D1142" s="230" t="s">
        <v>217</v>
      </c>
      <c r="E1142" s="263" t="s">
        <v>111</v>
      </c>
      <c r="F1142" s="264" t="s">
        <v>257</v>
      </c>
      <c r="G1142" s="262"/>
      <c r="H1142" s="265">
        <v>32.390000000000001</v>
      </c>
      <c r="I1142" s="266"/>
      <c r="J1142" s="262"/>
      <c r="K1142" s="262"/>
      <c r="L1142" s="267"/>
      <c r="M1142" s="268"/>
      <c r="N1142" s="269"/>
      <c r="O1142" s="269"/>
      <c r="P1142" s="269"/>
      <c r="Q1142" s="269"/>
      <c r="R1142" s="269"/>
      <c r="S1142" s="269"/>
      <c r="T1142" s="270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T1142" s="271" t="s">
        <v>217</v>
      </c>
      <c r="AU1142" s="271" t="s">
        <v>83</v>
      </c>
      <c r="AV1142" s="16" t="s">
        <v>215</v>
      </c>
      <c r="AW1142" s="16" t="s">
        <v>35</v>
      </c>
      <c r="AX1142" s="16" t="s">
        <v>81</v>
      </c>
      <c r="AY1142" s="271" t="s">
        <v>209</v>
      </c>
    </row>
    <row r="1143" s="2" customFormat="1" ht="14.4" customHeight="1">
      <c r="A1143" s="40"/>
      <c r="B1143" s="41"/>
      <c r="C1143" s="272" t="s">
        <v>2251</v>
      </c>
      <c r="D1143" s="272" t="s">
        <v>299</v>
      </c>
      <c r="E1143" s="273" t="s">
        <v>2252</v>
      </c>
      <c r="F1143" s="274" t="s">
        <v>2253</v>
      </c>
      <c r="G1143" s="275" t="s">
        <v>331</v>
      </c>
      <c r="H1143" s="276">
        <v>35.628999999999998</v>
      </c>
      <c r="I1143" s="277"/>
      <c r="J1143" s="278">
        <f>ROUND(I1143*H1143,2)</f>
        <v>0</v>
      </c>
      <c r="K1143" s="274" t="s">
        <v>21</v>
      </c>
      <c r="L1143" s="279"/>
      <c r="M1143" s="280" t="s">
        <v>21</v>
      </c>
      <c r="N1143" s="281" t="s">
        <v>45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395</v>
      </c>
      <c r="AT1143" s="226" t="s">
        <v>299</v>
      </c>
      <c r="AU1143" s="226" t="s">
        <v>83</v>
      </c>
      <c r="AY1143" s="19" t="s">
        <v>209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81</v>
      </c>
      <c r="BK1143" s="227">
        <f>ROUND(I1143*H1143,2)</f>
        <v>0</v>
      </c>
      <c r="BL1143" s="19" t="s">
        <v>298</v>
      </c>
      <c r="BM1143" s="226" t="s">
        <v>2254</v>
      </c>
    </row>
    <row r="1144" s="13" customFormat="1">
      <c r="A1144" s="13"/>
      <c r="B1144" s="228"/>
      <c r="C1144" s="229"/>
      <c r="D1144" s="230" t="s">
        <v>217</v>
      </c>
      <c r="E1144" s="231" t="s">
        <v>21</v>
      </c>
      <c r="F1144" s="232" t="s">
        <v>2255</v>
      </c>
      <c r="G1144" s="229"/>
      <c r="H1144" s="233">
        <v>35.628999999999998</v>
      </c>
      <c r="I1144" s="234"/>
      <c r="J1144" s="229"/>
      <c r="K1144" s="229"/>
      <c r="L1144" s="235"/>
      <c r="M1144" s="236"/>
      <c r="N1144" s="237"/>
      <c r="O1144" s="237"/>
      <c r="P1144" s="237"/>
      <c r="Q1144" s="237"/>
      <c r="R1144" s="237"/>
      <c r="S1144" s="237"/>
      <c r="T1144" s="23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9" t="s">
        <v>217</v>
      </c>
      <c r="AU1144" s="239" t="s">
        <v>83</v>
      </c>
      <c r="AV1144" s="13" t="s">
        <v>83</v>
      </c>
      <c r="AW1144" s="13" t="s">
        <v>35</v>
      </c>
      <c r="AX1144" s="13" t="s">
        <v>74</v>
      </c>
      <c r="AY1144" s="239" t="s">
        <v>209</v>
      </c>
    </row>
    <row r="1145" s="16" customFormat="1">
      <c r="A1145" s="16"/>
      <c r="B1145" s="261"/>
      <c r="C1145" s="262"/>
      <c r="D1145" s="230" t="s">
        <v>217</v>
      </c>
      <c r="E1145" s="263" t="s">
        <v>21</v>
      </c>
      <c r="F1145" s="264" t="s">
        <v>257</v>
      </c>
      <c r="G1145" s="262"/>
      <c r="H1145" s="265">
        <v>35.628999999999998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71" t="s">
        <v>217</v>
      </c>
      <c r="AU1145" s="271" t="s">
        <v>83</v>
      </c>
      <c r="AV1145" s="16" t="s">
        <v>215</v>
      </c>
      <c r="AW1145" s="16" t="s">
        <v>35</v>
      </c>
      <c r="AX1145" s="16" t="s">
        <v>81</v>
      </c>
      <c r="AY1145" s="271" t="s">
        <v>209</v>
      </c>
    </row>
    <row r="1146" s="2" customFormat="1" ht="24.15" customHeight="1">
      <c r="A1146" s="40"/>
      <c r="B1146" s="41"/>
      <c r="C1146" s="215" t="s">
        <v>2256</v>
      </c>
      <c r="D1146" s="215" t="s">
        <v>211</v>
      </c>
      <c r="E1146" s="216" t="s">
        <v>2257</v>
      </c>
      <c r="F1146" s="217" t="s">
        <v>2258</v>
      </c>
      <c r="G1146" s="218" t="s">
        <v>331</v>
      </c>
      <c r="H1146" s="219">
        <v>32.390000000000001</v>
      </c>
      <c r="I1146" s="220"/>
      <c r="J1146" s="221">
        <f>ROUND(I1146*H1146,2)</f>
        <v>0</v>
      </c>
      <c r="K1146" s="217" t="s">
        <v>234</v>
      </c>
      <c r="L1146" s="46"/>
      <c r="M1146" s="222" t="s">
        <v>21</v>
      </c>
      <c r="N1146" s="223" t="s">
        <v>45</v>
      </c>
      <c r="O1146" s="86"/>
      <c r="P1146" s="224">
        <f>O1146*H1146</f>
        <v>0</v>
      </c>
      <c r="Q1146" s="224">
        <v>0.00093000000000000005</v>
      </c>
      <c r="R1146" s="224">
        <f>Q1146*H1146</f>
        <v>0.030122700000000002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298</v>
      </c>
      <c r="AT1146" s="226" t="s">
        <v>211</v>
      </c>
      <c r="AU1146" s="226" t="s">
        <v>83</v>
      </c>
      <c r="AY1146" s="19" t="s">
        <v>209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81</v>
      </c>
      <c r="BK1146" s="227">
        <f>ROUND(I1146*H1146,2)</f>
        <v>0</v>
      </c>
      <c r="BL1146" s="19" t="s">
        <v>298</v>
      </c>
      <c r="BM1146" s="226" t="s">
        <v>2259</v>
      </c>
    </row>
    <row r="1147" s="13" customFormat="1">
      <c r="A1147" s="13"/>
      <c r="B1147" s="228"/>
      <c r="C1147" s="229"/>
      <c r="D1147" s="230" t="s">
        <v>217</v>
      </c>
      <c r="E1147" s="231" t="s">
        <v>21</v>
      </c>
      <c r="F1147" s="232" t="s">
        <v>111</v>
      </c>
      <c r="G1147" s="229"/>
      <c r="H1147" s="233">
        <v>32.390000000000001</v>
      </c>
      <c r="I1147" s="234"/>
      <c r="J1147" s="229"/>
      <c r="K1147" s="229"/>
      <c r="L1147" s="235"/>
      <c r="M1147" s="236"/>
      <c r="N1147" s="237"/>
      <c r="O1147" s="237"/>
      <c r="P1147" s="237"/>
      <c r="Q1147" s="237"/>
      <c r="R1147" s="237"/>
      <c r="S1147" s="237"/>
      <c r="T1147" s="23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9" t="s">
        <v>217</v>
      </c>
      <c r="AU1147" s="239" t="s">
        <v>83</v>
      </c>
      <c r="AV1147" s="13" t="s">
        <v>83</v>
      </c>
      <c r="AW1147" s="13" t="s">
        <v>35</v>
      </c>
      <c r="AX1147" s="13" t="s">
        <v>81</v>
      </c>
      <c r="AY1147" s="239" t="s">
        <v>209</v>
      </c>
    </row>
    <row r="1148" s="2" customFormat="1" ht="37.8" customHeight="1">
      <c r="A1148" s="40"/>
      <c r="B1148" s="41"/>
      <c r="C1148" s="215" t="s">
        <v>2260</v>
      </c>
      <c r="D1148" s="215" t="s">
        <v>211</v>
      </c>
      <c r="E1148" s="216" t="s">
        <v>2261</v>
      </c>
      <c r="F1148" s="217" t="s">
        <v>2262</v>
      </c>
      <c r="G1148" s="218" t="s">
        <v>302</v>
      </c>
      <c r="H1148" s="219">
        <v>0.20699999999999999</v>
      </c>
      <c r="I1148" s="220"/>
      <c r="J1148" s="221">
        <f>ROUND(I1148*H1148,2)</f>
        <v>0</v>
      </c>
      <c r="K1148" s="217" t="s">
        <v>234</v>
      </c>
      <c r="L1148" s="46"/>
      <c r="M1148" s="222" t="s">
        <v>21</v>
      </c>
      <c r="N1148" s="223" t="s">
        <v>45</v>
      </c>
      <c r="O1148" s="86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298</v>
      </c>
      <c r="AT1148" s="226" t="s">
        <v>211</v>
      </c>
      <c r="AU1148" s="226" t="s">
        <v>83</v>
      </c>
      <c r="AY1148" s="19" t="s">
        <v>209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81</v>
      </c>
      <c r="BK1148" s="227">
        <f>ROUND(I1148*H1148,2)</f>
        <v>0</v>
      </c>
      <c r="BL1148" s="19" t="s">
        <v>298</v>
      </c>
      <c r="BM1148" s="226" t="s">
        <v>2263</v>
      </c>
    </row>
    <row r="1149" s="2" customFormat="1" ht="37.8" customHeight="1">
      <c r="A1149" s="40"/>
      <c r="B1149" s="41"/>
      <c r="C1149" s="215" t="s">
        <v>2264</v>
      </c>
      <c r="D1149" s="215" t="s">
        <v>211</v>
      </c>
      <c r="E1149" s="216" t="s">
        <v>2265</v>
      </c>
      <c r="F1149" s="217" t="s">
        <v>2266</v>
      </c>
      <c r="G1149" s="218" t="s">
        <v>302</v>
      </c>
      <c r="H1149" s="219">
        <v>0.20699999999999999</v>
      </c>
      <c r="I1149" s="220"/>
      <c r="J1149" s="221">
        <f>ROUND(I1149*H1149,2)</f>
        <v>0</v>
      </c>
      <c r="K1149" s="217" t="s">
        <v>21</v>
      </c>
      <c r="L1149" s="46"/>
      <c r="M1149" s="222" t="s">
        <v>21</v>
      </c>
      <c r="N1149" s="223" t="s">
        <v>45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</v>
      </c>
      <c r="T1149" s="225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298</v>
      </c>
      <c r="AT1149" s="226" t="s">
        <v>211</v>
      </c>
      <c r="AU1149" s="226" t="s">
        <v>83</v>
      </c>
      <c r="AY1149" s="19" t="s">
        <v>209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81</v>
      </c>
      <c r="BK1149" s="227">
        <f>ROUND(I1149*H1149,2)</f>
        <v>0</v>
      </c>
      <c r="BL1149" s="19" t="s">
        <v>298</v>
      </c>
      <c r="BM1149" s="226" t="s">
        <v>2267</v>
      </c>
    </row>
    <row r="1150" s="12" customFormat="1" ht="22.8" customHeight="1">
      <c r="A1150" s="12"/>
      <c r="B1150" s="199"/>
      <c r="C1150" s="200"/>
      <c r="D1150" s="201" t="s">
        <v>73</v>
      </c>
      <c r="E1150" s="213" t="s">
        <v>2268</v>
      </c>
      <c r="F1150" s="213" t="s">
        <v>2269</v>
      </c>
      <c r="G1150" s="200"/>
      <c r="H1150" s="200"/>
      <c r="I1150" s="203"/>
      <c r="J1150" s="214">
        <f>BK1150</f>
        <v>0</v>
      </c>
      <c r="K1150" s="200"/>
      <c r="L1150" s="205"/>
      <c r="M1150" s="206"/>
      <c r="N1150" s="207"/>
      <c r="O1150" s="207"/>
      <c r="P1150" s="208">
        <f>SUM(P1151:P1165)</f>
        <v>0</v>
      </c>
      <c r="Q1150" s="207"/>
      <c r="R1150" s="208">
        <f>SUM(R1151:R1165)</f>
        <v>0.13843975</v>
      </c>
      <c r="S1150" s="207"/>
      <c r="T1150" s="209">
        <f>SUM(T1151:T1165)</f>
        <v>0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10" t="s">
        <v>83</v>
      </c>
      <c r="AT1150" s="211" t="s">
        <v>73</v>
      </c>
      <c r="AU1150" s="211" t="s">
        <v>81</v>
      </c>
      <c r="AY1150" s="210" t="s">
        <v>209</v>
      </c>
      <c r="BK1150" s="212">
        <f>SUM(BK1151:BK1165)</f>
        <v>0</v>
      </c>
    </row>
    <row r="1151" s="2" customFormat="1" ht="24.15" customHeight="1">
      <c r="A1151" s="40"/>
      <c r="B1151" s="41"/>
      <c r="C1151" s="215" t="s">
        <v>2270</v>
      </c>
      <c r="D1151" s="215" t="s">
        <v>211</v>
      </c>
      <c r="E1151" s="216" t="s">
        <v>2271</v>
      </c>
      <c r="F1151" s="217" t="s">
        <v>2272</v>
      </c>
      <c r="G1151" s="218" t="s">
        <v>331</v>
      </c>
      <c r="H1151" s="219">
        <v>21.199999999999999</v>
      </c>
      <c r="I1151" s="220"/>
      <c r="J1151" s="221">
        <f>ROUND(I1151*H1151,2)</f>
        <v>0</v>
      </c>
      <c r="K1151" s="217" t="s">
        <v>234</v>
      </c>
      <c r="L1151" s="46"/>
      <c r="M1151" s="222" t="s">
        <v>21</v>
      </c>
      <c r="N1151" s="223" t="s">
        <v>45</v>
      </c>
      <c r="O1151" s="86"/>
      <c r="P1151" s="224">
        <f>O1151*H1151</f>
        <v>0</v>
      </c>
      <c r="Q1151" s="224">
        <v>0.00011</v>
      </c>
      <c r="R1151" s="224">
        <f>Q1151*H1151</f>
        <v>0.0023319999999999999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298</v>
      </c>
      <c r="AT1151" s="226" t="s">
        <v>211</v>
      </c>
      <c r="AU1151" s="226" t="s">
        <v>83</v>
      </c>
      <c r="AY1151" s="19" t="s">
        <v>209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81</v>
      </c>
      <c r="BK1151" s="227">
        <f>ROUND(I1151*H1151,2)</f>
        <v>0</v>
      </c>
      <c r="BL1151" s="19" t="s">
        <v>298</v>
      </c>
      <c r="BM1151" s="226" t="s">
        <v>2273</v>
      </c>
    </row>
    <row r="1152" s="13" customFormat="1">
      <c r="A1152" s="13"/>
      <c r="B1152" s="228"/>
      <c r="C1152" s="229"/>
      <c r="D1152" s="230" t="s">
        <v>217</v>
      </c>
      <c r="E1152" s="231" t="s">
        <v>21</v>
      </c>
      <c r="F1152" s="232" t="s">
        <v>2274</v>
      </c>
      <c r="G1152" s="229"/>
      <c r="H1152" s="233">
        <v>21.199999999999999</v>
      </c>
      <c r="I1152" s="234"/>
      <c r="J1152" s="229"/>
      <c r="K1152" s="229"/>
      <c r="L1152" s="235"/>
      <c r="M1152" s="236"/>
      <c r="N1152" s="237"/>
      <c r="O1152" s="237"/>
      <c r="P1152" s="237"/>
      <c r="Q1152" s="237"/>
      <c r="R1152" s="237"/>
      <c r="S1152" s="237"/>
      <c r="T1152" s="23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9" t="s">
        <v>217</v>
      </c>
      <c r="AU1152" s="239" t="s">
        <v>83</v>
      </c>
      <c r="AV1152" s="13" t="s">
        <v>83</v>
      </c>
      <c r="AW1152" s="13" t="s">
        <v>35</v>
      </c>
      <c r="AX1152" s="13" t="s">
        <v>81</v>
      </c>
      <c r="AY1152" s="239" t="s">
        <v>209</v>
      </c>
    </row>
    <row r="1153" s="2" customFormat="1" ht="24.15" customHeight="1">
      <c r="A1153" s="40"/>
      <c r="B1153" s="41"/>
      <c r="C1153" s="215" t="s">
        <v>2275</v>
      </c>
      <c r="D1153" s="215" t="s">
        <v>211</v>
      </c>
      <c r="E1153" s="216" t="s">
        <v>2276</v>
      </c>
      <c r="F1153" s="217" t="s">
        <v>2277</v>
      </c>
      <c r="G1153" s="218" t="s">
        <v>331</v>
      </c>
      <c r="H1153" s="219">
        <v>21.199999999999999</v>
      </c>
      <c r="I1153" s="220"/>
      <c r="J1153" s="221">
        <f>ROUND(I1153*H1153,2)</f>
        <v>0</v>
      </c>
      <c r="K1153" s="217" t="s">
        <v>234</v>
      </c>
      <c r="L1153" s="46"/>
      <c r="M1153" s="222" t="s">
        <v>21</v>
      </c>
      <c r="N1153" s="223" t="s">
        <v>45</v>
      </c>
      <c r="O1153" s="86"/>
      <c r="P1153" s="224">
        <f>O1153*H1153</f>
        <v>0</v>
      </c>
      <c r="Q1153" s="224">
        <v>0.00017000000000000001</v>
      </c>
      <c r="R1153" s="224">
        <f>Q1153*H1153</f>
        <v>0.003604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298</v>
      </c>
      <c r="AT1153" s="226" t="s">
        <v>211</v>
      </c>
      <c r="AU1153" s="226" t="s">
        <v>83</v>
      </c>
      <c r="AY1153" s="19" t="s">
        <v>209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81</v>
      </c>
      <c r="BK1153" s="227">
        <f>ROUND(I1153*H1153,2)</f>
        <v>0</v>
      </c>
      <c r="BL1153" s="19" t="s">
        <v>298</v>
      </c>
      <c r="BM1153" s="226" t="s">
        <v>2278</v>
      </c>
    </row>
    <row r="1154" s="2" customFormat="1" ht="24.15" customHeight="1">
      <c r="A1154" s="40"/>
      <c r="B1154" s="41"/>
      <c r="C1154" s="215" t="s">
        <v>2279</v>
      </c>
      <c r="D1154" s="215" t="s">
        <v>211</v>
      </c>
      <c r="E1154" s="216" t="s">
        <v>2280</v>
      </c>
      <c r="F1154" s="217" t="s">
        <v>2281</v>
      </c>
      <c r="G1154" s="218" t="s">
        <v>331</v>
      </c>
      <c r="H1154" s="219">
        <v>21.199999999999999</v>
      </c>
      <c r="I1154" s="220"/>
      <c r="J1154" s="221">
        <f>ROUND(I1154*H1154,2)</f>
        <v>0</v>
      </c>
      <c r="K1154" s="217" t="s">
        <v>234</v>
      </c>
      <c r="L1154" s="46"/>
      <c r="M1154" s="222" t="s">
        <v>21</v>
      </c>
      <c r="N1154" s="223" t="s">
        <v>45</v>
      </c>
      <c r="O1154" s="86"/>
      <c r="P1154" s="224">
        <f>O1154*H1154</f>
        <v>0</v>
      </c>
      <c r="Q1154" s="224">
        <v>0.00029</v>
      </c>
      <c r="R1154" s="224">
        <f>Q1154*H1154</f>
        <v>0.0061479999999999998</v>
      </c>
      <c r="S1154" s="224">
        <v>0</v>
      </c>
      <c r="T1154" s="225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6" t="s">
        <v>298</v>
      </c>
      <c r="AT1154" s="226" t="s">
        <v>211</v>
      </c>
      <c r="AU1154" s="226" t="s">
        <v>83</v>
      </c>
      <c r="AY1154" s="19" t="s">
        <v>209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19" t="s">
        <v>81</v>
      </c>
      <c r="BK1154" s="227">
        <f>ROUND(I1154*H1154,2)</f>
        <v>0</v>
      </c>
      <c r="BL1154" s="19" t="s">
        <v>298</v>
      </c>
      <c r="BM1154" s="226" t="s">
        <v>2282</v>
      </c>
    </row>
    <row r="1155" s="2" customFormat="1" ht="14.4" customHeight="1">
      <c r="A1155" s="40"/>
      <c r="B1155" s="41"/>
      <c r="C1155" s="272" t="s">
        <v>2283</v>
      </c>
      <c r="D1155" s="272" t="s">
        <v>299</v>
      </c>
      <c r="E1155" s="273" t="s">
        <v>2284</v>
      </c>
      <c r="F1155" s="274" t="s">
        <v>2285</v>
      </c>
      <c r="G1155" s="275" t="s">
        <v>354</v>
      </c>
      <c r="H1155" s="276">
        <v>1</v>
      </c>
      <c r="I1155" s="277"/>
      <c r="J1155" s="278">
        <f>ROUND(I1155*H1155,2)</f>
        <v>0</v>
      </c>
      <c r="K1155" s="274" t="s">
        <v>234</v>
      </c>
      <c r="L1155" s="279"/>
      <c r="M1155" s="280" t="s">
        <v>21</v>
      </c>
      <c r="N1155" s="281" t="s">
        <v>45</v>
      </c>
      <c r="O1155" s="86"/>
      <c r="P1155" s="224">
        <f>O1155*H1155</f>
        <v>0</v>
      </c>
      <c r="Q1155" s="224">
        <v>0.080000000000000002</v>
      </c>
      <c r="R1155" s="224">
        <f>Q1155*H1155</f>
        <v>0.080000000000000002</v>
      </c>
      <c r="S1155" s="224">
        <v>0</v>
      </c>
      <c r="T1155" s="225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6" t="s">
        <v>395</v>
      </c>
      <c r="AT1155" s="226" t="s">
        <v>299</v>
      </c>
      <c r="AU1155" s="226" t="s">
        <v>83</v>
      </c>
      <c r="AY1155" s="19" t="s">
        <v>209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19" t="s">
        <v>81</v>
      </c>
      <c r="BK1155" s="227">
        <f>ROUND(I1155*H1155,2)</f>
        <v>0</v>
      </c>
      <c r="BL1155" s="19" t="s">
        <v>298</v>
      </c>
      <c r="BM1155" s="226" t="s">
        <v>2286</v>
      </c>
    </row>
    <row r="1156" s="2" customFormat="1" ht="37.8" customHeight="1">
      <c r="A1156" s="40"/>
      <c r="B1156" s="41"/>
      <c r="C1156" s="215" t="s">
        <v>2287</v>
      </c>
      <c r="D1156" s="215" t="s">
        <v>211</v>
      </c>
      <c r="E1156" s="216" t="s">
        <v>2288</v>
      </c>
      <c r="F1156" s="217" t="s">
        <v>2289</v>
      </c>
      <c r="G1156" s="218" t="s">
        <v>331</v>
      </c>
      <c r="H1156" s="219">
        <v>21.199999999999999</v>
      </c>
      <c r="I1156" s="220"/>
      <c r="J1156" s="221">
        <f>ROUND(I1156*H1156,2)</f>
        <v>0</v>
      </c>
      <c r="K1156" s="217" t="s">
        <v>234</v>
      </c>
      <c r="L1156" s="46"/>
      <c r="M1156" s="222" t="s">
        <v>21</v>
      </c>
      <c r="N1156" s="223" t="s">
        <v>45</v>
      </c>
      <c r="O1156" s="86"/>
      <c r="P1156" s="224">
        <f>O1156*H1156</f>
        <v>0</v>
      </c>
      <c r="Q1156" s="224">
        <v>3.0000000000000001E-05</v>
      </c>
      <c r="R1156" s="224">
        <f>Q1156*H1156</f>
        <v>0.00063599999999999996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298</v>
      </c>
      <c r="AT1156" s="226" t="s">
        <v>211</v>
      </c>
      <c r="AU1156" s="226" t="s">
        <v>83</v>
      </c>
      <c r="AY1156" s="19" t="s">
        <v>209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81</v>
      </c>
      <c r="BK1156" s="227">
        <f>ROUND(I1156*H1156,2)</f>
        <v>0</v>
      </c>
      <c r="BL1156" s="19" t="s">
        <v>298</v>
      </c>
      <c r="BM1156" s="226" t="s">
        <v>2290</v>
      </c>
    </row>
    <row r="1157" s="2" customFormat="1" ht="24.15" customHeight="1">
      <c r="A1157" s="40"/>
      <c r="B1157" s="41"/>
      <c r="C1157" s="215" t="s">
        <v>2291</v>
      </c>
      <c r="D1157" s="215" t="s">
        <v>211</v>
      </c>
      <c r="E1157" s="216" t="s">
        <v>2292</v>
      </c>
      <c r="F1157" s="217" t="s">
        <v>2293</v>
      </c>
      <c r="G1157" s="218" t="s">
        <v>331</v>
      </c>
      <c r="H1157" s="219">
        <v>69.890000000000001</v>
      </c>
      <c r="I1157" s="220"/>
      <c r="J1157" s="221">
        <f>ROUND(I1157*H1157,2)</f>
        <v>0</v>
      </c>
      <c r="K1157" s="217" t="s">
        <v>234</v>
      </c>
      <c r="L1157" s="46"/>
      <c r="M1157" s="222" t="s">
        <v>21</v>
      </c>
      <c r="N1157" s="223" t="s">
        <v>45</v>
      </c>
      <c r="O1157" s="86"/>
      <c r="P1157" s="224">
        <f>O1157*H1157</f>
        <v>0</v>
      </c>
      <c r="Q1157" s="224">
        <v>0.00012</v>
      </c>
      <c r="R1157" s="224">
        <f>Q1157*H1157</f>
        <v>0.0083867999999999998</v>
      </c>
      <c r="S1157" s="224">
        <v>0</v>
      </c>
      <c r="T1157" s="225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6" t="s">
        <v>298</v>
      </c>
      <c r="AT1157" s="226" t="s">
        <v>211</v>
      </c>
      <c r="AU1157" s="226" t="s">
        <v>83</v>
      </c>
      <c r="AY1157" s="19" t="s">
        <v>209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9" t="s">
        <v>81</v>
      </c>
      <c r="BK1157" s="227">
        <f>ROUND(I1157*H1157,2)</f>
        <v>0</v>
      </c>
      <c r="BL1157" s="19" t="s">
        <v>298</v>
      </c>
      <c r="BM1157" s="226" t="s">
        <v>2294</v>
      </c>
    </row>
    <row r="1158" s="13" customFormat="1">
      <c r="A1158" s="13"/>
      <c r="B1158" s="228"/>
      <c r="C1158" s="229"/>
      <c r="D1158" s="230" t="s">
        <v>217</v>
      </c>
      <c r="E1158" s="231" t="s">
        <v>21</v>
      </c>
      <c r="F1158" s="232" t="s">
        <v>2295</v>
      </c>
      <c r="G1158" s="229"/>
      <c r="H1158" s="233">
        <v>43.399999999999999</v>
      </c>
      <c r="I1158" s="234"/>
      <c r="J1158" s="229"/>
      <c r="K1158" s="229"/>
      <c r="L1158" s="235"/>
      <c r="M1158" s="236"/>
      <c r="N1158" s="237"/>
      <c r="O1158" s="237"/>
      <c r="P1158" s="237"/>
      <c r="Q1158" s="237"/>
      <c r="R1158" s="237"/>
      <c r="S1158" s="237"/>
      <c r="T1158" s="23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9" t="s">
        <v>217</v>
      </c>
      <c r="AU1158" s="239" t="s">
        <v>83</v>
      </c>
      <c r="AV1158" s="13" t="s">
        <v>83</v>
      </c>
      <c r="AW1158" s="13" t="s">
        <v>35</v>
      </c>
      <c r="AX1158" s="13" t="s">
        <v>74</v>
      </c>
      <c r="AY1158" s="239" t="s">
        <v>209</v>
      </c>
    </row>
    <row r="1159" s="13" customFormat="1">
      <c r="A1159" s="13"/>
      <c r="B1159" s="228"/>
      <c r="C1159" s="229"/>
      <c r="D1159" s="230" t="s">
        <v>217</v>
      </c>
      <c r="E1159" s="231" t="s">
        <v>21</v>
      </c>
      <c r="F1159" s="232" t="s">
        <v>2296</v>
      </c>
      <c r="G1159" s="229"/>
      <c r="H1159" s="233">
        <v>26.489999999999998</v>
      </c>
      <c r="I1159" s="234"/>
      <c r="J1159" s="229"/>
      <c r="K1159" s="229"/>
      <c r="L1159" s="235"/>
      <c r="M1159" s="236"/>
      <c r="N1159" s="237"/>
      <c r="O1159" s="237"/>
      <c r="P1159" s="237"/>
      <c r="Q1159" s="237"/>
      <c r="R1159" s="237"/>
      <c r="S1159" s="237"/>
      <c r="T1159" s="23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9" t="s">
        <v>217</v>
      </c>
      <c r="AU1159" s="239" t="s">
        <v>83</v>
      </c>
      <c r="AV1159" s="13" t="s">
        <v>83</v>
      </c>
      <c r="AW1159" s="13" t="s">
        <v>35</v>
      </c>
      <c r="AX1159" s="13" t="s">
        <v>74</v>
      </c>
      <c r="AY1159" s="239" t="s">
        <v>209</v>
      </c>
    </row>
    <row r="1160" s="14" customFormat="1">
      <c r="A1160" s="14"/>
      <c r="B1160" s="240"/>
      <c r="C1160" s="241"/>
      <c r="D1160" s="230" t="s">
        <v>217</v>
      </c>
      <c r="E1160" s="242" t="s">
        <v>21</v>
      </c>
      <c r="F1160" s="243" t="s">
        <v>223</v>
      </c>
      <c r="G1160" s="241"/>
      <c r="H1160" s="244">
        <v>69.890000000000001</v>
      </c>
      <c r="I1160" s="245"/>
      <c r="J1160" s="241"/>
      <c r="K1160" s="241"/>
      <c r="L1160" s="246"/>
      <c r="M1160" s="247"/>
      <c r="N1160" s="248"/>
      <c r="O1160" s="248"/>
      <c r="P1160" s="248"/>
      <c r="Q1160" s="248"/>
      <c r="R1160" s="248"/>
      <c r="S1160" s="248"/>
      <c r="T1160" s="249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0" t="s">
        <v>217</v>
      </c>
      <c r="AU1160" s="250" t="s">
        <v>83</v>
      </c>
      <c r="AV1160" s="14" t="s">
        <v>224</v>
      </c>
      <c r="AW1160" s="14" t="s">
        <v>35</v>
      </c>
      <c r="AX1160" s="14" t="s">
        <v>81</v>
      </c>
      <c r="AY1160" s="250" t="s">
        <v>209</v>
      </c>
    </row>
    <row r="1161" s="2" customFormat="1" ht="24.15" customHeight="1">
      <c r="A1161" s="40"/>
      <c r="B1161" s="41"/>
      <c r="C1161" s="215" t="s">
        <v>2297</v>
      </c>
      <c r="D1161" s="215" t="s">
        <v>211</v>
      </c>
      <c r="E1161" s="216" t="s">
        <v>2298</v>
      </c>
      <c r="F1161" s="217" t="s">
        <v>2299</v>
      </c>
      <c r="G1161" s="218" t="s">
        <v>331</v>
      </c>
      <c r="H1161" s="219">
        <v>69.890000000000001</v>
      </c>
      <c r="I1161" s="220"/>
      <c r="J1161" s="221">
        <f>ROUND(I1161*H1161,2)</f>
        <v>0</v>
      </c>
      <c r="K1161" s="217" t="s">
        <v>234</v>
      </c>
      <c r="L1161" s="46"/>
      <c r="M1161" s="222" t="s">
        <v>21</v>
      </c>
      <c r="N1161" s="223" t="s">
        <v>45</v>
      </c>
      <c r="O1161" s="86"/>
      <c r="P1161" s="224">
        <f>O1161*H1161</f>
        <v>0</v>
      </c>
      <c r="Q1161" s="224">
        <v>0.00025000000000000001</v>
      </c>
      <c r="R1161" s="224">
        <f>Q1161*H1161</f>
        <v>0.017472500000000002</v>
      </c>
      <c r="S1161" s="224">
        <v>0</v>
      </c>
      <c r="T1161" s="225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6" t="s">
        <v>298</v>
      </c>
      <c r="AT1161" s="226" t="s">
        <v>211</v>
      </c>
      <c r="AU1161" s="226" t="s">
        <v>83</v>
      </c>
      <c r="AY1161" s="19" t="s">
        <v>209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9" t="s">
        <v>81</v>
      </c>
      <c r="BK1161" s="227">
        <f>ROUND(I1161*H1161,2)</f>
        <v>0</v>
      </c>
      <c r="BL1161" s="19" t="s">
        <v>298</v>
      </c>
      <c r="BM1161" s="226" t="s">
        <v>2300</v>
      </c>
    </row>
    <row r="1162" s="2" customFormat="1" ht="24.15" customHeight="1">
      <c r="A1162" s="40"/>
      <c r="B1162" s="41"/>
      <c r="C1162" s="215" t="s">
        <v>2301</v>
      </c>
      <c r="D1162" s="215" t="s">
        <v>211</v>
      </c>
      <c r="E1162" s="216" t="s">
        <v>2302</v>
      </c>
      <c r="F1162" s="217" t="s">
        <v>2303</v>
      </c>
      <c r="G1162" s="218" t="s">
        <v>331</v>
      </c>
      <c r="H1162" s="219">
        <v>4.7999999999999998</v>
      </c>
      <c r="I1162" s="220"/>
      <c r="J1162" s="221">
        <f>ROUND(I1162*H1162,2)</f>
        <v>0</v>
      </c>
      <c r="K1162" s="217" t="s">
        <v>234</v>
      </c>
      <c r="L1162" s="46"/>
      <c r="M1162" s="222" t="s">
        <v>21</v>
      </c>
      <c r="N1162" s="223" t="s">
        <v>45</v>
      </c>
      <c r="O1162" s="86"/>
      <c r="P1162" s="224">
        <f>O1162*H1162</f>
        <v>0</v>
      </c>
      <c r="Q1162" s="224">
        <v>0.00013999999999999999</v>
      </c>
      <c r="R1162" s="224">
        <f>Q1162*H1162</f>
        <v>0.00067199999999999996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298</v>
      </c>
      <c r="AT1162" s="226" t="s">
        <v>211</v>
      </c>
      <c r="AU1162" s="226" t="s">
        <v>83</v>
      </c>
      <c r="AY1162" s="19" t="s">
        <v>209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81</v>
      </c>
      <c r="BK1162" s="227">
        <f>ROUND(I1162*H1162,2)</f>
        <v>0</v>
      </c>
      <c r="BL1162" s="19" t="s">
        <v>298</v>
      </c>
      <c r="BM1162" s="226" t="s">
        <v>2304</v>
      </c>
    </row>
    <row r="1163" s="13" customFormat="1">
      <c r="A1163" s="13"/>
      <c r="B1163" s="228"/>
      <c r="C1163" s="229"/>
      <c r="D1163" s="230" t="s">
        <v>217</v>
      </c>
      <c r="E1163" s="231" t="s">
        <v>21</v>
      </c>
      <c r="F1163" s="232" t="s">
        <v>2305</v>
      </c>
      <c r="G1163" s="229"/>
      <c r="H1163" s="233">
        <v>4.7999999999999998</v>
      </c>
      <c r="I1163" s="234"/>
      <c r="J1163" s="229"/>
      <c r="K1163" s="229"/>
      <c r="L1163" s="235"/>
      <c r="M1163" s="236"/>
      <c r="N1163" s="237"/>
      <c r="O1163" s="237"/>
      <c r="P1163" s="237"/>
      <c r="Q1163" s="237"/>
      <c r="R1163" s="237"/>
      <c r="S1163" s="237"/>
      <c r="T1163" s="23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9" t="s">
        <v>217</v>
      </c>
      <c r="AU1163" s="239" t="s">
        <v>83</v>
      </c>
      <c r="AV1163" s="13" t="s">
        <v>83</v>
      </c>
      <c r="AW1163" s="13" t="s">
        <v>35</v>
      </c>
      <c r="AX1163" s="13" t="s">
        <v>81</v>
      </c>
      <c r="AY1163" s="239" t="s">
        <v>209</v>
      </c>
    </row>
    <row r="1164" s="2" customFormat="1" ht="49.05" customHeight="1">
      <c r="A1164" s="40"/>
      <c r="B1164" s="41"/>
      <c r="C1164" s="215" t="s">
        <v>2306</v>
      </c>
      <c r="D1164" s="215" t="s">
        <v>211</v>
      </c>
      <c r="E1164" s="216" t="s">
        <v>2307</v>
      </c>
      <c r="F1164" s="217" t="s">
        <v>2308</v>
      </c>
      <c r="G1164" s="218" t="s">
        <v>331</v>
      </c>
      <c r="H1164" s="219">
        <v>127.923</v>
      </c>
      <c r="I1164" s="220"/>
      <c r="J1164" s="221">
        <f>ROUND(I1164*H1164,2)</f>
        <v>0</v>
      </c>
      <c r="K1164" s="217" t="s">
        <v>234</v>
      </c>
      <c r="L1164" s="46"/>
      <c r="M1164" s="222" t="s">
        <v>21</v>
      </c>
      <c r="N1164" s="223" t="s">
        <v>45</v>
      </c>
      <c r="O1164" s="86"/>
      <c r="P1164" s="224">
        <f>O1164*H1164</f>
        <v>0</v>
      </c>
      <c r="Q1164" s="224">
        <v>0.00014999999999999999</v>
      </c>
      <c r="R1164" s="224">
        <f>Q1164*H1164</f>
        <v>0.019188449999999999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298</v>
      </c>
      <c r="AT1164" s="226" t="s">
        <v>211</v>
      </c>
      <c r="AU1164" s="226" t="s">
        <v>83</v>
      </c>
      <c r="AY1164" s="19" t="s">
        <v>209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81</v>
      </c>
      <c r="BK1164" s="227">
        <f>ROUND(I1164*H1164,2)</f>
        <v>0</v>
      </c>
      <c r="BL1164" s="19" t="s">
        <v>298</v>
      </c>
      <c r="BM1164" s="226" t="s">
        <v>2309</v>
      </c>
    </row>
    <row r="1165" s="13" customFormat="1">
      <c r="A1165" s="13"/>
      <c r="B1165" s="228"/>
      <c r="C1165" s="229"/>
      <c r="D1165" s="230" t="s">
        <v>217</v>
      </c>
      <c r="E1165" s="231" t="s">
        <v>21</v>
      </c>
      <c r="F1165" s="232" t="s">
        <v>131</v>
      </c>
      <c r="G1165" s="229"/>
      <c r="H1165" s="233">
        <v>127.923</v>
      </c>
      <c r="I1165" s="234"/>
      <c r="J1165" s="229"/>
      <c r="K1165" s="229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217</v>
      </c>
      <c r="AU1165" s="239" t="s">
        <v>83</v>
      </c>
      <c r="AV1165" s="13" t="s">
        <v>83</v>
      </c>
      <c r="AW1165" s="13" t="s">
        <v>35</v>
      </c>
      <c r="AX1165" s="13" t="s">
        <v>81</v>
      </c>
      <c r="AY1165" s="239" t="s">
        <v>209</v>
      </c>
    </row>
    <row r="1166" s="12" customFormat="1" ht="22.8" customHeight="1">
      <c r="A1166" s="12"/>
      <c r="B1166" s="199"/>
      <c r="C1166" s="200"/>
      <c r="D1166" s="201" t="s">
        <v>73</v>
      </c>
      <c r="E1166" s="213" t="s">
        <v>2310</v>
      </c>
      <c r="F1166" s="213" t="s">
        <v>2311</v>
      </c>
      <c r="G1166" s="200"/>
      <c r="H1166" s="200"/>
      <c r="I1166" s="203"/>
      <c r="J1166" s="214">
        <f>BK1166</f>
        <v>0</v>
      </c>
      <c r="K1166" s="200"/>
      <c r="L1166" s="205"/>
      <c r="M1166" s="206"/>
      <c r="N1166" s="207"/>
      <c r="O1166" s="207"/>
      <c r="P1166" s="208">
        <f>SUM(P1167:P1174)</f>
        <v>0</v>
      </c>
      <c r="Q1166" s="207"/>
      <c r="R1166" s="208">
        <f>SUM(R1167:R1174)</f>
        <v>0.4093465</v>
      </c>
      <c r="S1166" s="207"/>
      <c r="T1166" s="209">
        <f>SUM(T1167:T1174)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0" t="s">
        <v>83</v>
      </c>
      <c r="AT1166" s="211" t="s">
        <v>73</v>
      </c>
      <c r="AU1166" s="211" t="s">
        <v>81</v>
      </c>
      <c r="AY1166" s="210" t="s">
        <v>209</v>
      </c>
      <c r="BK1166" s="212">
        <f>SUM(BK1167:BK1174)</f>
        <v>0</v>
      </c>
    </row>
    <row r="1167" s="2" customFormat="1" ht="24.15" customHeight="1">
      <c r="A1167" s="40"/>
      <c r="B1167" s="41"/>
      <c r="C1167" s="215" t="s">
        <v>2312</v>
      </c>
      <c r="D1167" s="215" t="s">
        <v>211</v>
      </c>
      <c r="E1167" s="216" t="s">
        <v>2313</v>
      </c>
      <c r="F1167" s="217" t="s">
        <v>2314</v>
      </c>
      <c r="G1167" s="218" t="s">
        <v>331</v>
      </c>
      <c r="H1167" s="219">
        <v>818.69299999999998</v>
      </c>
      <c r="I1167" s="220"/>
      <c r="J1167" s="221">
        <f>ROUND(I1167*H1167,2)</f>
        <v>0</v>
      </c>
      <c r="K1167" s="217" t="s">
        <v>234</v>
      </c>
      <c r="L1167" s="46"/>
      <c r="M1167" s="222" t="s">
        <v>21</v>
      </c>
      <c r="N1167" s="223" t="s">
        <v>45</v>
      </c>
      <c r="O1167" s="86"/>
      <c r="P1167" s="224">
        <f>O1167*H1167</f>
        <v>0</v>
      </c>
      <c r="Q1167" s="224">
        <v>0.00021000000000000001</v>
      </c>
      <c r="R1167" s="224">
        <f>Q1167*H1167</f>
        <v>0.17192552999999999</v>
      </c>
      <c r="S1167" s="224">
        <v>0</v>
      </c>
      <c r="T1167" s="225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6" t="s">
        <v>298</v>
      </c>
      <c r="AT1167" s="226" t="s">
        <v>211</v>
      </c>
      <c r="AU1167" s="226" t="s">
        <v>83</v>
      </c>
      <c r="AY1167" s="19" t="s">
        <v>209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19" t="s">
        <v>81</v>
      </c>
      <c r="BK1167" s="227">
        <f>ROUND(I1167*H1167,2)</f>
        <v>0</v>
      </c>
      <c r="BL1167" s="19" t="s">
        <v>298</v>
      </c>
      <c r="BM1167" s="226" t="s">
        <v>2315</v>
      </c>
    </row>
    <row r="1168" s="2" customFormat="1" ht="24.15" customHeight="1">
      <c r="A1168" s="40"/>
      <c r="B1168" s="41"/>
      <c r="C1168" s="215" t="s">
        <v>2316</v>
      </c>
      <c r="D1168" s="215" t="s">
        <v>211</v>
      </c>
      <c r="E1168" s="216" t="s">
        <v>2317</v>
      </c>
      <c r="F1168" s="217" t="s">
        <v>2318</v>
      </c>
      <c r="G1168" s="218" t="s">
        <v>331</v>
      </c>
      <c r="H1168" s="219">
        <v>80</v>
      </c>
      <c r="I1168" s="220"/>
      <c r="J1168" s="221">
        <f>ROUND(I1168*H1168,2)</f>
        <v>0</v>
      </c>
      <c r="K1168" s="217" t="s">
        <v>234</v>
      </c>
      <c r="L1168" s="46"/>
      <c r="M1168" s="222" t="s">
        <v>21</v>
      </c>
      <c r="N1168" s="223" t="s">
        <v>45</v>
      </c>
      <c r="O1168" s="86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298</v>
      </c>
      <c r="AT1168" s="226" t="s">
        <v>211</v>
      </c>
      <c r="AU1168" s="226" t="s">
        <v>83</v>
      </c>
      <c r="AY1168" s="19" t="s">
        <v>209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81</v>
      </c>
      <c r="BK1168" s="227">
        <f>ROUND(I1168*H1168,2)</f>
        <v>0</v>
      </c>
      <c r="BL1168" s="19" t="s">
        <v>298</v>
      </c>
      <c r="BM1168" s="226" t="s">
        <v>2319</v>
      </c>
    </row>
    <row r="1169" s="2" customFormat="1" ht="37.8" customHeight="1">
      <c r="A1169" s="40"/>
      <c r="B1169" s="41"/>
      <c r="C1169" s="215" t="s">
        <v>2320</v>
      </c>
      <c r="D1169" s="215" t="s">
        <v>211</v>
      </c>
      <c r="E1169" s="216" t="s">
        <v>2321</v>
      </c>
      <c r="F1169" s="217" t="s">
        <v>2322</v>
      </c>
      <c r="G1169" s="218" t="s">
        <v>331</v>
      </c>
      <c r="H1169" s="219">
        <v>818.69299999999998</v>
      </c>
      <c r="I1169" s="220"/>
      <c r="J1169" s="221">
        <f>ROUND(I1169*H1169,2)</f>
        <v>0</v>
      </c>
      <c r="K1169" s="217" t="s">
        <v>234</v>
      </c>
      <c r="L1169" s="46"/>
      <c r="M1169" s="222" t="s">
        <v>21</v>
      </c>
      <c r="N1169" s="223" t="s">
        <v>45</v>
      </c>
      <c r="O1169" s="86"/>
      <c r="P1169" s="224">
        <f>O1169*H1169</f>
        <v>0</v>
      </c>
      <c r="Q1169" s="224">
        <v>0.00029</v>
      </c>
      <c r="R1169" s="224">
        <f>Q1169*H1169</f>
        <v>0.23742097000000001</v>
      </c>
      <c r="S1169" s="224">
        <v>0</v>
      </c>
      <c r="T1169" s="225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6" t="s">
        <v>298</v>
      </c>
      <c r="AT1169" s="226" t="s">
        <v>211</v>
      </c>
      <c r="AU1169" s="226" t="s">
        <v>83</v>
      </c>
      <c r="AY1169" s="19" t="s">
        <v>209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19" t="s">
        <v>81</v>
      </c>
      <c r="BK1169" s="227">
        <f>ROUND(I1169*H1169,2)</f>
        <v>0</v>
      </c>
      <c r="BL1169" s="19" t="s">
        <v>298</v>
      </c>
      <c r="BM1169" s="226" t="s">
        <v>2323</v>
      </c>
    </row>
    <row r="1170" s="13" customFormat="1">
      <c r="A1170" s="13"/>
      <c r="B1170" s="228"/>
      <c r="C1170" s="229"/>
      <c r="D1170" s="230" t="s">
        <v>217</v>
      </c>
      <c r="E1170" s="231" t="s">
        <v>21</v>
      </c>
      <c r="F1170" s="232" t="s">
        <v>2324</v>
      </c>
      <c r="G1170" s="229"/>
      <c r="H1170" s="233">
        <v>127.887</v>
      </c>
      <c r="I1170" s="234"/>
      <c r="J1170" s="229"/>
      <c r="K1170" s="229"/>
      <c r="L1170" s="235"/>
      <c r="M1170" s="236"/>
      <c r="N1170" s="237"/>
      <c r="O1170" s="237"/>
      <c r="P1170" s="237"/>
      <c r="Q1170" s="237"/>
      <c r="R1170" s="237"/>
      <c r="S1170" s="237"/>
      <c r="T1170" s="23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9" t="s">
        <v>217</v>
      </c>
      <c r="AU1170" s="239" t="s">
        <v>83</v>
      </c>
      <c r="AV1170" s="13" t="s">
        <v>83</v>
      </c>
      <c r="AW1170" s="13" t="s">
        <v>35</v>
      </c>
      <c r="AX1170" s="13" t="s">
        <v>74</v>
      </c>
      <c r="AY1170" s="239" t="s">
        <v>209</v>
      </c>
    </row>
    <row r="1171" s="13" customFormat="1">
      <c r="A1171" s="13"/>
      <c r="B1171" s="228"/>
      <c r="C1171" s="229"/>
      <c r="D1171" s="230" t="s">
        <v>217</v>
      </c>
      <c r="E1171" s="231" t="s">
        <v>21</v>
      </c>
      <c r="F1171" s="232" t="s">
        <v>2325</v>
      </c>
      <c r="G1171" s="229"/>
      <c r="H1171" s="233">
        <v>597.41800000000001</v>
      </c>
      <c r="I1171" s="234"/>
      <c r="J1171" s="229"/>
      <c r="K1171" s="229"/>
      <c r="L1171" s="235"/>
      <c r="M1171" s="236"/>
      <c r="N1171" s="237"/>
      <c r="O1171" s="237"/>
      <c r="P1171" s="237"/>
      <c r="Q1171" s="237"/>
      <c r="R1171" s="237"/>
      <c r="S1171" s="237"/>
      <c r="T1171" s="23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9" t="s">
        <v>217</v>
      </c>
      <c r="AU1171" s="239" t="s">
        <v>83</v>
      </c>
      <c r="AV1171" s="13" t="s">
        <v>83</v>
      </c>
      <c r="AW1171" s="13" t="s">
        <v>35</v>
      </c>
      <c r="AX1171" s="13" t="s">
        <v>74</v>
      </c>
      <c r="AY1171" s="239" t="s">
        <v>209</v>
      </c>
    </row>
    <row r="1172" s="13" customFormat="1">
      <c r="A1172" s="13"/>
      <c r="B1172" s="228"/>
      <c r="C1172" s="229"/>
      <c r="D1172" s="230" t="s">
        <v>217</v>
      </c>
      <c r="E1172" s="231" t="s">
        <v>21</v>
      </c>
      <c r="F1172" s="232" t="s">
        <v>2326</v>
      </c>
      <c r="G1172" s="229"/>
      <c r="H1172" s="233">
        <v>13.388</v>
      </c>
      <c r="I1172" s="234"/>
      <c r="J1172" s="229"/>
      <c r="K1172" s="229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217</v>
      </c>
      <c r="AU1172" s="239" t="s">
        <v>83</v>
      </c>
      <c r="AV1172" s="13" t="s">
        <v>83</v>
      </c>
      <c r="AW1172" s="13" t="s">
        <v>35</v>
      </c>
      <c r="AX1172" s="13" t="s">
        <v>74</v>
      </c>
      <c r="AY1172" s="239" t="s">
        <v>209</v>
      </c>
    </row>
    <row r="1173" s="13" customFormat="1">
      <c r="A1173" s="13"/>
      <c r="B1173" s="228"/>
      <c r="C1173" s="229"/>
      <c r="D1173" s="230" t="s">
        <v>217</v>
      </c>
      <c r="E1173" s="231" t="s">
        <v>21</v>
      </c>
      <c r="F1173" s="232" t="s">
        <v>2327</v>
      </c>
      <c r="G1173" s="229"/>
      <c r="H1173" s="233">
        <v>80</v>
      </c>
      <c r="I1173" s="234"/>
      <c r="J1173" s="229"/>
      <c r="K1173" s="229"/>
      <c r="L1173" s="235"/>
      <c r="M1173" s="236"/>
      <c r="N1173" s="237"/>
      <c r="O1173" s="237"/>
      <c r="P1173" s="237"/>
      <c r="Q1173" s="237"/>
      <c r="R1173" s="237"/>
      <c r="S1173" s="237"/>
      <c r="T1173" s="23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9" t="s">
        <v>217</v>
      </c>
      <c r="AU1173" s="239" t="s">
        <v>83</v>
      </c>
      <c r="AV1173" s="13" t="s">
        <v>83</v>
      </c>
      <c r="AW1173" s="13" t="s">
        <v>35</v>
      </c>
      <c r="AX1173" s="13" t="s">
        <v>74</v>
      </c>
      <c r="AY1173" s="239" t="s">
        <v>209</v>
      </c>
    </row>
    <row r="1174" s="14" customFormat="1">
      <c r="A1174" s="14"/>
      <c r="B1174" s="240"/>
      <c r="C1174" s="241"/>
      <c r="D1174" s="230" t="s">
        <v>217</v>
      </c>
      <c r="E1174" s="242" t="s">
        <v>21</v>
      </c>
      <c r="F1174" s="243" t="s">
        <v>223</v>
      </c>
      <c r="G1174" s="241"/>
      <c r="H1174" s="244">
        <v>818.6930000000001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217</v>
      </c>
      <c r="AU1174" s="250" t="s">
        <v>83</v>
      </c>
      <c r="AV1174" s="14" t="s">
        <v>224</v>
      </c>
      <c r="AW1174" s="14" t="s">
        <v>35</v>
      </c>
      <c r="AX1174" s="14" t="s">
        <v>81</v>
      </c>
      <c r="AY1174" s="250" t="s">
        <v>209</v>
      </c>
    </row>
    <row r="1175" s="12" customFormat="1" ht="25.92" customHeight="1">
      <c r="A1175" s="12"/>
      <c r="B1175" s="199"/>
      <c r="C1175" s="200"/>
      <c r="D1175" s="201" t="s">
        <v>73</v>
      </c>
      <c r="E1175" s="202" t="s">
        <v>299</v>
      </c>
      <c r="F1175" s="202" t="s">
        <v>2328</v>
      </c>
      <c r="G1175" s="200"/>
      <c r="H1175" s="200"/>
      <c r="I1175" s="203"/>
      <c r="J1175" s="204">
        <f>BK1175</f>
        <v>0</v>
      </c>
      <c r="K1175" s="200"/>
      <c r="L1175" s="205"/>
      <c r="M1175" s="206"/>
      <c r="N1175" s="207"/>
      <c r="O1175" s="207"/>
      <c r="P1175" s="208">
        <f>P1176</f>
        <v>0</v>
      </c>
      <c r="Q1175" s="207"/>
      <c r="R1175" s="208">
        <f>R1176</f>
        <v>0</v>
      </c>
      <c r="S1175" s="207"/>
      <c r="T1175" s="209">
        <f>T1176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224</v>
      </c>
      <c r="AT1175" s="211" t="s">
        <v>73</v>
      </c>
      <c r="AU1175" s="211" t="s">
        <v>74</v>
      </c>
      <c r="AY1175" s="210" t="s">
        <v>209</v>
      </c>
      <c r="BK1175" s="212">
        <f>BK1176</f>
        <v>0</v>
      </c>
    </row>
    <row r="1176" s="12" customFormat="1" ht="22.8" customHeight="1">
      <c r="A1176" s="12"/>
      <c r="B1176" s="199"/>
      <c r="C1176" s="200"/>
      <c r="D1176" s="201" t="s">
        <v>73</v>
      </c>
      <c r="E1176" s="213" t="s">
        <v>2329</v>
      </c>
      <c r="F1176" s="213" t="s">
        <v>2330</v>
      </c>
      <c r="G1176" s="200"/>
      <c r="H1176" s="200"/>
      <c r="I1176" s="203"/>
      <c r="J1176" s="214">
        <f>BK1176</f>
        <v>0</v>
      </c>
      <c r="K1176" s="200"/>
      <c r="L1176" s="205"/>
      <c r="M1176" s="206"/>
      <c r="N1176" s="207"/>
      <c r="O1176" s="207"/>
      <c r="P1176" s="208">
        <f>SUM(P1177:P1178)</f>
        <v>0</v>
      </c>
      <c r="Q1176" s="207"/>
      <c r="R1176" s="208">
        <f>SUM(R1177:R1178)</f>
        <v>0</v>
      </c>
      <c r="S1176" s="207"/>
      <c r="T1176" s="209">
        <f>SUM(T1177:T1178)</f>
        <v>0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0" t="s">
        <v>224</v>
      </c>
      <c r="AT1176" s="211" t="s">
        <v>73</v>
      </c>
      <c r="AU1176" s="211" t="s">
        <v>81</v>
      </c>
      <c r="AY1176" s="210" t="s">
        <v>209</v>
      </c>
      <c r="BK1176" s="212">
        <f>SUM(BK1177:BK1178)</f>
        <v>0</v>
      </c>
    </row>
    <row r="1177" s="2" customFormat="1" ht="62.7" customHeight="1">
      <c r="A1177" s="40"/>
      <c r="B1177" s="41"/>
      <c r="C1177" s="215" t="s">
        <v>2331</v>
      </c>
      <c r="D1177" s="215" t="s">
        <v>211</v>
      </c>
      <c r="E1177" s="216" t="s">
        <v>2332</v>
      </c>
      <c r="F1177" s="217" t="s">
        <v>2333</v>
      </c>
      <c r="G1177" s="218" t="s">
        <v>354</v>
      </c>
      <c r="H1177" s="219">
        <v>1</v>
      </c>
      <c r="I1177" s="220"/>
      <c r="J1177" s="221">
        <f>ROUND(I1177*H1177,2)</f>
        <v>0</v>
      </c>
      <c r="K1177" s="217" t="s">
        <v>21</v>
      </c>
      <c r="L1177" s="46"/>
      <c r="M1177" s="222" t="s">
        <v>21</v>
      </c>
      <c r="N1177" s="223" t="s">
        <v>45</v>
      </c>
      <c r="O1177" s="86"/>
      <c r="P1177" s="224">
        <f>O1177*H1177</f>
        <v>0</v>
      </c>
      <c r="Q1177" s="224">
        <v>0</v>
      </c>
      <c r="R1177" s="224">
        <f>Q1177*H1177</f>
        <v>0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564</v>
      </c>
      <c r="AT1177" s="226" t="s">
        <v>211</v>
      </c>
      <c r="AU1177" s="226" t="s">
        <v>83</v>
      </c>
      <c r="AY1177" s="19" t="s">
        <v>209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81</v>
      </c>
      <c r="BK1177" s="227">
        <f>ROUND(I1177*H1177,2)</f>
        <v>0</v>
      </c>
      <c r="BL1177" s="19" t="s">
        <v>564</v>
      </c>
      <c r="BM1177" s="226" t="s">
        <v>2334</v>
      </c>
    </row>
    <row r="1178" s="2" customFormat="1" ht="14.4" customHeight="1">
      <c r="A1178" s="40"/>
      <c r="B1178" s="41"/>
      <c r="C1178" s="215" t="s">
        <v>2335</v>
      </c>
      <c r="D1178" s="215" t="s">
        <v>211</v>
      </c>
      <c r="E1178" s="216" t="s">
        <v>2336</v>
      </c>
      <c r="F1178" s="217" t="s">
        <v>2337</v>
      </c>
      <c r="G1178" s="218" t="s">
        <v>354</v>
      </c>
      <c r="H1178" s="219">
        <v>1</v>
      </c>
      <c r="I1178" s="220"/>
      <c r="J1178" s="221">
        <f>ROUND(I1178*H1178,2)</f>
        <v>0</v>
      </c>
      <c r="K1178" s="217" t="s">
        <v>21</v>
      </c>
      <c r="L1178" s="46"/>
      <c r="M1178" s="222" t="s">
        <v>21</v>
      </c>
      <c r="N1178" s="223" t="s">
        <v>45</v>
      </c>
      <c r="O1178" s="86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564</v>
      </c>
      <c r="AT1178" s="226" t="s">
        <v>211</v>
      </c>
      <c r="AU1178" s="226" t="s">
        <v>83</v>
      </c>
      <c r="AY1178" s="19" t="s">
        <v>209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81</v>
      </c>
      <c r="BK1178" s="227">
        <f>ROUND(I1178*H1178,2)</f>
        <v>0</v>
      </c>
      <c r="BL1178" s="19" t="s">
        <v>564</v>
      </c>
      <c r="BM1178" s="226" t="s">
        <v>2338</v>
      </c>
    </row>
    <row r="1179" s="12" customFormat="1" ht="25.92" customHeight="1">
      <c r="A1179" s="12"/>
      <c r="B1179" s="199"/>
      <c r="C1179" s="200"/>
      <c r="D1179" s="201" t="s">
        <v>73</v>
      </c>
      <c r="E1179" s="202" t="s">
        <v>2339</v>
      </c>
      <c r="F1179" s="202" t="s">
        <v>2340</v>
      </c>
      <c r="G1179" s="200"/>
      <c r="H1179" s="200"/>
      <c r="I1179" s="203"/>
      <c r="J1179" s="204">
        <f>BK1179</f>
        <v>0</v>
      </c>
      <c r="K1179" s="200"/>
      <c r="L1179" s="205"/>
      <c r="M1179" s="206"/>
      <c r="N1179" s="207"/>
      <c r="O1179" s="207"/>
      <c r="P1179" s="208">
        <f>P1180</f>
        <v>0</v>
      </c>
      <c r="Q1179" s="207"/>
      <c r="R1179" s="208">
        <f>R1180</f>
        <v>0</v>
      </c>
      <c r="S1179" s="207"/>
      <c r="T1179" s="209">
        <f>T1180</f>
        <v>0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10" t="s">
        <v>215</v>
      </c>
      <c r="AT1179" s="211" t="s">
        <v>73</v>
      </c>
      <c r="AU1179" s="211" t="s">
        <v>74</v>
      </c>
      <c r="AY1179" s="210" t="s">
        <v>209</v>
      </c>
      <c r="BK1179" s="212">
        <f>BK1180</f>
        <v>0</v>
      </c>
    </row>
    <row r="1180" s="2" customFormat="1" ht="24.15" customHeight="1">
      <c r="A1180" s="40"/>
      <c r="B1180" s="41"/>
      <c r="C1180" s="215" t="s">
        <v>2341</v>
      </c>
      <c r="D1180" s="215" t="s">
        <v>211</v>
      </c>
      <c r="E1180" s="216" t="s">
        <v>2342</v>
      </c>
      <c r="F1180" s="217" t="s">
        <v>2343</v>
      </c>
      <c r="G1180" s="218" t="s">
        <v>2344</v>
      </c>
      <c r="H1180" s="219">
        <v>120</v>
      </c>
      <c r="I1180" s="220"/>
      <c r="J1180" s="221">
        <f>ROUND(I1180*H1180,2)</f>
        <v>0</v>
      </c>
      <c r="K1180" s="217" t="s">
        <v>21</v>
      </c>
      <c r="L1180" s="46"/>
      <c r="M1180" s="222" t="s">
        <v>21</v>
      </c>
      <c r="N1180" s="223" t="s">
        <v>45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2345</v>
      </c>
      <c r="AT1180" s="226" t="s">
        <v>211</v>
      </c>
      <c r="AU1180" s="226" t="s">
        <v>81</v>
      </c>
      <c r="AY1180" s="19" t="s">
        <v>209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81</v>
      </c>
      <c r="BK1180" s="227">
        <f>ROUND(I1180*H1180,2)</f>
        <v>0</v>
      </c>
      <c r="BL1180" s="19" t="s">
        <v>2345</v>
      </c>
      <c r="BM1180" s="226" t="s">
        <v>2346</v>
      </c>
    </row>
    <row r="1181" s="12" customFormat="1" ht="25.92" customHeight="1">
      <c r="A1181" s="12"/>
      <c r="B1181" s="199"/>
      <c r="C1181" s="200"/>
      <c r="D1181" s="201" t="s">
        <v>73</v>
      </c>
      <c r="E1181" s="202" t="s">
        <v>2347</v>
      </c>
      <c r="F1181" s="202" t="s">
        <v>2348</v>
      </c>
      <c r="G1181" s="200"/>
      <c r="H1181" s="200"/>
      <c r="I1181" s="203"/>
      <c r="J1181" s="204">
        <f>BK1181</f>
        <v>0</v>
      </c>
      <c r="K1181" s="200"/>
      <c r="L1181" s="205"/>
      <c r="M1181" s="206"/>
      <c r="N1181" s="207"/>
      <c r="O1181" s="207"/>
      <c r="P1181" s="208">
        <f>P1182+P1186+P1190+P1196</f>
        <v>0</v>
      </c>
      <c r="Q1181" s="207"/>
      <c r="R1181" s="208">
        <f>R1182+R1186+R1190+R1196</f>
        <v>0</v>
      </c>
      <c r="S1181" s="207"/>
      <c r="T1181" s="209">
        <f>T1182+T1186+T1190+T1196</f>
        <v>0</v>
      </c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R1181" s="210" t="s">
        <v>237</v>
      </c>
      <c r="AT1181" s="211" t="s">
        <v>73</v>
      </c>
      <c r="AU1181" s="211" t="s">
        <v>74</v>
      </c>
      <c r="AY1181" s="210" t="s">
        <v>209</v>
      </c>
      <c r="BK1181" s="212">
        <f>BK1182+BK1186+BK1190+BK1196</f>
        <v>0</v>
      </c>
    </row>
    <row r="1182" s="12" customFormat="1" ht="22.8" customHeight="1">
      <c r="A1182" s="12"/>
      <c r="B1182" s="199"/>
      <c r="C1182" s="200"/>
      <c r="D1182" s="201" t="s">
        <v>73</v>
      </c>
      <c r="E1182" s="213" t="s">
        <v>2349</v>
      </c>
      <c r="F1182" s="213" t="s">
        <v>2350</v>
      </c>
      <c r="G1182" s="200"/>
      <c r="H1182" s="200"/>
      <c r="I1182" s="203"/>
      <c r="J1182" s="214">
        <f>BK1182</f>
        <v>0</v>
      </c>
      <c r="K1182" s="200"/>
      <c r="L1182" s="205"/>
      <c r="M1182" s="206"/>
      <c r="N1182" s="207"/>
      <c r="O1182" s="207"/>
      <c r="P1182" s="208">
        <f>SUM(P1183:P1185)</f>
        <v>0</v>
      </c>
      <c r="Q1182" s="207"/>
      <c r="R1182" s="208">
        <f>SUM(R1183:R1185)</f>
        <v>0</v>
      </c>
      <c r="S1182" s="207"/>
      <c r="T1182" s="209">
        <f>SUM(T1183:T1185)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10" t="s">
        <v>237</v>
      </c>
      <c r="AT1182" s="211" t="s">
        <v>73</v>
      </c>
      <c r="AU1182" s="211" t="s">
        <v>81</v>
      </c>
      <c r="AY1182" s="210" t="s">
        <v>209</v>
      </c>
      <c r="BK1182" s="212">
        <f>SUM(BK1183:BK1185)</f>
        <v>0</v>
      </c>
    </row>
    <row r="1183" s="2" customFormat="1" ht="24.15" customHeight="1">
      <c r="A1183" s="40"/>
      <c r="B1183" s="41"/>
      <c r="C1183" s="215" t="s">
        <v>2351</v>
      </c>
      <c r="D1183" s="215" t="s">
        <v>211</v>
      </c>
      <c r="E1183" s="216" t="s">
        <v>2352</v>
      </c>
      <c r="F1183" s="217" t="s">
        <v>2353</v>
      </c>
      <c r="G1183" s="218" t="s">
        <v>1638</v>
      </c>
      <c r="H1183" s="219">
        <v>1</v>
      </c>
      <c r="I1183" s="220"/>
      <c r="J1183" s="221">
        <f>ROUND(I1183*H1183,2)</f>
        <v>0</v>
      </c>
      <c r="K1183" s="217" t="s">
        <v>21</v>
      </c>
      <c r="L1183" s="46"/>
      <c r="M1183" s="222" t="s">
        <v>21</v>
      </c>
      <c r="N1183" s="223" t="s">
        <v>45</v>
      </c>
      <c r="O1183" s="86"/>
      <c r="P1183" s="224">
        <f>O1183*H1183</f>
        <v>0</v>
      </c>
      <c r="Q1183" s="224">
        <v>0</v>
      </c>
      <c r="R1183" s="224">
        <f>Q1183*H1183</f>
        <v>0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2354</v>
      </c>
      <c r="AT1183" s="226" t="s">
        <v>211</v>
      </c>
      <c r="AU1183" s="226" t="s">
        <v>83</v>
      </c>
      <c r="AY1183" s="19" t="s">
        <v>209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81</v>
      </c>
      <c r="BK1183" s="227">
        <f>ROUND(I1183*H1183,2)</f>
        <v>0</v>
      </c>
      <c r="BL1183" s="19" t="s">
        <v>2354</v>
      </c>
      <c r="BM1183" s="226" t="s">
        <v>2355</v>
      </c>
    </row>
    <row r="1184" s="2" customFormat="1" ht="24.15" customHeight="1">
      <c r="A1184" s="40"/>
      <c r="B1184" s="41"/>
      <c r="C1184" s="215" t="s">
        <v>2356</v>
      </c>
      <c r="D1184" s="215" t="s">
        <v>211</v>
      </c>
      <c r="E1184" s="216" t="s">
        <v>2357</v>
      </c>
      <c r="F1184" s="217" t="s">
        <v>2358</v>
      </c>
      <c r="G1184" s="218" t="s">
        <v>1638</v>
      </c>
      <c r="H1184" s="219">
        <v>1</v>
      </c>
      <c r="I1184" s="220"/>
      <c r="J1184" s="221">
        <f>ROUND(I1184*H1184,2)</f>
        <v>0</v>
      </c>
      <c r="K1184" s="217" t="s">
        <v>21</v>
      </c>
      <c r="L1184" s="46"/>
      <c r="M1184" s="222" t="s">
        <v>21</v>
      </c>
      <c r="N1184" s="223" t="s">
        <v>45</v>
      </c>
      <c r="O1184" s="86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2354</v>
      </c>
      <c r="AT1184" s="226" t="s">
        <v>211</v>
      </c>
      <c r="AU1184" s="226" t="s">
        <v>83</v>
      </c>
      <c r="AY1184" s="19" t="s">
        <v>209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81</v>
      </c>
      <c r="BK1184" s="227">
        <f>ROUND(I1184*H1184,2)</f>
        <v>0</v>
      </c>
      <c r="BL1184" s="19" t="s">
        <v>2354</v>
      </c>
      <c r="BM1184" s="226" t="s">
        <v>2359</v>
      </c>
    </row>
    <row r="1185" s="2" customFormat="1" ht="24.15" customHeight="1">
      <c r="A1185" s="40"/>
      <c r="B1185" s="41"/>
      <c r="C1185" s="215" t="s">
        <v>2360</v>
      </c>
      <c r="D1185" s="215" t="s">
        <v>211</v>
      </c>
      <c r="E1185" s="216" t="s">
        <v>2361</v>
      </c>
      <c r="F1185" s="217" t="s">
        <v>2362</v>
      </c>
      <c r="G1185" s="218" t="s">
        <v>1638</v>
      </c>
      <c r="H1185" s="219">
        <v>1</v>
      </c>
      <c r="I1185" s="220"/>
      <c r="J1185" s="221">
        <f>ROUND(I1185*H1185,2)</f>
        <v>0</v>
      </c>
      <c r="K1185" s="217" t="s">
        <v>21</v>
      </c>
      <c r="L1185" s="46"/>
      <c r="M1185" s="222" t="s">
        <v>21</v>
      </c>
      <c r="N1185" s="223" t="s">
        <v>45</v>
      </c>
      <c r="O1185" s="86"/>
      <c r="P1185" s="224">
        <f>O1185*H1185</f>
        <v>0</v>
      </c>
      <c r="Q1185" s="224">
        <v>0</v>
      </c>
      <c r="R1185" s="224">
        <f>Q1185*H1185</f>
        <v>0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2354</v>
      </c>
      <c r="AT1185" s="226" t="s">
        <v>211</v>
      </c>
      <c r="AU1185" s="226" t="s">
        <v>83</v>
      </c>
      <c r="AY1185" s="19" t="s">
        <v>209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81</v>
      </c>
      <c r="BK1185" s="227">
        <f>ROUND(I1185*H1185,2)</f>
        <v>0</v>
      </c>
      <c r="BL1185" s="19" t="s">
        <v>2354</v>
      </c>
      <c r="BM1185" s="226" t="s">
        <v>2363</v>
      </c>
    </row>
    <row r="1186" s="12" customFormat="1" ht="22.8" customHeight="1">
      <c r="A1186" s="12"/>
      <c r="B1186" s="199"/>
      <c r="C1186" s="200"/>
      <c r="D1186" s="201" t="s">
        <v>73</v>
      </c>
      <c r="E1186" s="213" t="s">
        <v>2364</v>
      </c>
      <c r="F1186" s="213" t="s">
        <v>2365</v>
      </c>
      <c r="G1186" s="200"/>
      <c r="H1186" s="200"/>
      <c r="I1186" s="203"/>
      <c r="J1186" s="214">
        <f>BK1186</f>
        <v>0</v>
      </c>
      <c r="K1186" s="200"/>
      <c r="L1186" s="205"/>
      <c r="M1186" s="206"/>
      <c r="N1186" s="207"/>
      <c r="O1186" s="207"/>
      <c r="P1186" s="208">
        <f>SUM(P1187:P1189)</f>
        <v>0</v>
      </c>
      <c r="Q1186" s="207"/>
      <c r="R1186" s="208">
        <f>SUM(R1187:R1189)</f>
        <v>0</v>
      </c>
      <c r="S1186" s="207"/>
      <c r="T1186" s="209">
        <f>SUM(T1187:T1189)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10" t="s">
        <v>237</v>
      </c>
      <c r="AT1186" s="211" t="s">
        <v>73</v>
      </c>
      <c r="AU1186" s="211" t="s">
        <v>81</v>
      </c>
      <c r="AY1186" s="210" t="s">
        <v>209</v>
      </c>
      <c r="BK1186" s="212">
        <f>SUM(BK1187:BK1189)</f>
        <v>0</v>
      </c>
    </row>
    <row r="1187" s="2" customFormat="1" ht="24.15" customHeight="1">
      <c r="A1187" s="40"/>
      <c r="B1187" s="41"/>
      <c r="C1187" s="215" t="s">
        <v>2366</v>
      </c>
      <c r="D1187" s="215" t="s">
        <v>211</v>
      </c>
      <c r="E1187" s="216" t="s">
        <v>2367</v>
      </c>
      <c r="F1187" s="217" t="s">
        <v>2368</v>
      </c>
      <c r="G1187" s="218" t="s">
        <v>1638</v>
      </c>
      <c r="H1187" s="219">
        <v>1</v>
      </c>
      <c r="I1187" s="220"/>
      <c r="J1187" s="221">
        <f>ROUND(I1187*H1187,2)</f>
        <v>0</v>
      </c>
      <c r="K1187" s="217" t="s">
        <v>21</v>
      </c>
      <c r="L1187" s="46"/>
      <c r="M1187" s="222" t="s">
        <v>21</v>
      </c>
      <c r="N1187" s="223" t="s">
        <v>45</v>
      </c>
      <c r="O1187" s="86"/>
      <c r="P1187" s="224">
        <f>O1187*H1187</f>
        <v>0</v>
      </c>
      <c r="Q1187" s="224">
        <v>0</v>
      </c>
      <c r="R1187" s="224">
        <f>Q1187*H1187</f>
        <v>0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215</v>
      </c>
      <c r="AT1187" s="226" t="s">
        <v>211</v>
      </c>
      <c r="AU1187" s="226" t="s">
        <v>83</v>
      </c>
      <c r="AY1187" s="19" t="s">
        <v>209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81</v>
      </c>
      <c r="BK1187" s="227">
        <f>ROUND(I1187*H1187,2)</f>
        <v>0</v>
      </c>
      <c r="BL1187" s="19" t="s">
        <v>215</v>
      </c>
      <c r="BM1187" s="226" t="s">
        <v>2369</v>
      </c>
    </row>
    <row r="1188" s="2" customFormat="1" ht="24.15" customHeight="1">
      <c r="A1188" s="40"/>
      <c r="B1188" s="41"/>
      <c r="C1188" s="215" t="s">
        <v>2370</v>
      </c>
      <c r="D1188" s="215" t="s">
        <v>211</v>
      </c>
      <c r="E1188" s="216" t="s">
        <v>2371</v>
      </c>
      <c r="F1188" s="217" t="s">
        <v>2372</v>
      </c>
      <c r="G1188" s="218" t="s">
        <v>1638</v>
      </c>
      <c r="H1188" s="219">
        <v>1</v>
      </c>
      <c r="I1188" s="220"/>
      <c r="J1188" s="221">
        <f>ROUND(I1188*H1188,2)</f>
        <v>0</v>
      </c>
      <c r="K1188" s="217" t="s">
        <v>21</v>
      </c>
      <c r="L1188" s="46"/>
      <c r="M1188" s="222" t="s">
        <v>21</v>
      </c>
      <c r="N1188" s="223" t="s">
        <v>45</v>
      </c>
      <c r="O1188" s="86"/>
      <c r="P1188" s="224">
        <f>O1188*H1188</f>
        <v>0</v>
      </c>
      <c r="Q1188" s="224">
        <v>0</v>
      </c>
      <c r="R1188" s="224">
        <f>Q1188*H1188</f>
        <v>0</v>
      </c>
      <c r="S1188" s="224">
        <v>0</v>
      </c>
      <c r="T1188" s="225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6" t="s">
        <v>215</v>
      </c>
      <c r="AT1188" s="226" t="s">
        <v>211</v>
      </c>
      <c r="AU1188" s="226" t="s">
        <v>83</v>
      </c>
      <c r="AY1188" s="19" t="s">
        <v>209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19" t="s">
        <v>81</v>
      </c>
      <c r="BK1188" s="227">
        <f>ROUND(I1188*H1188,2)</f>
        <v>0</v>
      </c>
      <c r="BL1188" s="19" t="s">
        <v>215</v>
      </c>
      <c r="BM1188" s="226" t="s">
        <v>2373</v>
      </c>
    </row>
    <row r="1189" s="2" customFormat="1" ht="14.4" customHeight="1">
      <c r="A1189" s="40"/>
      <c r="B1189" s="41"/>
      <c r="C1189" s="215" t="s">
        <v>2374</v>
      </c>
      <c r="D1189" s="215" t="s">
        <v>211</v>
      </c>
      <c r="E1189" s="216" t="s">
        <v>2375</v>
      </c>
      <c r="F1189" s="217" t="s">
        <v>2376</v>
      </c>
      <c r="G1189" s="218" t="s">
        <v>1638</v>
      </c>
      <c r="H1189" s="219">
        <v>1</v>
      </c>
      <c r="I1189" s="220"/>
      <c r="J1189" s="221">
        <f>ROUND(I1189*H1189,2)</f>
        <v>0</v>
      </c>
      <c r="K1189" s="217" t="s">
        <v>21</v>
      </c>
      <c r="L1189" s="46"/>
      <c r="M1189" s="222" t="s">
        <v>21</v>
      </c>
      <c r="N1189" s="223" t="s">
        <v>45</v>
      </c>
      <c r="O1189" s="86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6" t="s">
        <v>215</v>
      </c>
      <c r="AT1189" s="226" t="s">
        <v>211</v>
      </c>
      <c r="AU1189" s="226" t="s">
        <v>83</v>
      </c>
      <c r="AY1189" s="19" t="s">
        <v>209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19" t="s">
        <v>81</v>
      </c>
      <c r="BK1189" s="227">
        <f>ROUND(I1189*H1189,2)</f>
        <v>0</v>
      </c>
      <c r="BL1189" s="19" t="s">
        <v>215</v>
      </c>
      <c r="BM1189" s="226" t="s">
        <v>2377</v>
      </c>
    </row>
    <row r="1190" s="12" customFormat="1" ht="22.8" customHeight="1">
      <c r="A1190" s="12"/>
      <c r="B1190" s="199"/>
      <c r="C1190" s="200"/>
      <c r="D1190" s="201" t="s">
        <v>73</v>
      </c>
      <c r="E1190" s="213" t="s">
        <v>2378</v>
      </c>
      <c r="F1190" s="213" t="s">
        <v>2379</v>
      </c>
      <c r="G1190" s="200"/>
      <c r="H1190" s="200"/>
      <c r="I1190" s="203"/>
      <c r="J1190" s="214">
        <f>BK1190</f>
        <v>0</v>
      </c>
      <c r="K1190" s="200"/>
      <c r="L1190" s="205"/>
      <c r="M1190" s="206"/>
      <c r="N1190" s="207"/>
      <c r="O1190" s="207"/>
      <c r="P1190" s="208">
        <f>SUM(P1191:P1195)</f>
        <v>0</v>
      </c>
      <c r="Q1190" s="207"/>
      <c r="R1190" s="208">
        <f>SUM(R1191:R1195)</f>
        <v>0</v>
      </c>
      <c r="S1190" s="207"/>
      <c r="T1190" s="209">
        <f>SUM(T1191:T1195)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0" t="s">
        <v>237</v>
      </c>
      <c r="AT1190" s="211" t="s">
        <v>73</v>
      </c>
      <c r="AU1190" s="211" t="s">
        <v>81</v>
      </c>
      <c r="AY1190" s="210" t="s">
        <v>209</v>
      </c>
      <c r="BK1190" s="212">
        <f>SUM(BK1191:BK1195)</f>
        <v>0</v>
      </c>
    </row>
    <row r="1191" s="2" customFormat="1" ht="14.4" customHeight="1">
      <c r="A1191" s="40"/>
      <c r="B1191" s="41"/>
      <c r="C1191" s="215" t="s">
        <v>2380</v>
      </c>
      <c r="D1191" s="215" t="s">
        <v>211</v>
      </c>
      <c r="E1191" s="216" t="s">
        <v>2381</v>
      </c>
      <c r="F1191" s="217" t="s">
        <v>2382</v>
      </c>
      <c r="G1191" s="218" t="s">
        <v>1638</v>
      </c>
      <c r="H1191" s="219">
        <v>1</v>
      </c>
      <c r="I1191" s="220"/>
      <c r="J1191" s="221">
        <f>ROUND(I1191*H1191,2)</f>
        <v>0</v>
      </c>
      <c r="K1191" s="217" t="s">
        <v>21</v>
      </c>
      <c r="L1191" s="46"/>
      <c r="M1191" s="222" t="s">
        <v>21</v>
      </c>
      <c r="N1191" s="223" t="s">
        <v>45</v>
      </c>
      <c r="O1191" s="86"/>
      <c r="P1191" s="224">
        <f>O1191*H1191</f>
        <v>0</v>
      </c>
      <c r="Q1191" s="224">
        <v>0</v>
      </c>
      <c r="R1191" s="224">
        <f>Q1191*H1191</f>
        <v>0</v>
      </c>
      <c r="S1191" s="224">
        <v>0</v>
      </c>
      <c r="T1191" s="225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6" t="s">
        <v>2354</v>
      </c>
      <c r="AT1191" s="226" t="s">
        <v>211</v>
      </c>
      <c r="AU1191" s="226" t="s">
        <v>83</v>
      </c>
      <c r="AY1191" s="19" t="s">
        <v>209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9" t="s">
        <v>81</v>
      </c>
      <c r="BK1191" s="227">
        <f>ROUND(I1191*H1191,2)</f>
        <v>0</v>
      </c>
      <c r="BL1191" s="19" t="s">
        <v>2354</v>
      </c>
      <c r="BM1191" s="226" t="s">
        <v>2383</v>
      </c>
    </row>
    <row r="1192" s="2" customFormat="1" ht="14.4" customHeight="1">
      <c r="A1192" s="40"/>
      <c r="B1192" s="41"/>
      <c r="C1192" s="215" t="s">
        <v>2384</v>
      </c>
      <c r="D1192" s="215" t="s">
        <v>211</v>
      </c>
      <c r="E1192" s="216" t="s">
        <v>2385</v>
      </c>
      <c r="F1192" s="217" t="s">
        <v>2386</v>
      </c>
      <c r="G1192" s="218" t="s">
        <v>354</v>
      </c>
      <c r="H1192" s="219">
        <v>10</v>
      </c>
      <c r="I1192" s="220"/>
      <c r="J1192" s="221">
        <f>ROUND(I1192*H1192,2)</f>
        <v>0</v>
      </c>
      <c r="K1192" s="217" t="s">
        <v>21</v>
      </c>
      <c r="L1192" s="46"/>
      <c r="M1192" s="222" t="s">
        <v>21</v>
      </c>
      <c r="N1192" s="223" t="s">
        <v>45</v>
      </c>
      <c r="O1192" s="86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2354</v>
      </c>
      <c r="AT1192" s="226" t="s">
        <v>211</v>
      </c>
      <c r="AU1192" s="226" t="s">
        <v>83</v>
      </c>
      <c r="AY1192" s="19" t="s">
        <v>209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81</v>
      </c>
      <c r="BK1192" s="227">
        <f>ROUND(I1192*H1192,2)</f>
        <v>0</v>
      </c>
      <c r="BL1192" s="19" t="s">
        <v>2354</v>
      </c>
      <c r="BM1192" s="226" t="s">
        <v>2387</v>
      </c>
    </row>
    <row r="1193" s="2" customFormat="1" ht="14.4" customHeight="1">
      <c r="A1193" s="40"/>
      <c r="B1193" s="41"/>
      <c r="C1193" s="215" t="s">
        <v>2388</v>
      </c>
      <c r="D1193" s="215" t="s">
        <v>211</v>
      </c>
      <c r="E1193" s="216" t="s">
        <v>2389</v>
      </c>
      <c r="F1193" s="217" t="s">
        <v>2390</v>
      </c>
      <c r="G1193" s="218" t="s">
        <v>354</v>
      </c>
      <c r="H1193" s="219">
        <v>10</v>
      </c>
      <c r="I1193" s="220"/>
      <c r="J1193" s="221">
        <f>ROUND(I1193*H1193,2)</f>
        <v>0</v>
      </c>
      <c r="K1193" s="217" t="s">
        <v>21</v>
      </c>
      <c r="L1193" s="46"/>
      <c r="M1193" s="222" t="s">
        <v>21</v>
      </c>
      <c r="N1193" s="223" t="s">
        <v>45</v>
      </c>
      <c r="O1193" s="86"/>
      <c r="P1193" s="224">
        <f>O1193*H1193</f>
        <v>0</v>
      </c>
      <c r="Q1193" s="224">
        <v>0</v>
      </c>
      <c r="R1193" s="224">
        <f>Q1193*H1193</f>
        <v>0</v>
      </c>
      <c r="S1193" s="224">
        <v>0</v>
      </c>
      <c r="T1193" s="225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6" t="s">
        <v>2354</v>
      </c>
      <c r="AT1193" s="226" t="s">
        <v>211</v>
      </c>
      <c r="AU1193" s="226" t="s">
        <v>83</v>
      </c>
      <c r="AY1193" s="19" t="s">
        <v>209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19" t="s">
        <v>81</v>
      </c>
      <c r="BK1193" s="227">
        <f>ROUND(I1193*H1193,2)</f>
        <v>0</v>
      </c>
      <c r="BL1193" s="19" t="s">
        <v>2354</v>
      </c>
      <c r="BM1193" s="226" t="s">
        <v>2391</v>
      </c>
    </row>
    <row r="1194" s="2" customFormat="1" ht="14.4" customHeight="1">
      <c r="A1194" s="40"/>
      <c r="B1194" s="41"/>
      <c r="C1194" s="215" t="s">
        <v>2392</v>
      </c>
      <c r="D1194" s="215" t="s">
        <v>211</v>
      </c>
      <c r="E1194" s="216" t="s">
        <v>2393</v>
      </c>
      <c r="F1194" s="217" t="s">
        <v>2394</v>
      </c>
      <c r="G1194" s="218" t="s">
        <v>354</v>
      </c>
      <c r="H1194" s="219">
        <v>10</v>
      </c>
      <c r="I1194" s="220"/>
      <c r="J1194" s="221">
        <f>ROUND(I1194*H1194,2)</f>
        <v>0</v>
      </c>
      <c r="K1194" s="217" t="s">
        <v>21</v>
      </c>
      <c r="L1194" s="46"/>
      <c r="M1194" s="222" t="s">
        <v>21</v>
      </c>
      <c r="N1194" s="223" t="s">
        <v>45</v>
      </c>
      <c r="O1194" s="86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6" t="s">
        <v>2354</v>
      </c>
      <c r="AT1194" s="226" t="s">
        <v>211</v>
      </c>
      <c r="AU1194" s="226" t="s">
        <v>83</v>
      </c>
      <c r="AY1194" s="19" t="s">
        <v>209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19" t="s">
        <v>81</v>
      </c>
      <c r="BK1194" s="227">
        <f>ROUND(I1194*H1194,2)</f>
        <v>0</v>
      </c>
      <c r="BL1194" s="19" t="s">
        <v>2354</v>
      </c>
      <c r="BM1194" s="226" t="s">
        <v>2395</v>
      </c>
    </row>
    <row r="1195" s="2" customFormat="1" ht="14.4" customHeight="1">
      <c r="A1195" s="40"/>
      <c r="B1195" s="41"/>
      <c r="C1195" s="215" t="s">
        <v>2396</v>
      </c>
      <c r="D1195" s="215" t="s">
        <v>211</v>
      </c>
      <c r="E1195" s="216" t="s">
        <v>2397</v>
      </c>
      <c r="F1195" s="217" t="s">
        <v>2398</v>
      </c>
      <c r="G1195" s="218" t="s">
        <v>1638</v>
      </c>
      <c r="H1195" s="219">
        <v>1</v>
      </c>
      <c r="I1195" s="220"/>
      <c r="J1195" s="221">
        <f>ROUND(I1195*H1195,2)</f>
        <v>0</v>
      </c>
      <c r="K1195" s="217" t="s">
        <v>21</v>
      </c>
      <c r="L1195" s="46"/>
      <c r="M1195" s="222" t="s">
        <v>21</v>
      </c>
      <c r="N1195" s="223" t="s">
        <v>45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2354</v>
      </c>
      <c r="AT1195" s="226" t="s">
        <v>211</v>
      </c>
      <c r="AU1195" s="226" t="s">
        <v>83</v>
      </c>
      <c r="AY1195" s="19" t="s">
        <v>209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81</v>
      </c>
      <c r="BK1195" s="227">
        <f>ROUND(I1195*H1195,2)</f>
        <v>0</v>
      </c>
      <c r="BL1195" s="19" t="s">
        <v>2354</v>
      </c>
      <c r="BM1195" s="226" t="s">
        <v>2399</v>
      </c>
    </row>
    <row r="1196" s="12" customFormat="1" ht="22.8" customHeight="1">
      <c r="A1196" s="12"/>
      <c r="B1196" s="199"/>
      <c r="C1196" s="200"/>
      <c r="D1196" s="201" t="s">
        <v>73</v>
      </c>
      <c r="E1196" s="213" t="s">
        <v>2400</v>
      </c>
      <c r="F1196" s="213" t="s">
        <v>2401</v>
      </c>
      <c r="G1196" s="200"/>
      <c r="H1196" s="200"/>
      <c r="I1196" s="203"/>
      <c r="J1196" s="214">
        <f>BK1196</f>
        <v>0</v>
      </c>
      <c r="K1196" s="200"/>
      <c r="L1196" s="205"/>
      <c r="M1196" s="206"/>
      <c r="N1196" s="207"/>
      <c r="O1196" s="207"/>
      <c r="P1196" s="208">
        <f>P1197</f>
        <v>0</v>
      </c>
      <c r="Q1196" s="207"/>
      <c r="R1196" s="208">
        <f>R1197</f>
        <v>0</v>
      </c>
      <c r="S1196" s="207"/>
      <c r="T1196" s="209">
        <f>T1197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10" t="s">
        <v>237</v>
      </c>
      <c r="AT1196" s="211" t="s">
        <v>73</v>
      </c>
      <c r="AU1196" s="211" t="s">
        <v>81</v>
      </c>
      <c r="AY1196" s="210" t="s">
        <v>209</v>
      </c>
      <c r="BK1196" s="212">
        <f>BK1197</f>
        <v>0</v>
      </c>
    </row>
    <row r="1197" s="2" customFormat="1" ht="37.8" customHeight="1">
      <c r="A1197" s="40"/>
      <c r="B1197" s="41"/>
      <c r="C1197" s="215" t="s">
        <v>2402</v>
      </c>
      <c r="D1197" s="215" t="s">
        <v>211</v>
      </c>
      <c r="E1197" s="216" t="s">
        <v>2403</v>
      </c>
      <c r="F1197" s="217" t="s">
        <v>2404</v>
      </c>
      <c r="G1197" s="218" t="s">
        <v>1638</v>
      </c>
      <c r="H1197" s="219">
        <v>1</v>
      </c>
      <c r="I1197" s="220"/>
      <c r="J1197" s="221">
        <f>ROUND(I1197*H1197,2)</f>
        <v>0</v>
      </c>
      <c r="K1197" s="217" t="s">
        <v>21</v>
      </c>
      <c r="L1197" s="46"/>
      <c r="M1197" s="283" t="s">
        <v>21</v>
      </c>
      <c r="N1197" s="284" t="s">
        <v>45</v>
      </c>
      <c r="O1197" s="285"/>
      <c r="P1197" s="286">
        <f>O1197*H1197</f>
        <v>0</v>
      </c>
      <c r="Q1197" s="286">
        <v>0</v>
      </c>
      <c r="R1197" s="286">
        <f>Q1197*H1197</f>
        <v>0</v>
      </c>
      <c r="S1197" s="286">
        <v>0</v>
      </c>
      <c r="T1197" s="287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2354</v>
      </c>
      <c r="AT1197" s="226" t="s">
        <v>211</v>
      </c>
      <c r="AU1197" s="226" t="s">
        <v>83</v>
      </c>
      <c r="AY1197" s="19" t="s">
        <v>209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81</v>
      </c>
      <c r="BK1197" s="227">
        <f>ROUND(I1197*H1197,2)</f>
        <v>0</v>
      </c>
      <c r="BL1197" s="19" t="s">
        <v>2354</v>
      </c>
      <c r="BM1197" s="226" t="s">
        <v>2405</v>
      </c>
    </row>
    <row r="1198" s="2" customFormat="1" ht="6.96" customHeight="1">
      <c r="A1198" s="40"/>
      <c r="B1198" s="61"/>
      <c r="C1198" s="62"/>
      <c r="D1198" s="62"/>
      <c r="E1198" s="62"/>
      <c r="F1198" s="62"/>
      <c r="G1198" s="62"/>
      <c r="H1198" s="62"/>
      <c r="I1198" s="62"/>
      <c r="J1198" s="62"/>
      <c r="K1198" s="62"/>
      <c r="L1198" s="46"/>
      <c r="M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</sheetData>
  <sheetProtection sheet="1" autoFilter="0" formatColumns="0" formatRows="0" objects="1" scenarios="1" spinCount="100000" saltValue="afo2XhkCjEWbzOCH41+zqx97BVe66aV4TRVud3NJr/p5X/l9qKUjZria/yqe0bh7zh+M/i4rJo8RFhcHE4Ljew==" hashValue="PUODEz4ZNGqZSZtz6CgGZa8w72vXN6j2KPNF7psu9LPuFbTqxwWualpYOrGHiBsoaB98Tnb2S/s0ynlzEDMZTQ==" algorithmName="SHA-512" password="CC35"/>
  <autoFilter ref="C115:K1197"/>
  <mergeCells count="9">
    <mergeCell ref="E7:H7"/>
    <mergeCell ref="E9:H9"/>
    <mergeCell ref="E18:H18"/>
    <mergeCell ref="E27:H27"/>
    <mergeCell ref="E48:H48"/>
    <mergeCell ref="E50:H50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2407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2408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ROUND((SUM(BE96:BE235)),  2)</f>
        <v>0</v>
      </c>
      <c r="G35" s="40"/>
      <c r="H35" s="40"/>
      <c r="I35" s="160">
        <v>0.20999999999999999</v>
      </c>
      <c r="J35" s="159">
        <f>ROUND(((SUM(BE96:BE235))*I35),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ROUND((SUM(BF96:BF235)),  2)</f>
        <v>0</v>
      </c>
      <c r="G36" s="40"/>
      <c r="H36" s="40"/>
      <c r="I36" s="160">
        <v>0.14999999999999999</v>
      </c>
      <c r="J36" s="159">
        <f>ROUND(((SUM(BF96:BF235))*I36),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ROUND((SUM(BG96:BG235)),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ROUND((SUM(BH96:BH235)),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ROUND((SUM(BI96:BI235)),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01211 - Silnoproud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Pavel Munzar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186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2409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2410</v>
      </c>
      <c r="E66" s="185"/>
      <c r="F66" s="185"/>
      <c r="G66" s="185"/>
      <c r="H66" s="185"/>
      <c r="I66" s="185"/>
      <c r="J66" s="186">
        <f>J99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2411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2412</v>
      </c>
      <c r="E68" s="185"/>
      <c r="F68" s="185"/>
      <c r="G68" s="185"/>
      <c r="H68" s="185"/>
      <c r="I68" s="185"/>
      <c r="J68" s="186">
        <f>J217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2413</v>
      </c>
      <c r="E69" s="185"/>
      <c r="F69" s="185"/>
      <c r="G69" s="185"/>
      <c r="H69" s="185"/>
      <c r="I69" s="185"/>
      <c r="J69" s="186">
        <f>J219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7"/>
      <c r="D70" s="184" t="s">
        <v>2414</v>
      </c>
      <c r="E70" s="185"/>
      <c r="F70" s="185"/>
      <c r="G70" s="185"/>
      <c r="H70" s="185"/>
      <c r="I70" s="185"/>
      <c r="J70" s="186">
        <f>J225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2415</v>
      </c>
      <c r="E71" s="185"/>
      <c r="F71" s="185"/>
      <c r="G71" s="185"/>
      <c r="H71" s="185"/>
      <c r="I71" s="185"/>
      <c r="J71" s="186">
        <f>J228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7"/>
      <c r="D72" s="184" t="s">
        <v>2416</v>
      </c>
      <c r="E72" s="185"/>
      <c r="F72" s="185"/>
      <c r="G72" s="185"/>
      <c r="H72" s="185"/>
      <c r="I72" s="185"/>
      <c r="J72" s="186">
        <f>J229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189</v>
      </c>
      <c r="E73" s="180"/>
      <c r="F73" s="180"/>
      <c r="G73" s="180"/>
      <c r="H73" s="180"/>
      <c r="I73" s="180"/>
      <c r="J73" s="181">
        <f>J233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190</v>
      </c>
      <c r="E74" s="185"/>
      <c r="F74" s="185"/>
      <c r="G74" s="185"/>
      <c r="H74" s="185"/>
      <c r="I74" s="185"/>
      <c r="J74" s="186">
        <f>J234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194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3.25" customHeight="1">
      <c r="A84" s="40"/>
      <c r="B84" s="41"/>
      <c r="C84" s="42"/>
      <c r="D84" s="42"/>
      <c r="E84" s="172" t="str">
        <f>E7</f>
        <v>Technicko - přírodovědné centrum Améba Trutnov, ZŠ Trutnov,V Domcích 488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2406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01211 - Silnoproud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 xml:space="preserve"> </v>
      </c>
      <c r="G90" s="42"/>
      <c r="H90" s="42"/>
      <c r="I90" s="34" t="s">
        <v>24</v>
      </c>
      <c r="J90" s="74" t="str">
        <f>IF(J14="","",J14)</f>
        <v>16. 10. 2020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26</v>
      </c>
      <c r="D92" s="42"/>
      <c r="E92" s="42"/>
      <c r="F92" s="29" t="str">
        <f>E17</f>
        <v>Základní škola, Trutnov, V Domcích 488</v>
      </c>
      <c r="G92" s="42"/>
      <c r="H92" s="42"/>
      <c r="I92" s="34" t="s">
        <v>33</v>
      </c>
      <c r="J92" s="38" t="str">
        <f>E23</f>
        <v>Ing. J.Chaloupský, Trutnov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Pavel Munzar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195</v>
      </c>
      <c r="D95" s="191" t="s">
        <v>59</v>
      </c>
      <c r="E95" s="191" t="s">
        <v>55</v>
      </c>
      <c r="F95" s="191" t="s">
        <v>56</v>
      </c>
      <c r="G95" s="191" t="s">
        <v>196</v>
      </c>
      <c r="H95" s="191" t="s">
        <v>197</v>
      </c>
      <c r="I95" s="191" t="s">
        <v>198</v>
      </c>
      <c r="J95" s="191" t="s">
        <v>155</v>
      </c>
      <c r="K95" s="192" t="s">
        <v>199</v>
      </c>
      <c r="L95" s="193"/>
      <c r="M95" s="94" t="s">
        <v>21</v>
      </c>
      <c r="N95" s="95" t="s">
        <v>44</v>
      </c>
      <c r="O95" s="95" t="s">
        <v>200</v>
      </c>
      <c r="P95" s="95" t="s">
        <v>201</v>
      </c>
      <c r="Q95" s="95" t="s">
        <v>202</v>
      </c>
      <c r="R95" s="95" t="s">
        <v>203</v>
      </c>
      <c r="S95" s="95" t="s">
        <v>204</v>
      </c>
      <c r="T95" s="96" t="s">
        <v>205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206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P97+P233</f>
        <v>0</v>
      </c>
      <c r="Q96" s="98"/>
      <c r="R96" s="196">
        <f>R97+R233</f>
        <v>0</v>
      </c>
      <c r="S96" s="98"/>
      <c r="T96" s="197">
        <f>T97+T233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156</v>
      </c>
      <c r="BK96" s="198">
        <f>BK97+BK233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299</v>
      </c>
      <c r="F97" s="202" t="s">
        <v>2328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P98+P228</f>
        <v>0</v>
      </c>
      <c r="Q97" s="207"/>
      <c r="R97" s="208">
        <f>R98+R228</f>
        <v>0</v>
      </c>
      <c r="S97" s="207"/>
      <c r="T97" s="209">
        <f>T98+T228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224</v>
      </c>
      <c r="AT97" s="211" t="s">
        <v>73</v>
      </c>
      <c r="AU97" s="211" t="s">
        <v>74</v>
      </c>
      <c r="AY97" s="210" t="s">
        <v>209</v>
      </c>
      <c r="BK97" s="212">
        <f>BK98+BK228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2417</v>
      </c>
      <c r="F98" s="213" t="s">
        <v>2418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P99+P154+P217+P219+P225</f>
        <v>0</v>
      </c>
      <c r="Q98" s="207"/>
      <c r="R98" s="208">
        <f>R99+R154+R217+R219+R225</f>
        <v>0</v>
      </c>
      <c r="S98" s="207"/>
      <c r="T98" s="209">
        <f>T99+T154+T217+T219+T225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224</v>
      </c>
      <c r="AT98" s="211" t="s">
        <v>73</v>
      </c>
      <c r="AU98" s="211" t="s">
        <v>81</v>
      </c>
      <c r="AY98" s="210" t="s">
        <v>209</v>
      </c>
      <c r="BK98" s="212">
        <f>BK99+BK154+BK217+BK219+BK225</f>
        <v>0</v>
      </c>
    </row>
    <row r="99" s="12" customFormat="1" ht="20.88" customHeight="1">
      <c r="A99" s="12"/>
      <c r="B99" s="199"/>
      <c r="C99" s="200"/>
      <c r="D99" s="201" t="s">
        <v>73</v>
      </c>
      <c r="E99" s="213" t="s">
        <v>1342</v>
      </c>
      <c r="F99" s="213" t="s">
        <v>2419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SUM(P100:P153)</f>
        <v>0</v>
      </c>
      <c r="Q99" s="207"/>
      <c r="R99" s="208">
        <f>SUM(R100:R153)</f>
        <v>0</v>
      </c>
      <c r="S99" s="207"/>
      <c r="T99" s="209">
        <f>SUM(T100:T153)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224</v>
      </c>
      <c r="AT99" s="211" t="s">
        <v>73</v>
      </c>
      <c r="AU99" s="211" t="s">
        <v>83</v>
      </c>
      <c r="AY99" s="210" t="s">
        <v>209</v>
      </c>
      <c r="BK99" s="212">
        <f>SUM(BK100:BK153)</f>
        <v>0</v>
      </c>
    </row>
    <row r="100" s="2" customFormat="1" ht="14.4" customHeight="1">
      <c r="A100" s="40"/>
      <c r="B100" s="41"/>
      <c r="C100" s="215" t="s">
        <v>81</v>
      </c>
      <c r="D100" s="215" t="s">
        <v>211</v>
      </c>
      <c r="E100" s="216" t="s">
        <v>2420</v>
      </c>
      <c r="F100" s="217" t="s">
        <v>2421</v>
      </c>
      <c r="G100" s="218" t="s">
        <v>322</v>
      </c>
      <c r="H100" s="219">
        <v>186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564</v>
      </c>
      <c r="AT100" s="226" t="s">
        <v>211</v>
      </c>
      <c r="AU100" s="226" t="s">
        <v>224</v>
      </c>
      <c r="AY100" s="19" t="s">
        <v>209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564</v>
      </c>
      <c r="BM100" s="226" t="s">
        <v>2422</v>
      </c>
    </row>
    <row r="101" s="2" customFormat="1" ht="14.4" customHeight="1">
      <c r="A101" s="40"/>
      <c r="B101" s="41"/>
      <c r="C101" s="215" t="s">
        <v>83</v>
      </c>
      <c r="D101" s="215" t="s">
        <v>211</v>
      </c>
      <c r="E101" s="216" t="s">
        <v>2423</v>
      </c>
      <c r="F101" s="217" t="s">
        <v>2424</v>
      </c>
      <c r="G101" s="218" t="s">
        <v>322</v>
      </c>
      <c r="H101" s="219">
        <v>218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564</v>
      </c>
      <c r="AT101" s="226" t="s">
        <v>211</v>
      </c>
      <c r="AU101" s="226" t="s">
        <v>224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564</v>
      </c>
      <c r="BM101" s="226" t="s">
        <v>2425</v>
      </c>
    </row>
    <row r="102" s="2" customFormat="1" ht="14.4" customHeight="1">
      <c r="A102" s="40"/>
      <c r="B102" s="41"/>
      <c r="C102" s="215" t="s">
        <v>224</v>
      </c>
      <c r="D102" s="215" t="s">
        <v>211</v>
      </c>
      <c r="E102" s="216" t="s">
        <v>2426</v>
      </c>
      <c r="F102" s="217" t="s">
        <v>2427</v>
      </c>
      <c r="G102" s="218" t="s">
        <v>322</v>
      </c>
      <c r="H102" s="219">
        <v>36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564</v>
      </c>
      <c r="AT102" s="226" t="s">
        <v>211</v>
      </c>
      <c r="AU102" s="226" t="s">
        <v>224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564</v>
      </c>
      <c r="BM102" s="226" t="s">
        <v>2428</v>
      </c>
    </row>
    <row r="103" s="2" customFormat="1" ht="14.4" customHeight="1">
      <c r="A103" s="40"/>
      <c r="B103" s="41"/>
      <c r="C103" s="215" t="s">
        <v>215</v>
      </c>
      <c r="D103" s="215" t="s">
        <v>211</v>
      </c>
      <c r="E103" s="216" t="s">
        <v>2429</v>
      </c>
      <c r="F103" s="217" t="s">
        <v>2430</v>
      </c>
      <c r="G103" s="218" t="s">
        <v>322</v>
      </c>
      <c r="H103" s="219">
        <v>106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564</v>
      </c>
      <c r="AT103" s="226" t="s">
        <v>211</v>
      </c>
      <c r="AU103" s="226" t="s">
        <v>224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564</v>
      </c>
      <c r="BM103" s="226" t="s">
        <v>2431</v>
      </c>
    </row>
    <row r="104" s="2" customFormat="1" ht="14.4" customHeight="1">
      <c r="A104" s="40"/>
      <c r="B104" s="41"/>
      <c r="C104" s="215" t="s">
        <v>237</v>
      </c>
      <c r="D104" s="215" t="s">
        <v>211</v>
      </c>
      <c r="E104" s="216" t="s">
        <v>2432</v>
      </c>
      <c r="F104" s="217" t="s">
        <v>2433</v>
      </c>
      <c r="G104" s="218" t="s">
        <v>2434</v>
      </c>
      <c r="H104" s="219">
        <v>72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564</v>
      </c>
      <c r="AT104" s="226" t="s">
        <v>211</v>
      </c>
      <c r="AU104" s="226" t="s">
        <v>224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564</v>
      </c>
      <c r="BM104" s="226" t="s">
        <v>2435</v>
      </c>
    </row>
    <row r="105" s="2" customFormat="1" ht="14.4" customHeight="1">
      <c r="A105" s="40"/>
      <c r="B105" s="41"/>
      <c r="C105" s="215" t="s">
        <v>243</v>
      </c>
      <c r="D105" s="215" t="s">
        <v>211</v>
      </c>
      <c r="E105" s="216" t="s">
        <v>2436</v>
      </c>
      <c r="F105" s="217" t="s">
        <v>2437</v>
      </c>
      <c r="G105" s="218" t="s">
        <v>2434</v>
      </c>
      <c r="H105" s="219">
        <v>35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564</v>
      </c>
      <c r="AT105" s="226" t="s">
        <v>211</v>
      </c>
      <c r="AU105" s="226" t="s">
        <v>224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564</v>
      </c>
      <c r="BM105" s="226" t="s">
        <v>2438</v>
      </c>
    </row>
    <row r="106" s="2" customFormat="1" ht="14.4" customHeight="1">
      <c r="A106" s="40"/>
      <c r="B106" s="41"/>
      <c r="C106" s="215" t="s">
        <v>258</v>
      </c>
      <c r="D106" s="215" t="s">
        <v>211</v>
      </c>
      <c r="E106" s="216" t="s">
        <v>2439</v>
      </c>
      <c r="F106" s="217" t="s">
        <v>2440</v>
      </c>
      <c r="G106" s="218" t="s">
        <v>2434</v>
      </c>
      <c r="H106" s="219">
        <v>12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564</v>
      </c>
      <c r="AT106" s="226" t="s">
        <v>211</v>
      </c>
      <c r="AU106" s="226" t="s">
        <v>224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564</v>
      </c>
      <c r="BM106" s="226" t="s">
        <v>2441</v>
      </c>
    </row>
    <row r="107" s="2" customFormat="1" ht="14.4" customHeight="1">
      <c r="A107" s="40"/>
      <c r="B107" s="41"/>
      <c r="C107" s="215" t="s">
        <v>262</v>
      </c>
      <c r="D107" s="215" t="s">
        <v>211</v>
      </c>
      <c r="E107" s="216" t="s">
        <v>2442</v>
      </c>
      <c r="F107" s="217" t="s">
        <v>2443</v>
      </c>
      <c r="G107" s="218" t="s">
        <v>2434</v>
      </c>
      <c r="H107" s="219">
        <v>246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564</v>
      </c>
      <c r="AT107" s="226" t="s">
        <v>211</v>
      </c>
      <c r="AU107" s="226" t="s">
        <v>224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564</v>
      </c>
      <c r="BM107" s="226" t="s">
        <v>2444</v>
      </c>
    </row>
    <row r="108" s="2" customFormat="1" ht="14.4" customHeight="1">
      <c r="A108" s="40"/>
      <c r="B108" s="41"/>
      <c r="C108" s="215" t="s">
        <v>268</v>
      </c>
      <c r="D108" s="215" t="s">
        <v>211</v>
      </c>
      <c r="E108" s="216" t="s">
        <v>2445</v>
      </c>
      <c r="F108" s="217" t="s">
        <v>2446</v>
      </c>
      <c r="G108" s="218" t="s">
        <v>2434</v>
      </c>
      <c r="H108" s="219">
        <v>62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564</v>
      </c>
      <c r="AT108" s="226" t="s">
        <v>211</v>
      </c>
      <c r="AU108" s="226" t="s">
        <v>224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564</v>
      </c>
      <c r="BM108" s="226" t="s">
        <v>2447</v>
      </c>
    </row>
    <row r="109" s="2" customFormat="1" ht="14.4" customHeight="1">
      <c r="A109" s="40"/>
      <c r="B109" s="41"/>
      <c r="C109" s="215" t="s">
        <v>272</v>
      </c>
      <c r="D109" s="215" t="s">
        <v>211</v>
      </c>
      <c r="E109" s="216" t="s">
        <v>2448</v>
      </c>
      <c r="F109" s="217" t="s">
        <v>2449</v>
      </c>
      <c r="G109" s="218" t="s">
        <v>2434</v>
      </c>
      <c r="H109" s="219">
        <v>48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564</v>
      </c>
      <c r="AT109" s="226" t="s">
        <v>211</v>
      </c>
      <c r="AU109" s="226" t="s">
        <v>224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564</v>
      </c>
      <c r="BM109" s="226" t="s">
        <v>2450</v>
      </c>
    </row>
    <row r="110" s="2" customFormat="1" ht="14.4" customHeight="1">
      <c r="A110" s="40"/>
      <c r="B110" s="41"/>
      <c r="C110" s="215" t="s">
        <v>277</v>
      </c>
      <c r="D110" s="215" t="s">
        <v>211</v>
      </c>
      <c r="E110" s="216" t="s">
        <v>2451</v>
      </c>
      <c r="F110" s="217" t="s">
        <v>2452</v>
      </c>
      <c r="G110" s="218" t="s">
        <v>2434</v>
      </c>
      <c r="H110" s="219">
        <v>2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564</v>
      </c>
      <c r="AT110" s="226" t="s">
        <v>211</v>
      </c>
      <c r="AU110" s="226" t="s">
        <v>224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564</v>
      </c>
      <c r="BM110" s="226" t="s">
        <v>2453</v>
      </c>
    </row>
    <row r="111" s="2" customFormat="1" ht="14.4" customHeight="1">
      <c r="A111" s="40"/>
      <c r="B111" s="41"/>
      <c r="C111" s="215" t="s">
        <v>282</v>
      </c>
      <c r="D111" s="215" t="s">
        <v>211</v>
      </c>
      <c r="E111" s="216" t="s">
        <v>2454</v>
      </c>
      <c r="F111" s="217" t="s">
        <v>2455</v>
      </c>
      <c r="G111" s="218" t="s">
        <v>2434</v>
      </c>
      <c r="H111" s="219">
        <v>6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564</v>
      </c>
      <c r="AT111" s="226" t="s">
        <v>211</v>
      </c>
      <c r="AU111" s="226" t="s">
        <v>224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564</v>
      </c>
      <c r="BM111" s="226" t="s">
        <v>2456</v>
      </c>
    </row>
    <row r="112" s="2" customFormat="1" ht="14.4" customHeight="1">
      <c r="A112" s="40"/>
      <c r="B112" s="41"/>
      <c r="C112" s="215" t="s">
        <v>286</v>
      </c>
      <c r="D112" s="215" t="s">
        <v>211</v>
      </c>
      <c r="E112" s="216" t="s">
        <v>2457</v>
      </c>
      <c r="F112" s="217" t="s">
        <v>2458</v>
      </c>
      <c r="G112" s="218" t="s">
        <v>2434</v>
      </c>
      <c r="H112" s="219">
        <v>2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564</v>
      </c>
      <c r="AT112" s="226" t="s">
        <v>211</v>
      </c>
      <c r="AU112" s="226" t="s">
        <v>224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564</v>
      </c>
      <c r="BM112" s="226" t="s">
        <v>2459</v>
      </c>
    </row>
    <row r="113" s="2" customFormat="1" ht="14.4" customHeight="1">
      <c r="A113" s="40"/>
      <c r="B113" s="41"/>
      <c r="C113" s="215" t="s">
        <v>290</v>
      </c>
      <c r="D113" s="215" t="s">
        <v>211</v>
      </c>
      <c r="E113" s="216" t="s">
        <v>2460</v>
      </c>
      <c r="F113" s="217" t="s">
        <v>2461</v>
      </c>
      <c r="G113" s="218" t="s">
        <v>2434</v>
      </c>
      <c r="H113" s="219">
        <v>11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564</v>
      </c>
      <c r="AT113" s="226" t="s">
        <v>211</v>
      </c>
      <c r="AU113" s="226" t="s">
        <v>224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564</v>
      </c>
      <c r="BM113" s="226" t="s">
        <v>2462</v>
      </c>
    </row>
    <row r="114" s="2" customFormat="1" ht="14.4" customHeight="1">
      <c r="A114" s="40"/>
      <c r="B114" s="41"/>
      <c r="C114" s="215" t="s">
        <v>8</v>
      </c>
      <c r="D114" s="215" t="s">
        <v>211</v>
      </c>
      <c r="E114" s="216" t="s">
        <v>2463</v>
      </c>
      <c r="F114" s="217" t="s">
        <v>2464</v>
      </c>
      <c r="G114" s="218" t="s">
        <v>2434</v>
      </c>
      <c r="H114" s="219">
        <v>5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564</v>
      </c>
      <c r="AT114" s="226" t="s">
        <v>211</v>
      </c>
      <c r="AU114" s="226" t="s">
        <v>224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564</v>
      </c>
      <c r="BM114" s="226" t="s">
        <v>2465</v>
      </c>
    </row>
    <row r="115" s="2" customFormat="1" ht="14.4" customHeight="1">
      <c r="A115" s="40"/>
      <c r="B115" s="41"/>
      <c r="C115" s="215" t="s">
        <v>298</v>
      </c>
      <c r="D115" s="215" t="s">
        <v>211</v>
      </c>
      <c r="E115" s="216" t="s">
        <v>2466</v>
      </c>
      <c r="F115" s="217" t="s">
        <v>2467</v>
      </c>
      <c r="G115" s="218" t="s">
        <v>2434</v>
      </c>
      <c r="H115" s="219">
        <v>6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564</v>
      </c>
      <c r="AT115" s="226" t="s">
        <v>211</v>
      </c>
      <c r="AU115" s="226" t="s">
        <v>224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564</v>
      </c>
      <c r="BM115" s="226" t="s">
        <v>2468</v>
      </c>
    </row>
    <row r="116" s="2" customFormat="1" ht="24.15" customHeight="1">
      <c r="A116" s="40"/>
      <c r="B116" s="41"/>
      <c r="C116" s="215" t="s">
        <v>305</v>
      </c>
      <c r="D116" s="215" t="s">
        <v>211</v>
      </c>
      <c r="E116" s="216" t="s">
        <v>2469</v>
      </c>
      <c r="F116" s="217" t="s">
        <v>2470</v>
      </c>
      <c r="G116" s="218" t="s">
        <v>2434</v>
      </c>
      <c r="H116" s="219">
        <v>4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564</v>
      </c>
      <c r="AT116" s="226" t="s">
        <v>211</v>
      </c>
      <c r="AU116" s="226" t="s">
        <v>224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564</v>
      </c>
      <c r="BM116" s="226" t="s">
        <v>2471</v>
      </c>
    </row>
    <row r="117" s="2" customFormat="1" ht="14.4" customHeight="1">
      <c r="A117" s="40"/>
      <c r="B117" s="41"/>
      <c r="C117" s="215" t="s">
        <v>310</v>
      </c>
      <c r="D117" s="215" t="s">
        <v>211</v>
      </c>
      <c r="E117" s="216" t="s">
        <v>2472</v>
      </c>
      <c r="F117" s="217" t="s">
        <v>2473</v>
      </c>
      <c r="G117" s="218" t="s">
        <v>2434</v>
      </c>
      <c r="H117" s="219">
        <v>28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564</v>
      </c>
      <c r="AT117" s="226" t="s">
        <v>211</v>
      </c>
      <c r="AU117" s="226" t="s">
        <v>224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564</v>
      </c>
      <c r="BM117" s="226" t="s">
        <v>2474</v>
      </c>
    </row>
    <row r="118" s="2" customFormat="1" ht="14.4" customHeight="1">
      <c r="A118" s="40"/>
      <c r="B118" s="41"/>
      <c r="C118" s="215" t="s">
        <v>315</v>
      </c>
      <c r="D118" s="215" t="s">
        <v>211</v>
      </c>
      <c r="E118" s="216" t="s">
        <v>2475</v>
      </c>
      <c r="F118" s="217" t="s">
        <v>2476</v>
      </c>
      <c r="G118" s="218" t="s">
        <v>2434</v>
      </c>
      <c r="H118" s="219">
        <v>9</v>
      </c>
      <c r="I118" s="220"/>
      <c r="J118" s="221">
        <f>ROUND(I118*H118,2)</f>
        <v>0</v>
      </c>
      <c r="K118" s="217" t="s">
        <v>21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564</v>
      </c>
      <c r="AT118" s="226" t="s">
        <v>211</v>
      </c>
      <c r="AU118" s="226" t="s">
        <v>224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564</v>
      </c>
      <c r="BM118" s="226" t="s">
        <v>2477</v>
      </c>
    </row>
    <row r="119" s="2" customFormat="1" ht="14.4" customHeight="1">
      <c r="A119" s="40"/>
      <c r="B119" s="41"/>
      <c r="C119" s="215" t="s">
        <v>319</v>
      </c>
      <c r="D119" s="215" t="s">
        <v>211</v>
      </c>
      <c r="E119" s="216" t="s">
        <v>2478</v>
      </c>
      <c r="F119" s="217" t="s">
        <v>2479</v>
      </c>
      <c r="G119" s="218" t="s">
        <v>2434</v>
      </c>
      <c r="H119" s="219">
        <v>65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564</v>
      </c>
      <c r="AT119" s="226" t="s">
        <v>211</v>
      </c>
      <c r="AU119" s="226" t="s">
        <v>224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564</v>
      </c>
      <c r="BM119" s="226" t="s">
        <v>2480</v>
      </c>
    </row>
    <row r="120" s="2" customFormat="1" ht="14.4" customHeight="1">
      <c r="A120" s="40"/>
      <c r="B120" s="41"/>
      <c r="C120" s="215" t="s">
        <v>7</v>
      </c>
      <c r="D120" s="215" t="s">
        <v>211</v>
      </c>
      <c r="E120" s="216" t="s">
        <v>2481</v>
      </c>
      <c r="F120" s="217" t="s">
        <v>2482</v>
      </c>
      <c r="G120" s="218" t="s">
        <v>2483</v>
      </c>
      <c r="H120" s="219">
        <v>1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564</v>
      </c>
      <c r="AT120" s="226" t="s">
        <v>211</v>
      </c>
      <c r="AU120" s="226" t="s">
        <v>224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564</v>
      </c>
      <c r="BM120" s="226" t="s">
        <v>2484</v>
      </c>
    </row>
    <row r="121" s="2" customFormat="1" ht="14.4" customHeight="1">
      <c r="A121" s="40"/>
      <c r="B121" s="41"/>
      <c r="C121" s="215" t="s">
        <v>328</v>
      </c>
      <c r="D121" s="215" t="s">
        <v>211</v>
      </c>
      <c r="E121" s="216" t="s">
        <v>2485</v>
      </c>
      <c r="F121" s="217" t="s">
        <v>2486</v>
      </c>
      <c r="G121" s="218" t="s">
        <v>2434</v>
      </c>
      <c r="H121" s="219">
        <v>2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564</v>
      </c>
      <c r="AT121" s="226" t="s">
        <v>211</v>
      </c>
      <c r="AU121" s="226" t="s">
        <v>224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564</v>
      </c>
      <c r="BM121" s="226" t="s">
        <v>2487</v>
      </c>
    </row>
    <row r="122" s="2" customFormat="1" ht="14.4" customHeight="1">
      <c r="A122" s="40"/>
      <c r="B122" s="41"/>
      <c r="C122" s="215" t="s">
        <v>335</v>
      </c>
      <c r="D122" s="215" t="s">
        <v>211</v>
      </c>
      <c r="E122" s="216" t="s">
        <v>2488</v>
      </c>
      <c r="F122" s="217" t="s">
        <v>2489</v>
      </c>
      <c r="G122" s="218" t="s">
        <v>2434</v>
      </c>
      <c r="H122" s="219">
        <v>1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564</v>
      </c>
      <c r="AT122" s="226" t="s">
        <v>211</v>
      </c>
      <c r="AU122" s="226" t="s">
        <v>224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564</v>
      </c>
      <c r="BM122" s="226" t="s">
        <v>2490</v>
      </c>
    </row>
    <row r="123" s="2" customFormat="1" ht="14.4" customHeight="1">
      <c r="A123" s="40"/>
      <c r="B123" s="41"/>
      <c r="C123" s="215" t="s">
        <v>140</v>
      </c>
      <c r="D123" s="215" t="s">
        <v>211</v>
      </c>
      <c r="E123" s="216" t="s">
        <v>2491</v>
      </c>
      <c r="F123" s="217" t="s">
        <v>2492</v>
      </c>
      <c r="G123" s="218" t="s">
        <v>2434</v>
      </c>
      <c r="H123" s="219">
        <v>9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564</v>
      </c>
      <c r="AT123" s="226" t="s">
        <v>211</v>
      </c>
      <c r="AU123" s="226" t="s">
        <v>224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564</v>
      </c>
      <c r="BM123" s="226" t="s">
        <v>2493</v>
      </c>
    </row>
    <row r="124" s="2" customFormat="1" ht="14.4" customHeight="1">
      <c r="A124" s="40"/>
      <c r="B124" s="41"/>
      <c r="C124" s="215" t="s">
        <v>344</v>
      </c>
      <c r="D124" s="215" t="s">
        <v>211</v>
      </c>
      <c r="E124" s="216" t="s">
        <v>2494</v>
      </c>
      <c r="F124" s="217" t="s">
        <v>2495</v>
      </c>
      <c r="G124" s="218" t="s">
        <v>322</v>
      </c>
      <c r="H124" s="219">
        <v>14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564</v>
      </c>
      <c r="AT124" s="226" t="s">
        <v>211</v>
      </c>
      <c r="AU124" s="226" t="s">
        <v>224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564</v>
      </c>
      <c r="BM124" s="226" t="s">
        <v>2496</v>
      </c>
    </row>
    <row r="125" s="2" customFormat="1" ht="24.15" customHeight="1">
      <c r="A125" s="40"/>
      <c r="B125" s="41"/>
      <c r="C125" s="215" t="s">
        <v>351</v>
      </c>
      <c r="D125" s="215" t="s">
        <v>211</v>
      </c>
      <c r="E125" s="216" t="s">
        <v>2497</v>
      </c>
      <c r="F125" s="217" t="s">
        <v>2498</v>
      </c>
      <c r="G125" s="218" t="s">
        <v>2434</v>
      </c>
      <c r="H125" s="219">
        <v>7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564</v>
      </c>
      <c r="AT125" s="226" t="s">
        <v>211</v>
      </c>
      <c r="AU125" s="226" t="s">
        <v>224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564</v>
      </c>
      <c r="BM125" s="226" t="s">
        <v>2499</v>
      </c>
    </row>
    <row r="126" s="2" customFormat="1" ht="14.4" customHeight="1">
      <c r="A126" s="40"/>
      <c r="B126" s="41"/>
      <c r="C126" s="215" t="s">
        <v>361</v>
      </c>
      <c r="D126" s="215" t="s">
        <v>211</v>
      </c>
      <c r="E126" s="216" t="s">
        <v>2500</v>
      </c>
      <c r="F126" s="217" t="s">
        <v>2501</v>
      </c>
      <c r="G126" s="218" t="s">
        <v>2434</v>
      </c>
      <c r="H126" s="219">
        <v>8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564</v>
      </c>
      <c r="AT126" s="226" t="s">
        <v>211</v>
      </c>
      <c r="AU126" s="226" t="s">
        <v>224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564</v>
      </c>
      <c r="BM126" s="226" t="s">
        <v>2502</v>
      </c>
    </row>
    <row r="127" s="2" customFormat="1" ht="14.4" customHeight="1">
      <c r="A127" s="40"/>
      <c r="B127" s="41"/>
      <c r="C127" s="215" t="s">
        <v>366</v>
      </c>
      <c r="D127" s="215" t="s">
        <v>211</v>
      </c>
      <c r="E127" s="216" t="s">
        <v>2503</v>
      </c>
      <c r="F127" s="217" t="s">
        <v>2504</v>
      </c>
      <c r="G127" s="218" t="s">
        <v>2434</v>
      </c>
      <c r="H127" s="219">
        <v>2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564</v>
      </c>
      <c r="AT127" s="226" t="s">
        <v>211</v>
      </c>
      <c r="AU127" s="226" t="s">
        <v>224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564</v>
      </c>
      <c r="BM127" s="226" t="s">
        <v>2505</v>
      </c>
    </row>
    <row r="128" s="2" customFormat="1" ht="14.4" customHeight="1">
      <c r="A128" s="40"/>
      <c r="B128" s="41"/>
      <c r="C128" s="215" t="s">
        <v>374</v>
      </c>
      <c r="D128" s="215" t="s">
        <v>211</v>
      </c>
      <c r="E128" s="216" t="s">
        <v>2506</v>
      </c>
      <c r="F128" s="217" t="s">
        <v>2507</v>
      </c>
      <c r="G128" s="218" t="s">
        <v>2434</v>
      </c>
      <c r="H128" s="219">
        <v>61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564</v>
      </c>
      <c r="AT128" s="226" t="s">
        <v>211</v>
      </c>
      <c r="AU128" s="226" t="s">
        <v>224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564</v>
      </c>
      <c r="BM128" s="226" t="s">
        <v>2508</v>
      </c>
    </row>
    <row r="129" s="2" customFormat="1" ht="14.4" customHeight="1">
      <c r="A129" s="40"/>
      <c r="B129" s="41"/>
      <c r="C129" s="215" t="s">
        <v>378</v>
      </c>
      <c r="D129" s="215" t="s">
        <v>211</v>
      </c>
      <c r="E129" s="216" t="s">
        <v>2509</v>
      </c>
      <c r="F129" s="217" t="s">
        <v>2510</v>
      </c>
      <c r="G129" s="218" t="s">
        <v>2434</v>
      </c>
      <c r="H129" s="219">
        <v>12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564</v>
      </c>
      <c r="AT129" s="226" t="s">
        <v>211</v>
      </c>
      <c r="AU129" s="226" t="s">
        <v>224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564</v>
      </c>
      <c r="BM129" s="226" t="s">
        <v>2511</v>
      </c>
    </row>
    <row r="130" s="2" customFormat="1" ht="14.4" customHeight="1">
      <c r="A130" s="40"/>
      <c r="B130" s="41"/>
      <c r="C130" s="215" t="s">
        <v>384</v>
      </c>
      <c r="D130" s="215" t="s">
        <v>211</v>
      </c>
      <c r="E130" s="216" t="s">
        <v>2512</v>
      </c>
      <c r="F130" s="217" t="s">
        <v>2513</v>
      </c>
      <c r="G130" s="218" t="s">
        <v>322</v>
      </c>
      <c r="H130" s="219">
        <v>124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564</v>
      </c>
      <c r="AT130" s="226" t="s">
        <v>211</v>
      </c>
      <c r="AU130" s="226" t="s">
        <v>224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564</v>
      </c>
      <c r="BM130" s="226" t="s">
        <v>2514</v>
      </c>
    </row>
    <row r="131" s="2" customFormat="1" ht="14.4" customHeight="1">
      <c r="A131" s="40"/>
      <c r="B131" s="41"/>
      <c r="C131" s="215" t="s">
        <v>395</v>
      </c>
      <c r="D131" s="215" t="s">
        <v>211</v>
      </c>
      <c r="E131" s="216" t="s">
        <v>2515</v>
      </c>
      <c r="F131" s="217" t="s">
        <v>2516</v>
      </c>
      <c r="G131" s="218" t="s">
        <v>322</v>
      </c>
      <c r="H131" s="219">
        <v>180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564</v>
      </c>
      <c r="AT131" s="226" t="s">
        <v>211</v>
      </c>
      <c r="AU131" s="226" t="s">
        <v>224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564</v>
      </c>
      <c r="BM131" s="226" t="s">
        <v>2517</v>
      </c>
    </row>
    <row r="132" s="2" customFormat="1" ht="14.4" customHeight="1">
      <c r="A132" s="40"/>
      <c r="B132" s="41"/>
      <c r="C132" s="215" t="s">
        <v>120</v>
      </c>
      <c r="D132" s="215" t="s">
        <v>211</v>
      </c>
      <c r="E132" s="216" t="s">
        <v>2518</v>
      </c>
      <c r="F132" s="217" t="s">
        <v>2519</v>
      </c>
      <c r="G132" s="218" t="s">
        <v>2434</v>
      </c>
      <c r="H132" s="219">
        <v>1</v>
      </c>
      <c r="I132" s="220"/>
      <c r="J132" s="221">
        <f>ROUND(I132*H132,2)</f>
        <v>0</v>
      </c>
      <c r="K132" s="217" t="s">
        <v>21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564</v>
      </c>
      <c r="AT132" s="226" t="s">
        <v>211</v>
      </c>
      <c r="AU132" s="226" t="s">
        <v>224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564</v>
      </c>
      <c r="BM132" s="226" t="s">
        <v>2520</v>
      </c>
    </row>
    <row r="133" s="2" customFormat="1" ht="14.4" customHeight="1">
      <c r="A133" s="40"/>
      <c r="B133" s="41"/>
      <c r="C133" s="215" t="s">
        <v>404</v>
      </c>
      <c r="D133" s="215" t="s">
        <v>211</v>
      </c>
      <c r="E133" s="216" t="s">
        <v>2521</v>
      </c>
      <c r="F133" s="217" t="s">
        <v>2522</v>
      </c>
      <c r="G133" s="218" t="s">
        <v>2434</v>
      </c>
      <c r="H133" s="219">
        <v>48</v>
      </c>
      <c r="I133" s="220"/>
      <c r="J133" s="221">
        <f>ROUND(I133*H133,2)</f>
        <v>0</v>
      </c>
      <c r="K133" s="217" t="s">
        <v>21</v>
      </c>
      <c r="L133" s="46"/>
      <c r="M133" s="222" t="s">
        <v>21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564</v>
      </c>
      <c r="AT133" s="226" t="s">
        <v>211</v>
      </c>
      <c r="AU133" s="226" t="s">
        <v>224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564</v>
      </c>
      <c r="BM133" s="226" t="s">
        <v>2523</v>
      </c>
    </row>
    <row r="134" s="2" customFormat="1" ht="14.4" customHeight="1">
      <c r="A134" s="40"/>
      <c r="B134" s="41"/>
      <c r="C134" s="215" t="s">
        <v>408</v>
      </c>
      <c r="D134" s="215" t="s">
        <v>211</v>
      </c>
      <c r="E134" s="216" t="s">
        <v>2524</v>
      </c>
      <c r="F134" s="217" t="s">
        <v>2525</v>
      </c>
      <c r="G134" s="218" t="s">
        <v>2434</v>
      </c>
      <c r="H134" s="219">
        <v>37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564</v>
      </c>
      <c r="AT134" s="226" t="s">
        <v>211</v>
      </c>
      <c r="AU134" s="226" t="s">
        <v>224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564</v>
      </c>
      <c r="BM134" s="226" t="s">
        <v>2526</v>
      </c>
    </row>
    <row r="135" s="2" customFormat="1" ht="14.4" customHeight="1">
      <c r="A135" s="40"/>
      <c r="B135" s="41"/>
      <c r="C135" s="215" t="s">
        <v>419</v>
      </c>
      <c r="D135" s="215" t="s">
        <v>211</v>
      </c>
      <c r="E135" s="216" t="s">
        <v>2527</v>
      </c>
      <c r="F135" s="217" t="s">
        <v>2528</v>
      </c>
      <c r="G135" s="218" t="s">
        <v>2434</v>
      </c>
      <c r="H135" s="219">
        <v>4</v>
      </c>
      <c r="I135" s="220"/>
      <c r="J135" s="221">
        <f>ROUND(I135*H135,2)</f>
        <v>0</v>
      </c>
      <c r="K135" s="217" t="s">
        <v>21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564</v>
      </c>
      <c r="AT135" s="226" t="s">
        <v>211</v>
      </c>
      <c r="AU135" s="226" t="s">
        <v>224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564</v>
      </c>
      <c r="BM135" s="226" t="s">
        <v>2529</v>
      </c>
    </row>
    <row r="136" s="2" customFormat="1" ht="14.4" customHeight="1">
      <c r="A136" s="40"/>
      <c r="B136" s="41"/>
      <c r="C136" s="215" t="s">
        <v>424</v>
      </c>
      <c r="D136" s="215" t="s">
        <v>211</v>
      </c>
      <c r="E136" s="216" t="s">
        <v>2530</v>
      </c>
      <c r="F136" s="217" t="s">
        <v>2531</v>
      </c>
      <c r="G136" s="218" t="s">
        <v>2434</v>
      </c>
      <c r="H136" s="219">
        <v>5</v>
      </c>
      <c r="I136" s="220"/>
      <c r="J136" s="221">
        <f>ROUND(I136*H136,2)</f>
        <v>0</v>
      </c>
      <c r="K136" s="217" t="s">
        <v>21</v>
      </c>
      <c r="L136" s="46"/>
      <c r="M136" s="222" t="s">
        <v>21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564</v>
      </c>
      <c r="AT136" s="226" t="s">
        <v>211</v>
      </c>
      <c r="AU136" s="226" t="s">
        <v>224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564</v>
      </c>
      <c r="BM136" s="226" t="s">
        <v>2532</v>
      </c>
    </row>
    <row r="137" s="2" customFormat="1" ht="14.4" customHeight="1">
      <c r="A137" s="40"/>
      <c r="B137" s="41"/>
      <c r="C137" s="215" t="s">
        <v>430</v>
      </c>
      <c r="D137" s="215" t="s">
        <v>211</v>
      </c>
      <c r="E137" s="216" t="s">
        <v>2533</v>
      </c>
      <c r="F137" s="217" t="s">
        <v>2534</v>
      </c>
      <c r="G137" s="218" t="s">
        <v>2434</v>
      </c>
      <c r="H137" s="219">
        <v>5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564</v>
      </c>
      <c r="AT137" s="226" t="s">
        <v>211</v>
      </c>
      <c r="AU137" s="226" t="s">
        <v>224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564</v>
      </c>
      <c r="BM137" s="226" t="s">
        <v>2535</v>
      </c>
    </row>
    <row r="138" s="2" customFormat="1" ht="14.4" customHeight="1">
      <c r="A138" s="40"/>
      <c r="B138" s="41"/>
      <c r="C138" s="215" t="s">
        <v>434</v>
      </c>
      <c r="D138" s="215" t="s">
        <v>211</v>
      </c>
      <c r="E138" s="216" t="s">
        <v>2536</v>
      </c>
      <c r="F138" s="217" t="s">
        <v>2537</v>
      </c>
      <c r="G138" s="218" t="s">
        <v>322</v>
      </c>
      <c r="H138" s="219">
        <v>8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564</v>
      </c>
      <c r="AT138" s="226" t="s">
        <v>211</v>
      </c>
      <c r="AU138" s="226" t="s">
        <v>224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564</v>
      </c>
      <c r="BM138" s="226" t="s">
        <v>2538</v>
      </c>
    </row>
    <row r="139" s="2" customFormat="1" ht="14.4" customHeight="1">
      <c r="A139" s="40"/>
      <c r="B139" s="41"/>
      <c r="C139" s="215" t="s">
        <v>438</v>
      </c>
      <c r="D139" s="215" t="s">
        <v>211</v>
      </c>
      <c r="E139" s="216" t="s">
        <v>2539</v>
      </c>
      <c r="F139" s="217" t="s">
        <v>2540</v>
      </c>
      <c r="G139" s="218" t="s">
        <v>322</v>
      </c>
      <c r="H139" s="219">
        <v>112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564</v>
      </c>
      <c r="AT139" s="226" t="s">
        <v>211</v>
      </c>
      <c r="AU139" s="226" t="s">
        <v>224</v>
      </c>
      <c r="AY139" s="19" t="s">
        <v>209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564</v>
      </c>
      <c r="BM139" s="226" t="s">
        <v>2541</v>
      </c>
    </row>
    <row r="140" s="2" customFormat="1" ht="14.4" customHeight="1">
      <c r="A140" s="40"/>
      <c r="B140" s="41"/>
      <c r="C140" s="215" t="s">
        <v>442</v>
      </c>
      <c r="D140" s="215" t="s">
        <v>211</v>
      </c>
      <c r="E140" s="216" t="s">
        <v>2542</v>
      </c>
      <c r="F140" s="217" t="s">
        <v>2543</v>
      </c>
      <c r="G140" s="218" t="s">
        <v>322</v>
      </c>
      <c r="H140" s="219">
        <v>620</v>
      </c>
      <c r="I140" s="220"/>
      <c r="J140" s="221">
        <f>ROUND(I140*H140,2)</f>
        <v>0</v>
      </c>
      <c r="K140" s="217" t="s">
        <v>21</v>
      </c>
      <c r="L140" s="46"/>
      <c r="M140" s="222" t="s">
        <v>21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564</v>
      </c>
      <c r="AT140" s="226" t="s">
        <v>211</v>
      </c>
      <c r="AU140" s="226" t="s">
        <v>224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564</v>
      </c>
      <c r="BM140" s="226" t="s">
        <v>2544</v>
      </c>
    </row>
    <row r="141" s="2" customFormat="1" ht="14.4" customHeight="1">
      <c r="A141" s="40"/>
      <c r="B141" s="41"/>
      <c r="C141" s="215" t="s">
        <v>446</v>
      </c>
      <c r="D141" s="215" t="s">
        <v>211</v>
      </c>
      <c r="E141" s="216" t="s">
        <v>2545</v>
      </c>
      <c r="F141" s="217" t="s">
        <v>2546</v>
      </c>
      <c r="G141" s="218" t="s">
        <v>322</v>
      </c>
      <c r="H141" s="219">
        <v>740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564</v>
      </c>
      <c r="AT141" s="226" t="s">
        <v>211</v>
      </c>
      <c r="AU141" s="226" t="s">
        <v>224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564</v>
      </c>
      <c r="BM141" s="226" t="s">
        <v>2547</v>
      </c>
    </row>
    <row r="142" s="2" customFormat="1" ht="14.4" customHeight="1">
      <c r="A142" s="40"/>
      <c r="B142" s="41"/>
      <c r="C142" s="215" t="s">
        <v>452</v>
      </c>
      <c r="D142" s="215" t="s">
        <v>211</v>
      </c>
      <c r="E142" s="216" t="s">
        <v>2548</v>
      </c>
      <c r="F142" s="217" t="s">
        <v>2549</v>
      </c>
      <c r="G142" s="218" t="s">
        <v>2483</v>
      </c>
      <c r="H142" s="219">
        <v>1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564</v>
      </c>
      <c r="AT142" s="226" t="s">
        <v>211</v>
      </c>
      <c r="AU142" s="226" t="s">
        <v>224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564</v>
      </c>
      <c r="BM142" s="226" t="s">
        <v>2550</v>
      </c>
    </row>
    <row r="143" s="2" customFormat="1" ht="14.4" customHeight="1">
      <c r="A143" s="40"/>
      <c r="B143" s="41"/>
      <c r="C143" s="215" t="s">
        <v>457</v>
      </c>
      <c r="D143" s="215" t="s">
        <v>211</v>
      </c>
      <c r="E143" s="216" t="s">
        <v>2551</v>
      </c>
      <c r="F143" s="217" t="s">
        <v>2552</v>
      </c>
      <c r="G143" s="218" t="s">
        <v>322</v>
      </c>
      <c r="H143" s="219">
        <v>264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564</v>
      </c>
      <c r="AT143" s="226" t="s">
        <v>211</v>
      </c>
      <c r="AU143" s="226" t="s">
        <v>224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564</v>
      </c>
      <c r="BM143" s="226" t="s">
        <v>2553</v>
      </c>
    </row>
    <row r="144" s="2" customFormat="1" ht="14.4" customHeight="1">
      <c r="A144" s="40"/>
      <c r="B144" s="41"/>
      <c r="C144" s="215" t="s">
        <v>461</v>
      </c>
      <c r="D144" s="215" t="s">
        <v>211</v>
      </c>
      <c r="E144" s="216" t="s">
        <v>2554</v>
      </c>
      <c r="F144" s="217" t="s">
        <v>2555</v>
      </c>
      <c r="G144" s="218" t="s">
        <v>322</v>
      </c>
      <c r="H144" s="219">
        <v>130</v>
      </c>
      <c r="I144" s="220"/>
      <c r="J144" s="221">
        <f>ROUND(I144*H144,2)</f>
        <v>0</v>
      </c>
      <c r="K144" s="217" t="s">
        <v>21</v>
      </c>
      <c r="L144" s="46"/>
      <c r="M144" s="222" t="s">
        <v>21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564</v>
      </c>
      <c r="AT144" s="226" t="s">
        <v>211</v>
      </c>
      <c r="AU144" s="226" t="s">
        <v>224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564</v>
      </c>
      <c r="BM144" s="226" t="s">
        <v>2556</v>
      </c>
    </row>
    <row r="145" s="2" customFormat="1" ht="14.4" customHeight="1">
      <c r="A145" s="40"/>
      <c r="B145" s="41"/>
      <c r="C145" s="215" t="s">
        <v>467</v>
      </c>
      <c r="D145" s="215" t="s">
        <v>211</v>
      </c>
      <c r="E145" s="216" t="s">
        <v>2557</v>
      </c>
      <c r="F145" s="217" t="s">
        <v>2558</v>
      </c>
      <c r="G145" s="218" t="s">
        <v>322</v>
      </c>
      <c r="H145" s="219">
        <v>1870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564</v>
      </c>
      <c r="AT145" s="226" t="s">
        <v>211</v>
      </c>
      <c r="AU145" s="226" t="s">
        <v>224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564</v>
      </c>
      <c r="BM145" s="226" t="s">
        <v>2559</v>
      </c>
    </row>
    <row r="146" s="2" customFormat="1" ht="14.4" customHeight="1">
      <c r="A146" s="40"/>
      <c r="B146" s="41"/>
      <c r="C146" s="215" t="s">
        <v>473</v>
      </c>
      <c r="D146" s="215" t="s">
        <v>211</v>
      </c>
      <c r="E146" s="216" t="s">
        <v>2560</v>
      </c>
      <c r="F146" s="217" t="s">
        <v>2561</v>
      </c>
      <c r="G146" s="218" t="s">
        <v>322</v>
      </c>
      <c r="H146" s="219">
        <v>2740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564</v>
      </c>
      <c r="AT146" s="226" t="s">
        <v>211</v>
      </c>
      <c r="AU146" s="226" t="s">
        <v>224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564</v>
      </c>
      <c r="BM146" s="226" t="s">
        <v>2562</v>
      </c>
    </row>
    <row r="147" s="2" customFormat="1" ht="14.4" customHeight="1">
      <c r="A147" s="40"/>
      <c r="B147" s="41"/>
      <c r="C147" s="215" t="s">
        <v>480</v>
      </c>
      <c r="D147" s="215" t="s">
        <v>211</v>
      </c>
      <c r="E147" s="216" t="s">
        <v>2563</v>
      </c>
      <c r="F147" s="217" t="s">
        <v>2564</v>
      </c>
      <c r="G147" s="218" t="s">
        <v>322</v>
      </c>
      <c r="H147" s="219">
        <v>22</v>
      </c>
      <c r="I147" s="220"/>
      <c r="J147" s="221">
        <f>ROUND(I147*H147,2)</f>
        <v>0</v>
      </c>
      <c r="K147" s="217" t="s">
        <v>21</v>
      </c>
      <c r="L147" s="46"/>
      <c r="M147" s="222" t="s">
        <v>21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564</v>
      </c>
      <c r="AT147" s="226" t="s">
        <v>211</v>
      </c>
      <c r="AU147" s="226" t="s">
        <v>224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564</v>
      </c>
      <c r="BM147" s="226" t="s">
        <v>2565</v>
      </c>
    </row>
    <row r="148" s="2" customFormat="1" ht="14.4" customHeight="1">
      <c r="A148" s="40"/>
      <c r="B148" s="41"/>
      <c r="C148" s="215" t="s">
        <v>490</v>
      </c>
      <c r="D148" s="215" t="s">
        <v>211</v>
      </c>
      <c r="E148" s="216" t="s">
        <v>2566</v>
      </c>
      <c r="F148" s="217" t="s">
        <v>2567</v>
      </c>
      <c r="G148" s="218" t="s">
        <v>322</v>
      </c>
      <c r="H148" s="219">
        <v>55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564</v>
      </c>
      <c r="AT148" s="226" t="s">
        <v>211</v>
      </c>
      <c r="AU148" s="226" t="s">
        <v>224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564</v>
      </c>
      <c r="BM148" s="226" t="s">
        <v>2568</v>
      </c>
    </row>
    <row r="149" s="2" customFormat="1" ht="14.4" customHeight="1">
      <c r="A149" s="40"/>
      <c r="B149" s="41"/>
      <c r="C149" s="215" t="s">
        <v>496</v>
      </c>
      <c r="D149" s="215" t="s">
        <v>211</v>
      </c>
      <c r="E149" s="216" t="s">
        <v>2569</v>
      </c>
      <c r="F149" s="217" t="s">
        <v>2570</v>
      </c>
      <c r="G149" s="218" t="s">
        <v>322</v>
      </c>
      <c r="H149" s="219">
        <v>98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564</v>
      </c>
      <c r="AT149" s="226" t="s">
        <v>211</v>
      </c>
      <c r="AU149" s="226" t="s">
        <v>224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564</v>
      </c>
      <c r="BM149" s="226" t="s">
        <v>2571</v>
      </c>
    </row>
    <row r="150" s="2" customFormat="1" ht="14.4" customHeight="1">
      <c r="A150" s="40"/>
      <c r="B150" s="41"/>
      <c r="C150" s="215" t="s">
        <v>500</v>
      </c>
      <c r="D150" s="215" t="s">
        <v>211</v>
      </c>
      <c r="E150" s="216" t="s">
        <v>2572</v>
      </c>
      <c r="F150" s="217" t="s">
        <v>2573</v>
      </c>
      <c r="G150" s="218" t="s">
        <v>322</v>
      </c>
      <c r="H150" s="219">
        <v>42</v>
      </c>
      <c r="I150" s="220"/>
      <c r="J150" s="221">
        <f>ROUND(I150*H150,2)</f>
        <v>0</v>
      </c>
      <c r="K150" s="217" t="s">
        <v>21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564</v>
      </c>
      <c r="AT150" s="226" t="s">
        <v>211</v>
      </c>
      <c r="AU150" s="226" t="s">
        <v>224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564</v>
      </c>
      <c r="BM150" s="226" t="s">
        <v>2574</v>
      </c>
    </row>
    <row r="151" s="2" customFormat="1" ht="14.4" customHeight="1">
      <c r="A151" s="40"/>
      <c r="B151" s="41"/>
      <c r="C151" s="215" t="s">
        <v>505</v>
      </c>
      <c r="D151" s="215" t="s">
        <v>211</v>
      </c>
      <c r="E151" s="216" t="s">
        <v>2575</v>
      </c>
      <c r="F151" s="217" t="s">
        <v>2576</v>
      </c>
      <c r="G151" s="218" t="s">
        <v>2434</v>
      </c>
      <c r="H151" s="219">
        <v>1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564</v>
      </c>
      <c r="AT151" s="226" t="s">
        <v>211</v>
      </c>
      <c r="AU151" s="226" t="s">
        <v>224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564</v>
      </c>
      <c r="BM151" s="226" t="s">
        <v>2577</v>
      </c>
    </row>
    <row r="152" s="2" customFormat="1" ht="14.4" customHeight="1">
      <c r="A152" s="40"/>
      <c r="B152" s="41"/>
      <c r="C152" s="215" t="s">
        <v>509</v>
      </c>
      <c r="D152" s="215" t="s">
        <v>211</v>
      </c>
      <c r="E152" s="216" t="s">
        <v>2578</v>
      </c>
      <c r="F152" s="217" t="s">
        <v>2579</v>
      </c>
      <c r="G152" s="218" t="s">
        <v>2434</v>
      </c>
      <c r="H152" s="219">
        <v>1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564</v>
      </c>
      <c r="AT152" s="226" t="s">
        <v>211</v>
      </c>
      <c r="AU152" s="226" t="s">
        <v>224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564</v>
      </c>
      <c r="BM152" s="226" t="s">
        <v>2580</v>
      </c>
    </row>
    <row r="153" s="2" customFormat="1" ht="14.4" customHeight="1">
      <c r="A153" s="40"/>
      <c r="B153" s="41"/>
      <c r="C153" s="215" t="s">
        <v>513</v>
      </c>
      <c r="D153" s="215" t="s">
        <v>211</v>
      </c>
      <c r="E153" s="216" t="s">
        <v>2581</v>
      </c>
      <c r="F153" s="217" t="s">
        <v>2582</v>
      </c>
      <c r="G153" s="218" t="s">
        <v>2434</v>
      </c>
      <c r="H153" s="219">
        <v>9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564</v>
      </c>
      <c r="AT153" s="226" t="s">
        <v>211</v>
      </c>
      <c r="AU153" s="226" t="s">
        <v>224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564</v>
      </c>
      <c r="BM153" s="226" t="s">
        <v>2583</v>
      </c>
    </row>
    <row r="154" s="12" customFormat="1" ht="20.88" customHeight="1">
      <c r="A154" s="12"/>
      <c r="B154" s="199"/>
      <c r="C154" s="200"/>
      <c r="D154" s="201" t="s">
        <v>73</v>
      </c>
      <c r="E154" s="213" t="s">
        <v>1346</v>
      </c>
      <c r="F154" s="213" t="s">
        <v>2584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SUM(P155:P216)</f>
        <v>0</v>
      </c>
      <c r="Q154" s="207"/>
      <c r="R154" s="208">
        <f>SUM(R155:R216)</f>
        <v>0</v>
      </c>
      <c r="S154" s="207"/>
      <c r="T154" s="209">
        <f>SUM(T155:T216)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224</v>
      </c>
      <c r="AT154" s="211" t="s">
        <v>73</v>
      </c>
      <c r="AU154" s="211" t="s">
        <v>83</v>
      </c>
      <c r="AY154" s="210" t="s">
        <v>209</v>
      </c>
      <c r="BK154" s="212">
        <f>SUM(BK155:BK216)</f>
        <v>0</v>
      </c>
    </row>
    <row r="155" s="2" customFormat="1" ht="14.4" customHeight="1">
      <c r="A155" s="40"/>
      <c r="B155" s="41"/>
      <c r="C155" s="272" t="s">
        <v>520</v>
      </c>
      <c r="D155" s="272" t="s">
        <v>299</v>
      </c>
      <c r="E155" s="273" t="s">
        <v>2585</v>
      </c>
      <c r="F155" s="274" t="s">
        <v>2586</v>
      </c>
      <c r="G155" s="275" t="s">
        <v>322</v>
      </c>
      <c r="H155" s="276">
        <v>186</v>
      </c>
      <c r="I155" s="277"/>
      <c r="J155" s="278">
        <f>ROUND(I155*H155,2)</f>
        <v>0</v>
      </c>
      <c r="K155" s="274" t="s">
        <v>21</v>
      </c>
      <c r="L155" s="279"/>
      <c r="M155" s="280" t="s">
        <v>21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929</v>
      </c>
      <c r="AT155" s="226" t="s">
        <v>299</v>
      </c>
      <c r="AU155" s="226" t="s">
        <v>224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929</v>
      </c>
      <c r="BM155" s="226" t="s">
        <v>2587</v>
      </c>
    </row>
    <row r="156" s="2" customFormat="1" ht="14.4" customHeight="1">
      <c r="A156" s="40"/>
      <c r="B156" s="41"/>
      <c r="C156" s="272" t="s">
        <v>525</v>
      </c>
      <c r="D156" s="272" t="s">
        <v>299</v>
      </c>
      <c r="E156" s="273" t="s">
        <v>2588</v>
      </c>
      <c r="F156" s="274" t="s">
        <v>2589</v>
      </c>
      <c r="G156" s="275" t="s">
        <v>322</v>
      </c>
      <c r="H156" s="276">
        <v>218</v>
      </c>
      <c r="I156" s="277"/>
      <c r="J156" s="278">
        <f>ROUND(I156*H156,2)</f>
        <v>0</v>
      </c>
      <c r="K156" s="274" t="s">
        <v>21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929</v>
      </c>
      <c r="AT156" s="226" t="s">
        <v>299</v>
      </c>
      <c r="AU156" s="226" t="s">
        <v>224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929</v>
      </c>
      <c r="BM156" s="226" t="s">
        <v>2590</v>
      </c>
    </row>
    <row r="157" s="2" customFormat="1" ht="24.15" customHeight="1">
      <c r="A157" s="40"/>
      <c r="B157" s="41"/>
      <c r="C157" s="272" t="s">
        <v>530</v>
      </c>
      <c r="D157" s="272" t="s">
        <v>299</v>
      </c>
      <c r="E157" s="273" t="s">
        <v>2591</v>
      </c>
      <c r="F157" s="274" t="s">
        <v>2592</v>
      </c>
      <c r="G157" s="275" t="s">
        <v>322</v>
      </c>
      <c r="H157" s="276">
        <v>106</v>
      </c>
      <c r="I157" s="277"/>
      <c r="J157" s="278">
        <f>ROUND(I157*H157,2)</f>
        <v>0</v>
      </c>
      <c r="K157" s="274" t="s">
        <v>21</v>
      </c>
      <c r="L157" s="279"/>
      <c r="M157" s="280" t="s">
        <v>21</v>
      </c>
      <c r="N157" s="281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929</v>
      </c>
      <c r="AT157" s="226" t="s">
        <v>299</v>
      </c>
      <c r="AU157" s="226" t="s">
        <v>224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929</v>
      </c>
      <c r="BM157" s="226" t="s">
        <v>2593</v>
      </c>
    </row>
    <row r="158" s="2" customFormat="1" ht="14.4" customHeight="1">
      <c r="A158" s="40"/>
      <c r="B158" s="41"/>
      <c r="C158" s="272" t="s">
        <v>535</v>
      </c>
      <c r="D158" s="272" t="s">
        <v>299</v>
      </c>
      <c r="E158" s="273" t="s">
        <v>2594</v>
      </c>
      <c r="F158" s="274" t="s">
        <v>2427</v>
      </c>
      <c r="G158" s="275" t="s">
        <v>322</v>
      </c>
      <c r="H158" s="276">
        <v>36</v>
      </c>
      <c r="I158" s="277"/>
      <c r="J158" s="278">
        <f>ROUND(I158*H158,2)</f>
        <v>0</v>
      </c>
      <c r="K158" s="274" t="s">
        <v>21</v>
      </c>
      <c r="L158" s="279"/>
      <c r="M158" s="280" t="s">
        <v>21</v>
      </c>
      <c r="N158" s="281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929</v>
      </c>
      <c r="AT158" s="226" t="s">
        <v>299</v>
      </c>
      <c r="AU158" s="226" t="s">
        <v>224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929</v>
      </c>
      <c r="BM158" s="226" t="s">
        <v>2595</v>
      </c>
    </row>
    <row r="159" s="2" customFormat="1" ht="14.4" customHeight="1">
      <c r="A159" s="40"/>
      <c r="B159" s="41"/>
      <c r="C159" s="272" t="s">
        <v>540</v>
      </c>
      <c r="D159" s="272" t="s">
        <v>299</v>
      </c>
      <c r="E159" s="273" t="s">
        <v>2596</v>
      </c>
      <c r="F159" s="274" t="s">
        <v>2597</v>
      </c>
      <c r="G159" s="275" t="s">
        <v>2434</v>
      </c>
      <c r="H159" s="276">
        <v>35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929</v>
      </c>
      <c r="AT159" s="226" t="s">
        <v>299</v>
      </c>
      <c r="AU159" s="226" t="s">
        <v>224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929</v>
      </c>
      <c r="BM159" s="226" t="s">
        <v>2598</v>
      </c>
    </row>
    <row r="160" s="2" customFormat="1" ht="14.4" customHeight="1">
      <c r="A160" s="40"/>
      <c r="B160" s="41"/>
      <c r="C160" s="272" t="s">
        <v>546</v>
      </c>
      <c r="D160" s="272" t="s">
        <v>299</v>
      </c>
      <c r="E160" s="273" t="s">
        <v>2599</v>
      </c>
      <c r="F160" s="274" t="s">
        <v>2600</v>
      </c>
      <c r="G160" s="275" t="s">
        <v>2434</v>
      </c>
      <c r="H160" s="276">
        <v>72</v>
      </c>
      <c r="I160" s="277"/>
      <c r="J160" s="278">
        <f>ROUND(I160*H160,2)</f>
        <v>0</v>
      </c>
      <c r="K160" s="274" t="s">
        <v>21</v>
      </c>
      <c r="L160" s="279"/>
      <c r="M160" s="280" t="s">
        <v>21</v>
      </c>
      <c r="N160" s="281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929</v>
      </c>
      <c r="AT160" s="226" t="s">
        <v>299</v>
      </c>
      <c r="AU160" s="226" t="s">
        <v>224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929</v>
      </c>
      <c r="BM160" s="226" t="s">
        <v>2601</v>
      </c>
    </row>
    <row r="161" s="2" customFormat="1" ht="14.4" customHeight="1">
      <c r="A161" s="40"/>
      <c r="B161" s="41"/>
      <c r="C161" s="272" t="s">
        <v>550</v>
      </c>
      <c r="D161" s="272" t="s">
        <v>299</v>
      </c>
      <c r="E161" s="273" t="s">
        <v>2602</v>
      </c>
      <c r="F161" s="274" t="s">
        <v>2603</v>
      </c>
      <c r="G161" s="275" t="s">
        <v>2434</v>
      </c>
      <c r="H161" s="276">
        <v>35</v>
      </c>
      <c r="I161" s="277"/>
      <c r="J161" s="278">
        <f>ROUND(I161*H161,2)</f>
        <v>0</v>
      </c>
      <c r="K161" s="274" t="s">
        <v>21</v>
      </c>
      <c r="L161" s="279"/>
      <c r="M161" s="280" t="s">
        <v>21</v>
      </c>
      <c r="N161" s="281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929</v>
      </c>
      <c r="AT161" s="226" t="s">
        <v>299</v>
      </c>
      <c r="AU161" s="226" t="s">
        <v>224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929</v>
      </c>
      <c r="BM161" s="226" t="s">
        <v>2604</v>
      </c>
    </row>
    <row r="162" s="2" customFormat="1" ht="14.4" customHeight="1">
      <c r="A162" s="40"/>
      <c r="B162" s="41"/>
      <c r="C162" s="272" t="s">
        <v>555</v>
      </c>
      <c r="D162" s="272" t="s">
        <v>299</v>
      </c>
      <c r="E162" s="273" t="s">
        <v>2605</v>
      </c>
      <c r="F162" s="274" t="s">
        <v>2606</v>
      </c>
      <c r="G162" s="275" t="s">
        <v>2434</v>
      </c>
      <c r="H162" s="276">
        <v>12</v>
      </c>
      <c r="I162" s="277"/>
      <c r="J162" s="278">
        <f>ROUND(I162*H162,2)</f>
        <v>0</v>
      </c>
      <c r="K162" s="274" t="s">
        <v>21</v>
      </c>
      <c r="L162" s="279"/>
      <c r="M162" s="280" t="s">
        <v>21</v>
      </c>
      <c r="N162" s="281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929</v>
      </c>
      <c r="AT162" s="226" t="s">
        <v>299</v>
      </c>
      <c r="AU162" s="226" t="s">
        <v>224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929</v>
      </c>
      <c r="BM162" s="226" t="s">
        <v>2607</v>
      </c>
    </row>
    <row r="163" s="2" customFormat="1" ht="14.4" customHeight="1">
      <c r="A163" s="40"/>
      <c r="B163" s="41"/>
      <c r="C163" s="272" t="s">
        <v>559</v>
      </c>
      <c r="D163" s="272" t="s">
        <v>299</v>
      </c>
      <c r="E163" s="273" t="s">
        <v>2608</v>
      </c>
      <c r="F163" s="274" t="s">
        <v>2609</v>
      </c>
      <c r="G163" s="275" t="s">
        <v>2434</v>
      </c>
      <c r="H163" s="276">
        <v>11</v>
      </c>
      <c r="I163" s="277"/>
      <c r="J163" s="278">
        <f>ROUND(I163*H163,2)</f>
        <v>0</v>
      </c>
      <c r="K163" s="274" t="s">
        <v>21</v>
      </c>
      <c r="L163" s="279"/>
      <c r="M163" s="280" t="s">
        <v>21</v>
      </c>
      <c r="N163" s="281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929</v>
      </c>
      <c r="AT163" s="226" t="s">
        <v>299</v>
      </c>
      <c r="AU163" s="226" t="s">
        <v>224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929</v>
      </c>
      <c r="BM163" s="226" t="s">
        <v>2610</v>
      </c>
    </row>
    <row r="164" s="2" customFormat="1" ht="14.4" customHeight="1">
      <c r="A164" s="40"/>
      <c r="B164" s="41"/>
      <c r="C164" s="272" t="s">
        <v>564</v>
      </c>
      <c r="D164" s="272" t="s">
        <v>299</v>
      </c>
      <c r="E164" s="273" t="s">
        <v>2611</v>
      </c>
      <c r="F164" s="274" t="s">
        <v>2612</v>
      </c>
      <c r="G164" s="275" t="s">
        <v>2434</v>
      </c>
      <c r="H164" s="276">
        <v>5</v>
      </c>
      <c r="I164" s="277"/>
      <c r="J164" s="278">
        <f>ROUND(I164*H164,2)</f>
        <v>0</v>
      </c>
      <c r="K164" s="274" t="s">
        <v>21</v>
      </c>
      <c r="L164" s="279"/>
      <c r="M164" s="280" t="s">
        <v>21</v>
      </c>
      <c r="N164" s="281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929</v>
      </c>
      <c r="AT164" s="226" t="s">
        <v>299</v>
      </c>
      <c r="AU164" s="226" t="s">
        <v>224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929</v>
      </c>
      <c r="BM164" s="226" t="s">
        <v>2613</v>
      </c>
    </row>
    <row r="165" s="2" customFormat="1" ht="14.4" customHeight="1">
      <c r="A165" s="40"/>
      <c r="B165" s="41"/>
      <c r="C165" s="272" t="s">
        <v>570</v>
      </c>
      <c r="D165" s="272" t="s">
        <v>299</v>
      </c>
      <c r="E165" s="273" t="s">
        <v>2614</v>
      </c>
      <c r="F165" s="274" t="s">
        <v>2615</v>
      </c>
      <c r="G165" s="275" t="s">
        <v>2434</v>
      </c>
      <c r="H165" s="276">
        <v>4</v>
      </c>
      <c r="I165" s="277"/>
      <c r="J165" s="278">
        <f>ROUND(I165*H165,2)</f>
        <v>0</v>
      </c>
      <c r="K165" s="274" t="s">
        <v>21</v>
      </c>
      <c r="L165" s="279"/>
      <c r="M165" s="280" t="s">
        <v>21</v>
      </c>
      <c r="N165" s="281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929</v>
      </c>
      <c r="AT165" s="226" t="s">
        <v>299</v>
      </c>
      <c r="AU165" s="226" t="s">
        <v>224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929</v>
      </c>
      <c r="BM165" s="226" t="s">
        <v>2616</v>
      </c>
    </row>
    <row r="166" s="2" customFormat="1" ht="14.4" customHeight="1">
      <c r="A166" s="40"/>
      <c r="B166" s="41"/>
      <c r="C166" s="272" t="s">
        <v>574</v>
      </c>
      <c r="D166" s="272" t="s">
        <v>299</v>
      </c>
      <c r="E166" s="273" t="s">
        <v>2617</v>
      </c>
      <c r="F166" s="274" t="s">
        <v>2618</v>
      </c>
      <c r="G166" s="275" t="s">
        <v>2434</v>
      </c>
      <c r="H166" s="276">
        <v>2</v>
      </c>
      <c r="I166" s="277"/>
      <c r="J166" s="278">
        <f>ROUND(I166*H166,2)</f>
        <v>0</v>
      </c>
      <c r="K166" s="274" t="s">
        <v>21</v>
      </c>
      <c r="L166" s="279"/>
      <c r="M166" s="280" t="s">
        <v>21</v>
      </c>
      <c r="N166" s="281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929</v>
      </c>
      <c r="AT166" s="226" t="s">
        <v>299</v>
      </c>
      <c r="AU166" s="226" t="s">
        <v>224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929</v>
      </c>
      <c r="BM166" s="226" t="s">
        <v>2619</v>
      </c>
    </row>
    <row r="167" s="2" customFormat="1" ht="14.4" customHeight="1">
      <c r="A167" s="40"/>
      <c r="B167" s="41"/>
      <c r="C167" s="272" t="s">
        <v>581</v>
      </c>
      <c r="D167" s="272" t="s">
        <v>299</v>
      </c>
      <c r="E167" s="273" t="s">
        <v>2620</v>
      </c>
      <c r="F167" s="274" t="s">
        <v>2621</v>
      </c>
      <c r="G167" s="275" t="s">
        <v>2434</v>
      </c>
      <c r="H167" s="276">
        <v>6</v>
      </c>
      <c r="I167" s="277"/>
      <c r="J167" s="278">
        <f>ROUND(I167*H167,2)</f>
        <v>0</v>
      </c>
      <c r="K167" s="274" t="s">
        <v>21</v>
      </c>
      <c r="L167" s="279"/>
      <c r="M167" s="280" t="s">
        <v>21</v>
      </c>
      <c r="N167" s="281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929</v>
      </c>
      <c r="AT167" s="226" t="s">
        <v>299</v>
      </c>
      <c r="AU167" s="226" t="s">
        <v>224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929</v>
      </c>
      <c r="BM167" s="226" t="s">
        <v>2622</v>
      </c>
    </row>
    <row r="168" s="2" customFormat="1" ht="14.4" customHeight="1">
      <c r="A168" s="40"/>
      <c r="B168" s="41"/>
      <c r="C168" s="272" t="s">
        <v>586</v>
      </c>
      <c r="D168" s="272" t="s">
        <v>299</v>
      </c>
      <c r="E168" s="273" t="s">
        <v>2623</v>
      </c>
      <c r="F168" s="274" t="s">
        <v>2624</v>
      </c>
      <c r="G168" s="275" t="s">
        <v>2434</v>
      </c>
      <c r="H168" s="276">
        <v>1</v>
      </c>
      <c r="I168" s="277"/>
      <c r="J168" s="278">
        <f>ROUND(I168*H168,2)</f>
        <v>0</v>
      </c>
      <c r="K168" s="274" t="s">
        <v>21</v>
      </c>
      <c r="L168" s="279"/>
      <c r="M168" s="280" t="s">
        <v>21</v>
      </c>
      <c r="N168" s="281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929</v>
      </c>
      <c r="AT168" s="226" t="s">
        <v>299</v>
      </c>
      <c r="AU168" s="226" t="s">
        <v>224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929</v>
      </c>
      <c r="BM168" s="226" t="s">
        <v>2625</v>
      </c>
    </row>
    <row r="169" s="2" customFormat="1" ht="14.4" customHeight="1">
      <c r="A169" s="40"/>
      <c r="B169" s="41"/>
      <c r="C169" s="272" t="s">
        <v>591</v>
      </c>
      <c r="D169" s="272" t="s">
        <v>299</v>
      </c>
      <c r="E169" s="273" t="s">
        <v>99</v>
      </c>
      <c r="F169" s="274" t="s">
        <v>2626</v>
      </c>
      <c r="G169" s="275" t="s">
        <v>2434</v>
      </c>
      <c r="H169" s="276">
        <v>11</v>
      </c>
      <c r="I169" s="277"/>
      <c r="J169" s="278">
        <f>ROUND(I169*H169,2)</f>
        <v>0</v>
      </c>
      <c r="K169" s="274" t="s">
        <v>21</v>
      </c>
      <c r="L169" s="279"/>
      <c r="M169" s="280" t="s">
        <v>21</v>
      </c>
      <c r="N169" s="281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929</v>
      </c>
      <c r="AT169" s="226" t="s">
        <v>299</v>
      </c>
      <c r="AU169" s="226" t="s">
        <v>224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929</v>
      </c>
      <c r="BM169" s="226" t="s">
        <v>2627</v>
      </c>
    </row>
    <row r="170" s="2" customFormat="1" ht="14.4" customHeight="1">
      <c r="A170" s="40"/>
      <c r="B170" s="41"/>
      <c r="C170" s="272" t="s">
        <v>596</v>
      </c>
      <c r="D170" s="272" t="s">
        <v>299</v>
      </c>
      <c r="E170" s="273" t="s">
        <v>2628</v>
      </c>
      <c r="F170" s="274" t="s">
        <v>2629</v>
      </c>
      <c r="G170" s="275" t="s">
        <v>2434</v>
      </c>
      <c r="H170" s="276">
        <v>5</v>
      </c>
      <c r="I170" s="277"/>
      <c r="J170" s="278">
        <f>ROUND(I170*H170,2)</f>
        <v>0</v>
      </c>
      <c r="K170" s="274" t="s">
        <v>21</v>
      </c>
      <c r="L170" s="279"/>
      <c r="M170" s="280" t="s">
        <v>21</v>
      </c>
      <c r="N170" s="281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929</v>
      </c>
      <c r="AT170" s="226" t="s">
        <v>299</v>
      </c>
      <c r="AU170" s="226" t="s">
        <v>224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929</v>
      </c>
      <c r="BM170" s="226" t="s">
        <v>2630</v>
      </c>
    </row>
    <row r="171" s="2" customFormat="1" ht="24.15" customHeight="1">
      <c r="A171" s="40"/>
      <c r="B171" s="41"/>
      <c r="C171" s="272" t="s">
        <v>603</v>
      </c>
      <c r="D171" s="272" t="s">
        <v>299</v>
      </c>
      <c r="E171" s="273" t="s">
        <v>2631</v>
      </c>
      <c r="F171" s="274" t="s">
        <v>2632</v>
      </c>
      <c r="G171" s="275" t="s">
        <v>2434</v>
      </c>
      <c r="H171" s="276">
        <v>4</v>
      </c>
      <c r="I171" s="277"/>
      <c r="J171" s="278">
        <f>ROUND(I171*H171,2)</f>
        <v>0</v>
      </c>
      <c r="K171" s="274" t="s">
        <v>21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929</v>
      </c>
      <c r="AT171" s="226" t="s">
        <v>299</v>
      </c>
      <c r="AU171" s="226" t="s">
        <v>224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929</v>
      </c>
      <c r="BM171" s="226" t="s">
        <v>2633</v>
      </c>
    </row>
    <row r="172" s="2" customFormat="1" ht="14.4" customHeight="1">
      <c r="A172" s="40"/>
      <c r="B172" s="41"/>
      <c r="C172" s="272" t="s">
        <v>608</v>
      </c>
      <c r="D172" s="272" t="s">
        <v>299</v>
      </c>
      <c r="E172" s="273" t="s">
        <v>2634</v>
      </c>
      <c r="F172" s="274" t="s">
        <v>2635</v>
      </c>
      <c r="G172" s="275" t="s">
        <v>2434</v>
      </c>
      <c r="H172" s="276">
        <v>12</v>
      </c>
      <c r="I172" s="277"/>
      <c r="J172" s="278">
        <f>ROUND(I172*H172,2)</f>
        <v>0</v>
      </c>
      <c r="K172" s="274" t="s">
        <v>21</v>
      </c>
      <c r="L172" s="279"/>
      <c r="M172" s="280" t="s">
        <v>21</v>
      </c>
      <c r="N172" s="281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929</v>
      </c>
      <c r="AT172" s="226" t="s">
        <v>299</v>
      </c>
      <c r="AU172" s="226" t="s">
        <v>224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929</v>
      </c>
      <c r="BM172" s="226" t="s">
        <v>2636</v>
      </c>
    </row>
    <row r="173" s="2" customFormat="1" ht="14.4" customHeight="1">
      <c r="A173" s="40"/>
      <c r="B173" s="41"/>
      <c r="C173" s="272" t="s">
        <v>612</v>
      </c>
      <c r="D173" s="272" t="s">
        <v>299</v>
      </c>
      <c r="E173" s="273" t="s">
        <v>2637</v>
      </c>
      <c r="F173" s="274" t="s">
        <v>2638</v>
      </c>
      <c r="G173" s="275" t="s">
        <v>2434</v>
      </c>
      <c r="H173" s="276">
        <v>26</v>
      </c>
      <c r="I173" s="277"/>
      <c r="J173" s="278">
        <f>ROUND(I173*H173,2)</f>
        <v>0</v>
      </c>
      <c r="K173" s="274" t="s">
        <v>21</v>
      </c>
      <c r="L173" s="279"/>
      <c r="M173" s="280" t="s">
        <v>21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929</v>
      </c>
      <c r="AT173" s="226" t="s">
        <v>299</v>
      </c>
      <c r="AU173" s="226" t="s">
        <v>224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929</v>
      </c>
      <c r="BM173" s="226" t="s">
        <v>2639</v>
      </c>
    </row>
    <row r="174" s="2" customFormat="1" ht="14.4" customHeight="1">
      <c r="A174" s="40"/>
      <c r="B174" s="41"/>
      <c r="C174" s="272" t="s">
        <v>618</v>
      </c>
      <c r="D174" s="272" t="s">
        <v>299</v>
      </c>
      <c r="E174" s="273" t="s">
        <v>2640</v>
      </c>
      <c r="F174" s="274" t="s">
        <v>2641</v>
      </c>
      <c r="G174" s="275" t="s">
        <v>2434</v>
      </c>
      <c r="H174" s="276">
        <v>28</v>
      </c>
      <c r="I174" s="277"/>
      <c r="J174" s="278">
        <f>ROUND(I174*H174,2)</f>
        <v>0</v>
      </c>
      <c r="K174" s="274" t="s">
        <v>21</v>
      </c>
      <c r="L174" s="279"/>
      <c r="M174" s="280" t="s">
        <v>21</v>
      </c>
      <c r="N174" s="281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929</v>
      </c>
      <c r="AT174" s="226" t="s">
        <v>299</v>
      </c>
      <c r="AU174" s="226" t="s">
        <v>224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929</v>
      </c>
      <c r="BM174" s="226" t="s">
        <v>2642</v>
      </c>
    </row>
    <row r="175" s="2" customFormat="1" ht="24.15" customHeight="1">
      <c r="A175" s="40"/>
      <c r="B175" s="41"/>
      <c r="C175" s="272" t="s">
        <v>622</v>
      </c>
      <c r="D175" s="272" t="s">
        <v>299</v>
      </c>
      <c r="E175" s="273" t="s">
        <v>2643</v>
      </c>
      <c r="F175" s="274" t="s">
        <v>2644</v>
      </c>
      <c r="G175" s="275" t="s">
        <v>2434</v>
      </c>
      <c r="H175" s="276">
        <v>9</v>
      </c>
      <c r="I175" s="277"/>
      <c r="J175" s="278">
        <f>ROUND(I175*H175,2)</f>
        <v>0</v>
      </c>
      <c r="K175" s="274" t="s">
        <v>21</v>
      </c>
      <c r="L175" s="279"/>
      <c r="M175" s="280" t="s">
        <v>21</v>
      </c>
      <c r="N175" s="281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929</v>
      </c>
      <c r="AT175" s="226" t="s">
        <v>299</v>
      </c>
      <c r="AU175" s="226" t="s">
        <v>224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929</v>
      </c>
      <c r="BM175" s="226" t="s">
        <v>2645</v>
      </c>
    </row>
    <row r="176" s="2" customFormat="1" ht="24.15" customHeight="1">
      <c r="A176" s="40"/>
      <c r="B176" s="41"/>
      <c r="C176" s="272" t="s">
        <v>627</v>
      </c>
      <c r="D176" s="272" t="s">
        <v>299</v>
      </c>
      <c r="E176" s="273" t="s">
        <v>2646</v>
      </c>
      <c r="F176" s="274" t="s">
        <v>2647</v>
      </c>
      <c r="G176" s="275" t="s">
        <v>2434</v>
      </c>
      <c r="H176" s="276">
        <v>4</v>
      </c>
      <c r="I176" s="277"/>
      <c r="J176" s="278">
        <f>ROUND(I176*H176,2)</f>
        <v>0</v>
      </c>
      <c r="K176" s="274" t="s">
        <v>21</v>
      </c>
      <c r="L176" s="279"/>
      <c r="M176" s="280" t="s">
        <v>21</v>
      </c>
      <c r="N176" s="281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929</v>
      </c>
      <c r="AT176" s="226" t="s">
        <v>299</v>
      </c>
      <c r="AU176" s="226" t="s">
        <v>224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929</v>
      </c>
      <c r="BM176" s="226" t="s">
        <v>2648</v>
      </c>
    </row>
    <row r="177" s="2" customFormat="1" ht="14.4" customHeight="1">
      <c r="A177" s="40"/>
      <c r="B177" s="41"/>
      <c r="C177" s="272" t="s">
        <v>634</v>
      </c>
      <c r="D177" s="272" t="s">
        <v>299</v>
      </c>
      <c r="E177" s="273" t="s">
        <v>2649</v>
      </c>
      <c r="F177" s="274" t="s">
        <v>2650</v>
      </c>
      <c r="G177" s="275" t="s">
        <v>2434</v>
      </c>
      <c r="H177" s="276">
        <v>56</v>
      </c>
      <c r="I177" s="277"/>
      <c r="J177" s="278">
        <f>ROUND(I177*H177,2)</f>
        <v>0</v>
      </c>
      <c r="K177" s="274" t="s">
        <v>21</v>
      </c>
      <c r="L177" s="279"/>
      <c r="M177" s="280" t="s">
        <v>21</v>
      </c>
      <c r="N177" s="281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929</v>
      </c>
      <c r="AT177" s="226" t="s">
        <v>299</v>
      </c>
      <c r="AU177" s="226" t="s">
        <v>224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929</v>
      </c>
      <c r="BM177" s="226" t="s">
        <v>2651</v>
      </c>
    </row>
    <row r="178" s="2" customFormat="1" ht="24.15" customHeight="1">
      <c r="A178" s="40"/>
      <c r="B178" s="41"/>
      <c r="C178" s="272" t="s">
        <v>641</v>
      </c>
      <c r="D178" s="272" t="s">
        <v>299</v>
      </c>
      <c r="E178" s="273" t="s">
        <v>2652</v>
      </c>
      <c r="F178" s="274" t="s">
        <v>2653</v>
      </c>
      <c r="G178" s="275" t="s">
        <v>2434</v>
      </c>
      <c r="H178" s="276">
        <v>9</v>
      </c>
      <c r="I178" s="277"/>
      <c r="J178" s="278">
        <f>ROUND(I178*H178,2)</f>
        <v>0</v>
      </c>
      <c r="K178" s="274" t="s">
        <v>21</v>
      </c>
      <c r="L178" s="279"/>
      <c r="M178" s="280" t="s">
        <v>21</v>
      </c>
      <c r="N178" s="281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929</v>
      </c>
      <c r="AT178" s="226" t="s">
        <v>299</v>
      </c>
      <c r="AU178" s="226" t="s">
        <v>224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929</v>
      </c>
      <c r="BM178" s="226" t="s">
        <v>2654</v>
      </c>
    </row>
    <row r="179" s="2" customFormat="1" ht="14.4" customHeight="1">
      <c r="A179" s="40"/>
      <c r="B179" s="41"/>
      <c r="C179" s="272" t="s">
        <v>647</v>
      </c>
      <c r="D179" s="272" t="s">
        <v>299</v>
      </c>
      <c r="E179" s="273" t="s">
        <v>2655</v>
      </c>
      <c r="F179" s="274" t="s">
        <v>2656</v>
      </c>
      <c r="G179" s="275" t="s">
        <v>2434</v>
      </c>
      <c r="H179" s="276">
        <v>1</v>
      </c>
      <c r="I179" s="277"/>
      <c r="J179" s="278">
        <f>ROUND(I179*H179,2)</f>
        <v>0</v>
      </c>
      <c r="K179" s="274" t="s">
        <v>21</v>
      </c>
      <c r="L179" s="279"/>
      <c r="M179" s="280" t="s">
        <v>21</v>
      </c>
      <c r="N179" s="281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929</v>
      </c>
      <c r="AT179" s="226" t="s">
        <v>299</v>
      </c>
      <c r="AU179" s="226" t="s">
        <v>224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929</v>
      </c>
      <c r="BM179" s="226" t="s">
        <v>2657</v>
      </c>
    </row>
    <row r="180" s="2" customFormat="1" ht="14.4" customHeight="1">
      <c r="A180" s="40"/>
      <c r="B180" s="41"/>
      <c r="C180" s="272" t="s">
        <v>655</v>
      </c>
      <c r="D180" s="272" t="s">
        <v>299</v>
      </c>
      <c r="E180" s="273" t="s">
        <v>2658</v>
      </c>
      <c r="F180" s="274" t="s">
        <v>2659</v>
      </c>
      <c r="G180" s="275" t="s">
        <v>2434</v>
      </c>
      <c r="H180" s="276">
        <v>2</v>
      </c>
      <c r="I180" s="277"/>
      <c r="J180" s="278">
        <f>ROUND(I180*H180,2)</f>
        <v>0</v>
      </c>
      <c r="K180" s="274" t="s">
        <v>21</v>
      </c>
      <c r="L180" s="279"/>
      <c r="M180" s="280" t="s">
        <v>21</v>
      </c>
      <c r="N180" s="281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929</v>
      </c>
      <c r="AT180" s="226" t="s">
        <v>299</v>
      </c>
      <c r="AU180" s="226" t="s">
        <v>224</v>
      </c>
      <c r="AY180" s="19" t="s">
        <v>209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929</v>
      </c>
      <c r="BM180" s="226" t="s">
        <v>2660</v>
      </c>
    </row>
    <row r="181" s="2" customFormat="1" ht="14.4" customHeight="1">
      <c r="A181" s="40"/>
      <c r="B181" s="41"/>
      <c r="C181" s="272" t="s">
        <v>659</v>
      </c>
      <c r="D181" s="272" t="s">
        <v>299</v>
      </c>
      <c r="E181" s="273" t="s">
        <v>2661</v>
      </c>
      <c r="F181" s="274" t="s">
        <v>2662</v>
      </c>
      <c r="G181" s="275" t="s">
        <v>2434</v>
      </c>
      <c r="H181" s="276">
        <v>1</v>
      </c>
      <c r="I181" s="277"/>
      <c r="J181" s="278">
        <f>ROUND(I181*H181,2)</f>
        <v>0</v>
      </c>
      <c r="K181" s="274" t="s">
        <v>21</v>
      </c>
      <c r="L181" s="279"/>
      <c r="M181" s="280" t="s">
        <v>21</v>
      </c>
      <c r="N181" s="281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929</v>
      </c>
      <c r="AT181" s="226" t="s">
        <v>299</v>
      </c>
      <c r="AU181" s="226" t="s">
        <v>224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929</v>
      </c>
      <c r="BM181" s="226" t="s">
        <v>2663</v>
      </c>
    </row>
    <row r="182" s="2" customFormat="1" ht="14.4" customHeight="1">
      <c r="A182" s="40"/>
      <c r="B182" s="41"/>
      <c r="C182" s="272" t="s">
        <v>663</v>
      </c>
      <c r="D182" s="272" t="s">
        <v>299</v>
      </c>
      <c r="E182" s="273" t="s">
        <v>2664</v>
      </c>
      <c r="F182" s="274" t="s">
        <v>2665</v>
      </c>
      <c r="G182" s="275" t="s">
        <v>2434</v>
      </c>
      <c r="H182" s="276">
        <v>61</v>
      </c>
      <c r="I182" s="277"/>
      <c r="J182" s="278">
        <f>ROUND(I182*H182,2)</f>
        <v>0</v>
      </c>
      <c r="K182" s="274" t="s">
        <v>21</v>
      </c>
      <c r="L182" s="279"/>
      <c r="M182" s="280" t="s">
        <v>21</v>
      </c>
      <c r="N182" s="281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929</v>
      </c>
      <c r="AT182" s="226" t="s">
        <v>299</v>
      </c>
      <c r="AU182" s="226" t="s">
        <v>224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929</v>
      </c>
      <c r="BM182" s="226" t="s">
        <v>2666</v>
      </c>
    </row>
    <row r="183" s="2" customFormat="1" ht="14.4" customHeight="1">
      <c r="A183" s="40"/>
      <c r="B183" s="41"/>
      <c r="C183" s="272" t="s">
        <v>667</v>
      </c>
      <c r="D183" s="272" t="s">
        <v>299</v>
      </c>
      <c r="E183" s="273" t="s">
        <v>2667</v>
      </c>
      <c r="F183" s="274" t="s">
        <v>2668</v>
      </c>
      <c r="G183" s="275" t="s">
        <v>2434</v>
      </c>
      <c r="H183" s="276">
        <v>3</v>
      </c>
      <c r="I183" s="277"/>
      <c r="J183" s="278">
        <f>ROUND(I183*H183,2)</f>
        <v>0</v>
      </c>
      <c r="K183" s="274" t="s">
        <v>21</v>
      </c>
      <c r="L183" s="279"/>
      <c r="M183" s="280" t="s">
        <v>21</v>
      </c>
      <c r="N183" s="281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929</v>
      </c>
      <c r="AT183" s="226" t="s">
        <v>299</v>
      </c>
      <c r="AU183" s="226" t="s">
        <v>224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929</v>
      </c>
      <c r="BM183" s="226" t="s">
        <v>2669</v>
      </c>
    </row>
    <row r="184" s="2" customFormat="1" ht="14.4" customHeight="1">
      <c r="A184" s="40"/>
      <c r="B184" s="41"/>
      <c r="C184" s="272" t="s">
        <v>677</v>
      </c>
      <c r="D184" s="272" t="s">
        <v>299</v>
      </c>
      <c r="E184" s="273" t="s">
        <v>2670</v>
      </c>
      <c r="F184" s="274" t="s">
        <v>2671</v>
      </c>
      <c r="G184" s="275" t="s">
        <v>2434</v>
      </c>
      <c r="H184" s="276">
        <v>6</v>
      </c>
      <c r="I184" s="277"/>
      <c r="J184" s="278">
        <f>ROUND(I184*H184,2)</f>
        <v>0</v>
      </c>
      <c r="K184" s="274" t="s">
        <v>21</v>
      </c>
      <c r="L184" s="279"/>
      <c r="M184" s="280" t="s">
        <v>21</v>
      </c>
      <c r="N184" s="281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929</v>
      </c>
      <c r="AT184" s="226" t="s">
        <v>299</v>
      </c>
      <c r="AU184" s="226" t="s">
        <v>224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929</v>
      </c>
      <c r="BM184" s="226" t="s">
        <v>2672</v>
      </c>
    </row>
    <row r="185" s="2" customFormat="1" ht="14.4" customHeight="1">
      <c r="A185" s="40"/>
      <c r="B185" s="41"/>
      <c r="C185" s="272" t="s">
        <v>684</v>
      </c>
      <c r="D185" s="272" t="s">
        <v>299</v>
      </c>
      <c r="E185" s="273" t="s">
        <v>2673</v>
      </c>
      <c r="F185" s="274" t="s">
        <v>2674</v>
      </c>
      <c r="G185" s="275" t="s">
        <v>2434</v>
      </c>
      <c r="H185" s="276">
        <v>6</v>
      </c>
      <c r="I185" s="277"/>
      <c r="J185" s="278">
        <f>ROUND(I185*H185,2)</f>
        <v>0</v>
      </c>
      <c r="K185" s="274" t="s">
        <v>21</v>
      </c>
      <c r="L185" s="279"/>
      <c r="M185" s="280" t="s">
        <v>21</v>
      </c>
      <c r="N185" s="281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929</v>
      </c>
      <c r="AT185" s="226" t="s">
        <v>299</v>
      </c>
      <c r="AU185" s="226" t="s">
        <v>224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929</v>
      </c>
      <c r="BM185" s="226" t="s">
        <v>2675</v>
      </c>
    </row>
    <row r="186" s="2" customFormat="1" ht="14.4" customHeight="1">
      <c r="A186" s="40"/>
      <c r="B186" s="41"/>
      <c r="C186" s="272" t="s">
        <v>689</v>
      </c>
      <c r="D186" s="272" t="s">
        <v>299</v>
      </c>
      <c r="E186" s="273" t="s">
        <v>2676</v>
      </c>
      <c r="F186" s="274" t="s">
        <v>2677</v>
      </c>
      <c r="G186" s="275" t="s">
        <v>2434</v>
      </c>
      <c r="H186" s="276">
        <v>2</v>
      </c>
      <c r="I186" s="277"/>
      <c r="J186" s="278">
        <f>ROUND(I186*H186,2)</f>
        <v>0</v>
      </c>
      <c r="K186" s="274" t="s">
        <v>21</v>
      </c>
      <c r="L186" s="279"/>
      <c r="M186" s="280" t="s">
        <v>21</v>
      </c>
      <c r="N186" s="281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929</v>
      </c>
      <c r="AT186" s="226" t="s">
        <v>299</v>
      </c>
      <c r="AU186" s="226" t="s">
        <v>224</v>
      </c>
      <c r="AY186" s="19" t="s">
        <v>209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929</v>
      </c>
      <c r="BM186" s="226" t="s">
        <v>2678</v>
      </c>
    </row>
    <row r="187" s="2" customFormat="1" ht="14.4" customHeight="1">
      <c r="A187" s="40"/>
      <c r="B187" s="41"/>
      <c r="C187" s="272" t="s">
        <v>694</v>
      </c>
      <c r="D187" s="272" t="s">
        <v>299</v>
      </c>
      <c r="E187" s="273" t="s">
        <v>2679</v>
      </c>
      <c r="F187" s="274" t="s">
        <v>2680</v>
      </c>
      <c r="G187" s="275" t="s">
        <v>2434</v>
      </c>
      <c r="H187" s="276">
        <v>8</v>
      </c>
      <c r="I187" s="277"/>
      <c r="J187" s="278">
        <f>ROUND(I187*H187,2)</f>
        <v>0</v>
      </c>
      <c r="K187" s="274" t="s">
        <v>21</v>
      </c>
      <c r="L187" s="279"/>
      <c r="M187" s="280" t="s">
        <v>21</v>
      </c>
      <c r="N187" s="281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929</v>
      </c>
      <c r="AT187" s="226" t="s">
        <v>299</v>
      </c>
      <c r="AU187" s="226" t="s">
        <v>224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929</v>
      </c>
      <c r="BM187" s="226" t="s">
        <v>2681</v>
      </c>
    </row>
    <row r="188" s="2" customFormat="1" ht="24.15" customHeight="1">
      <c r="A188" s="40"/>
      <c r="B188" s="41"/>
      <c r="C188" s="272" t="s">
        <v>698</v>
      </c>
      <c r="D188" s="272" t="s">
        <v>299</v>
      </c>
      <c r="E188" s="273" t="s">
        <v>2682</v>
      </c>
      <c r="F188" s="274" t="s">
        <v>2683</v>
      </c>
      <c r="G188" s="275" t="s">
        <v>2434</v>
      </c>
      <c r="H188" s="276">
        <v>7</v>
      </c>
      <c r="I188" s="277"/>
      <c r="J188" s="278">
        <f>ROUND(I188*H188,2)</f>
        <v>0</v>
      </c>
      <c r="K188" s="274" t="s">
        <v>21</v>
      </c>
      <c r="L188" s="279"/>
      <c r="M188" s="280" t="s">
        <v>21</v>
      </c>
      <c r="N188" s="281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929</v>
      </c>
      <c r="AT188" s="226" t="s">
        <v>299</v>
      </c>
      <c r="AU188" s="226" t="s">
        <v>224</v>
      </c>
      <c r="AY188" s="19" t="s">
        <v>209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929</v>
      </c>
      <c r="BM188" s="226" t="s">
        <v>2684</v>
      </c>
    </row>
    <row r="189" s="2" customFormat="1" ht="14.4" customHeight="1">
      <c r="A189" s="40"/>
      <c r="B189" s="41"/>
      <c r="C189" s="272" t="s">
        <v>704</v>
      </c>
      <c r="D189" s="272" t="s">
        <v>299</v>
      </c>
      <c r="E189" s="273" t="s">
        <v>2685</v>
      </c>
      <c r="F189" s="274" t="s">
        <v>2686</v>
      </c>
      <c r="G189" s="275" t="s">
        <v>322</v>
      </c>
      <c r="H189" s="276">
        <v>14</v>
      </c>
      <c r="I189" s="277"/>
      <c r="J189" s="278">
        <f>ROUND(I189*H189,2)</f>
        <v>0</v>
      </c>
      <c r="K189" s="274" t="s">
        <v>21</v>
      </c>
      <c r="L189" s="279"/>
      <c r="M189" s="280" t="s">
        <v>21</v>
      </c>
      <c r="N189" s="281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929</v>
      </c>
      <c r="AT189" s="226" t="s">
        <v>299</v>
      </c>
      <c r="AU189" s="226" t="s">
        <v>224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929</v>
      </c>
      <c r="BM189" s="226" t="s">
        <v>2687</v>
      </c>
    </row>
    <row r="190" s="2" customFormat="1" ht="14.4" customHeight="1">
      <c r="A190" s="40"/>
      <c r="B190" s="41"/>
      <c r="C190" s="272" t="s">
        <v>710</v>
      </c>
      <c r="D190" s="272" t="s">
        <v>299</v>
      </c>
      <c r="E190" s="273" t="s">
        <v>2688</v>
      </c>
      <c r="F190" s="274" t="s">
        <v>2689</v>
      </c>
      <c r="G190" s="275" t="s">
        <v>322</v>
      </c>
      <c r="H190" s="276">
        <v>112</v>
      </c>
      <c r="I190" s="277"/>
      <c r="J190" s="278">
        <f>ROUND(I190*H190,2)</f>
        <v>0</v>
      </c>
      <c r="K190" s="274" t="s">
        <v>21</v>
      </c>
      <c r="L190" s="279"/>
      <c r="M190" s="280" t="s">
        <v>21</v>
      </c>
      <c r="N190" s="281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929</v>
      </c>
      <c r="AT190" s="226" t="s">
        <v>299</v>
      </c>
      <c r="AU190" s="226" t="s">
        <v>224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929</v>
      </c>
      <c r="BM190" s="226" t="s">
        <v>2690</v>
      </c>
    </row>
    <row r="191" s="2" customFormat="1" ht="14.4" customHeight="1">
      <c r="A191" s="40"/>
      <c r="B191" s="41"/>
      <c r="C191" s="272" t="s">
        <v>719</v>
      </c>
      <c r="D191" s="272" t="s">
        <v>299</v>
      </c>
      <c r="E191" s="273" t="s">
        <v>2691</v>
      </c>
      <c r="F191" s="274" t="s">
        <v>2692</v>
      </c>
      <c r="G191" s="275" t="s">
        <v>322</v>
      </c>
      <c r="H191" s="276">
        <v>620</v>
      </c>
      <c r="I191" s="277"/>
      <c r="J191" s="278">
        <f>ROUND(I191*H191,2)</f>
        <v>0</v>
      </c>
      <c r="K191" s="274" t="s">
        <v>21</v>
      </c>
      <c r="L191" s="279"/>
      <c r="M191" s="280" t="s">
        <v>21</v>
      </c>
      <c r="N191" s="281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929</v>
      </c>
      <c r="AT191" s="226" t="s">
        <v>299</v>
      </c>
      <c r="AU191" s="226" t="s">
        <v>224</v>
      </c>
      <c r="AY191" s="19" t="s">
        <v>209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929</v>
      </c>
      <c r="BM191" s="226" t="s">
        <v>2693</v>
      </c>
    </row>
    <row r="192" s="2" customFormat="1" ht="14.4" customHeight="1">
      <c r="A192" s="40"/>
      <c r="B192" s="41"/>
      <c r="C192" s="272" t="s">
        <v>727</v>
      </c>
      <c r="D192" s="272" t="s">
        <v>299</v>
      </c>
      <c r="E192" s="273" t="s">
        <v>2694</v>
      </c>
      <c r="F192" s="274" t="s">
        <v>2695</v>
      </c>
      <c r="G192" s="275" t="s">
        <v>322</v>
      </c>
      <c r="H192" s="276">
        <v>740</v>
      </c>
      <c r="I192" s="277"/>
      <c r="J192" s="278">
        <f>ROUND(I192*H192,2)</f>
        <v>0</v>
      </c>
      <c r="K192" s="274" t="s">
        <v>21</v>
      </c>
      <c r="L192" s="279"/>
      <c r="M192" s="280" t="s">
        <v>21</v>
      </c>
      <c r="N192" s="281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929</v>
      </c>
      <c r="AT192" s="226" t="s">
        <v>299</v>
      </c>
      <c r="AU192" s="226" t="s">
        <v>224</v>
      </c>
      <c r="AY192" s="19" t="s">
        <v>209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929</v>
      </c>
      <c r="BM192" s="226" t="s">
        <v>2696</v>
      </c>
    </row>
    <row r="193" s="2" customFormat="1" ht="14.4" customHeight="1">
      <c r="A193" s="40"/>
      <c r="B193" s="41"/>
      <c r="C193" s="272" t="s">
        <v>732</v>
      </c>
      <c r="D193" s="272" t="s">
        <v>299</v>
      </c>
      <c r="E193" s="273" t="s">
        <v>2697</v>
      </c>
      <c r="F193" s="274" t="s">
        <v>2698</v>
      </c>
      <c r="G193" s="275" t="s">
        <v>322</v>
      </c>
      <c r="H193" s="276">
        <v>130</v>
      </c>
      <c r="I193" s="277"/>
      <c r="J193" s="278">
        <f>ROUND(I193*H193,2)</f>
        <v>0</v>
      </c>
      <c r="K193" s="274" t="s">
        <v>21</v>
      </c>
      <c r="L193" s="279"/>
      <c r="M193" s="280" t="s">
        <v>21</v>
      </c>
      <c r="N193" s="281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929</v>
      </c>
      <c r="AT193" s="226" t="s">
        <v>299</v>
      </c>
      <c r="AU193" s="226" t="s">
        <v>224</v>
      </c>
      <c r="AY193" s="19" t="s">
        <v>209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929</v>
      </c>
      <c r="BM193" s="226" t="s">
        <v>2699</v>
      </c>
    </row>
    <row r="194" s="2" customFormat="1" ht="14.4" customHeight="1">
      <c r="A194" s="40"/>
      <c r="B194" s="41"/>
      <c r="C194" s="272" t="s">
        <v>737</v>
      </c>
      <c r="D194" s="272" t="s">
        <v>299</v>
      </c>
      <c r="E194" s="273" t="s">
        <v>2700</v>
      </c>
      <c r="F194" s="274" t="s">
        <v>2701</v>
      </c>
      <c r="G194" s="275" t="s">
        <v>322</v>
      </c>
      <c r="H194" s="276">
        <v>240</v>
      </c>
      <c r="I194" s="277"/>
      <c r="J194" s="278">
        <f>ROUND(I194*H194,2)</f>
        <v>0</v>
      </c>
      <c r="K194" s="274" t="s">
        <v>21</v>
      </c>
      <c r="L194" s="279"/>
      <c r="M194" s="280" t="s">
        <v>21</v>
      </c>
      <c r="N194" s="281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929</v>
      </c>
      <c r="AT194" s="226" t="s">
        <v>299</v>
      </c>
      <c r="AU194" s="226" t="s">
        <v>224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929</v>
      </c>
      <c r="BM194" s="226" t="s">
        <v>2702</v>
      </c>
    </row>
    <row r="195" s="2" customFormat="1" ht="14.4" customHeight="1">
      <c r="A195" s="40"/>
      <c r="B195" s="41"/>
      <c r="C195" s="272" t="s">
        <v>741</v>
      </c>
      <c r="D195" s="272" t="s">
        <v>299</v>
      </c>
      <c r="E195" s="273" t="s">
        <v>2703</v>
      </c>
      <c r="F195" s="274" t="s">
        <v>2704</v>
      </c>
      <c r="G195" s="275" t="s">
        <v>322</v>
      </c>
      <c r="H195" s="276">
        <v>1630</v>
      </c>
      <c r="I195" s="277"/>
      <c r="J195" s="278">
        <f>ROUND(I195*H195,2)</f>
        <v>0</v>
      </c>
      <c r="K195" s="274" t="s">
        <v>21</v>
      </c>
      <c r="L195" s="279"/>
      <c r="M195" s="280" t="s">
        <v>21</v>
      </c>
      <c r="N195" s="281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929</v>
      </c>
      <c r="AT195" s="226" t="s">
        <v>299</v>
      </c>
      <c r="AU195" s="226" t="s">
        <v>224</v>
      </c>
      <c r="AY195" s="19" t="s">
        <v>209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929</v>
      </c>
      <c r="BM195" s="226" t="s">
        <v>2705</v>
      </c>
    </row>
    <row r="196" s="2" customFormat="1" ht="14.4" customHeight="1">
      <c r="A196" s="40"/>
      <c r="B196" s="41"/>
      <c r="C196" s="272" t="s">
        <v>745</v>
      </c>
      <c r="D196" s="272" t="s">
        <v>299</v>
      </c>
      <c r="E196" s="273" t="s">
        <v>2706</v>
      </c>
      <c r="F196" s="274" t="s">
        <v>2707</v>
      </c>
      <c r="G196" s="275" t="s">
        <v>322</v>
      </c>
      <c r="H196" s="276">
        <v>2740</v>
      </c>
      <c r="I196" s="277"/>
      <c r="J196" s="278">
        <f>ROUND(I196*H196,2)</f>
        <v>0</v>
      </c>
      <c r="K196" s="274" t="s">
        <v>21</v>
      </c>
      <c r="L196" s="279"/>
      <c r="M196" s="280" t="s">
        <v>21</v>
      </c>
      <c r="N196" s="281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929</v>
      </c>
      <c r="AT196" s="226" t="s">
        <v>299</v>
      </c>
      <c r="AU196" s="226" t="s">
        <v>224</v>
      </c>
      <c r="AY196" s="19" t="s">
        <v>209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929</v>
      </c>
      <c r="BM196" s="226" t="s">
        <v>2708</v>
      </c>
    </row>
    <row r="197" s="2" customFormat="1" ht="14.4" customHeight="1">
      <c r="A197" s="40"/>
      <c r="B197" s="41"/>
      <c r="C197" s="272" t="s">
        <v>751</v>
      </c>
      <c r="D197" s="272" t="s">
        <v>299</v>
      </c>
      <c r="E197" s="273" t="s">
        <v>2709</v>
      </c>
      <c r="F197" s="274" t="s">
        <v>2710</v>
      </c>
      <c r="G197" s="275" t="s">
        <v>322</v>
      </c>
      <c r="H197" s="276">
        <v>98</v>
      </c>
      <c r="I197" s="277"/>
      <c r="J197" s="278">
        <f>ROUND(I197*H197,2)</f>
        <v>0</v>
      </c>
      <c r="K197" s="274" t="s">
        <v>21</v>
      </c>
      <c r="L197" s="279"/>
      <c r="M197" s="280" t="s">
        <v>21</v>
      </c>
      <c r="N197" s="281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929</v>
      </c>
      <c r="AT197" s="226" t="s">
        <v>299</v>
      </c>
      <c r="AU197" s="226" t="s">
        <v>224</v>
      </c>
      <c r="AY197" s="19" t="s">
        <v>209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929</v>
      </c>
      <c r="BM197" s="226" t="s">
        <v>2711</v>
      </c>
    </row>
    <row r="198" s="2" customFormat="1" ht="14.4" customHeight="1">
      <c r="A198" s="40"/>
      <c r="B198" s="41"/>
      <c r="C198" s="272" t="s">
        <v>757</v>
      </c>
      <c r="D198" s="272" t="s">
        <v>299</v>
      </c>
      <c r="E198" s="273" t="s">
        <v>2712</v>
      </c>
      <c r="F198" s="274" t="s">
        <v>2713</v>
      </c>
      <c r="G198" s="275" t="s">
        <v>322</v>
      </c>
      <c r="H198" s="276">
        <v>22</v>
      </c>
      <c r="I198" s="277"/>
      <c r="J198" s="278">
        <f>ROUND(I198*H198,2)</f>
        <v>0</v>
      </c>
      <c r="K198" s="274" t="s">
        <v>21</v>
      </c>
      <c r="L198" s="279"/>
      <c r="M198" s="280" t="s">
        <v>21</v>
      </c>
      <c r="N198" s="281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929</v>
      </c>
      <c r="AT198" s="226" t="s">
        <v>299</v>
      </c>
      <c r="AU198" s="226" t="s">
        <v>224</v>
      </c>
      <c r="AY198" s="19" t="s">
        <v>209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929</v>
      </c>
      <c r="BM198" s="226" t="s">
        <v>2714</v>
      </c>
    </row>
    <row r="199" s="2" customFormat="1" ht="14.4" customHeight="1">
      <c r="A199" s="40"/>
      <c r="B199" s="41"/>
      <c r="C199" s="272" t="s">
        <v>762</v>
      </c>
      <c r="D199" s="272" t="s">
        <v>299</v>
      </c>
      <c r="E199" s="273" t="s">
        <v>2715</v>
      </c>
      <c r="F199" s="274" t="s">
        <v>2716</v>
      </c>
      <c r="G199" s="275" t="s">
        <v>322</v>
      </c>
      <c r="H199" s="276">
        <v>55</v>
      </c>
      <c r="I199" s="277"/>
      <c r="J199" s="278">
        <f>ROUND(I199*H199,2)</f>
        <v>0</v>
      </c>
      <c r="K199" s="274" t="s">
        <v>21</v>
      </c>
      <c r="L199" s="279"/>
      <c r="M199" s="280" t="s">
        <v>21</v>
      </c>
      <c r="N199" s="281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929</v>
      </c>
      <c r="AT199" s="226" t="s">
        <v>299</v>
      </c>
      <c r="AU199" s="226" t="s">
        <v>224</v>
      </c>
      <c r="AY199" s="19" t="s">
        <v>209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929</v>
      </c>
      <c r="BM199" s="226" t="s">
        <v>2717</v>
      </c>
    </row>
    <row r="200" s="2" customFormat="1" ht="14.4" customHeight="1">
      <c r="A200" s="40"/>
      <c r="B200" s="41"/>
      <c r="C200" s="272" t="s">
        <v>768</v>
      </c>
      <c r="D200" s="272" t="s">
        <v>299</v>
      </c>
      <c r="E200" s="273" t="s">
        <v>2718</v>
      </c>
      <c r="F200" s="274" t="s">
        <v>2719</v>
      </c>
      <c r="G200" s="275" t="s">
        <v>322</v>
      </c>
      <c r="H200" s="276">
        <v>42</v>
      </c>
      <c r="I200" s="277"/>
      <c r="J200" s="278">
        <f>ROUND(I200*H200,2)</f>
        <v>0</v>
      </c>
      <c r="K200" s="274" t="s">
        <v>21</v>
      </c>
      <c r="L200" s="279"/>
      <c r="M200" s="280" t="s">
        <v>21</v>
      </c>
      <c r="N200" s="281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929</v>
      </c>
      <c r="AT200" s="226" t="s">
        <v>299</v>
      </c>
      <c r="AU200" s="226" t="s">
        <v>224</v>
      </c>
      <c r="AY200" s="19" t="s">
        <v>209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929</v>
      </c>
      <c r="BM200" s="226" t="s">
        <v>2720</v>
      </c>
    </row>
    <row r="201" s="2" customFormat="1" ht="14.4" customHeight="1">
      <c r="A201" s="40"/>
      <c r="B201" s="41"/>
      <c r="C201" s="272" t="s">
        <v>773</v>
      </c>
      <c r="D201" s="272" t="s">
        <v>299</v>
      </c>
      <c r="E201" s="273" t="s">
        <v>2721</v>
      </c>
      <c r="F201" s="274" t="s">
        <v>2722</v>
      </c>
      <c r="G201" s="275" t="s">
        <v>322</v>
      </c>
      <c r="H201" s="276">
        <v>264</v>
      </c>
      <c r="I201" s="277"/>
      <c r="J201" s="278">
        <f>ROUND(I201*H201,2)</f>
        <v>0</v>
      </c>
      <c r="K201" s="274" t="s">
        <v>21</v>
      </c>
      <c r="L201" s="279"/>
      <c r="M201" s="280" t="s">
        <v>21</v>
      </c>
      <c r="N201" s="281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929</v>
      </c>
      <c r="AT201" s="226" t="s">
        <v>299</v>
      </c>
      <c r="AU201" s="226" t="s">
        <v>224</v>
      </c>
      <c r="AY201" s="19" t="s">
        <v>209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929</v>
      </c>
      <c r="BM201" s="226" t="s">
        <v>2723</v>
      </c>
    </row>
    <row r="202" s="2" customFormat="1" ht="14.4" customHeight="1">
      <c r="A202" s="40"/>
      <c r="B202" s="41"/>
      <c r="C202" s="272" t="s">
        <v>777</v>
      </c>
      <c r="D202" s="272" t="s">
        <v>299</v>
      </c>
      <c r="E202" s="273" t="s">
        <v>2724</v>
      </c>
      <c r="F202" s="274" t="s">
        <v>2722</v>
      </c>
      <c r="G202" s="275" t="s">
        <v>322</v>
      </c>
      <c r="H202" s="276">
        <v>264</v>
      </c>
      <c r="I202" s="277"/>
      <c r="J202" s="278">
        <f>ROUND(I202*H202,2)</f>
        <v>0</v>
      </c>
      <c r="K202" s="274" t="s">
        <v>21</v>
      </c>
      <c r="L202" s="279"/>
      <c r="M202" s="280" t="s">
        <v>21</v>
      </c>
      <c r="N202" s="281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929</v>
      </c>
      <c r="AT202" s="226" t="s">
        <v>299</v>
      </c>
      <c r="AU202" s="226" t="s">
        <v>224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929</v>
      </c>
      <c r="BM202" s="226" t="s">
        <v>2725</v>
      </c>
    </row>
    <row r="203" s="2" customFormat="1" ht="14.4" customHeight="1">
      <c r="A203" s="40"/>
      <c r="B203" s="41"/>
      <c r="C203" s="272" t="s">
        <v>783</v>
      </c>
      <c r="D203" s="272" t="s">
        <v>299</v>
      </c>
      <c r="E203" s="273" t="s">
        <v>2726</v>
      </c>
      <c r="F203" s="274" t="s">
        <v>2727</v>
      </c>
      <c r="G203" s="275" t="s">
        <v>2434</v>
      </c>
      <c r="H203" s="276">
        <v>1</v>
      </c>
      <c r="I203" s="277"/>
      <c r="J203" s="278">
        <f>ROUND(I203*H203,2)</f>
        <v>0</v>
      </c>
      <c r="K203" s="274" t="s">
        <v>21</v>
      </c>
      <c r="L203" s="279"/>
      <c r="M203" s="280" t="s">
        <v>21</v>
      </c>
      <c r="N203" s="281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929</v>
      </c>
      <c r="AT203" s="226" t="s">
        <v>299</v>
      </c>
      <c r="AU203" s="226" t="s">
        <v>224</v>
      </c>
      <c r="AY203" s="19" t="s">
        <v>209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929</v>
      </c>
      <c r="BM203" s="226" t="s">
        <v>2728</v>
      </c>
    </row>
    <row r="204" s="2" customFormat="1" ht="14.4" customHeight="1">
      <c r="A204" s="40"/>
      <c r="B204" s="41"/>
      <c r="C204" s="272" t="s">
        <v>787</v>
      </c>
      <c r="D204" s="272" t="s">
        <v>299</v>
      </c>
      <c r="E204" s="273" t="s">
        <v>2729</v>
      </c>
      <c r="F204" s="274" t="s">
        <v>2730</v>
      </c>
      <c r="G204" s="275" t="s">
        <v>322</v>
      </c>
      <c r="H204" s="276">
        <v>180</v>
      </c>
      <c r="I204" s="277"/>
      <c r="J204" s="278">
        <f>ROUND(I204*H204,2)</f>
        <v>0</v>
      </c>
      <c r="K204" s="274" t="s">
        <v>21</v>
      </c>
      <c r="L204" s="279"/>
      <c r="M204" s="280" t="s">
        <v>21</v>
      </c>
      <c r="N204" s="281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929</v>
      </c>
      <c r="AT204" s="226" t="s">
        <v>299</v>
      </c>
      <c r="AU204" s="226" t="s">
        <v>224</v>
      </c>
      <c r="AY204" s="19" t="s">
        <v>209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929</v>
      </c>
      <c r="BM204" s="226" t="s">
        <v>2731</v>
      </c>
    </row>
    <row r="205" s="2" customFormat="1" ht="14.4" customHeight="1">
      <c r="A205" s="40"/>
      <c r="B205" s="41"/>
      <c r="C205" s="272" t="s">
        <v>792</v>
      </c>
      <c r="D205" s="272" t="s">
        <v>299</v>
      </c>
      <c r="E205" s="273" t="s">
        <v>2732</v>
      </c>
      <c r="F205" s="274" t="s">
        <v>2733</v>
      </c>
      <c r="G205" s="275" t="s">
        <v>2434</v>
      </c>
      <c r="H205" s="276">
        <v>68</v>
      </c>
      <c r="I205" s="277"/>
      <c r="J205" s="278">
        <f>ROUND(I205*H205,2)</f>
        <v>0</v>
      </c>
      <c r="K205" s="274" t="s">
        <v>21</v>
      </c>
      <c r="L205" s="279"/>
      <c r="M205" s="280" t="s">
        <v>21</v>
      </c>
      <c r="N205" s="281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929</v>
      </c>
      <c r="AT205" s="226" t="s">
        <v>299</v>
      </c>
      <c r="AU205" s="226" t="s">
        <v>224</v>
      </c>
      <c r="AY205" s="19" t="s">
        <v>209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929</v>
      </c>
      <c r="BM205" s="226" t="s">
        <v>2734</v>
      </c>
    </row>
    <row r="206" s="2" customFormat="1" ht="14.4" customHeight="1">
      <c r="A206" s="40"/>
      <c r="B206" s="41"/>
      <c r="C206" s="272" t="s">
        <v>797</v>
      </c>
      <c r="D206" s="272" t="s">
        <v>299</v>
      </c>
      <c r="E206" s="273" t="s">
        <v>2735</v>
      </c>
      <c r="F206" s="274" t="s">
        <v>2736</v>
      </c>
      <c r="G206" s="275" t="s">
        <v>322</v>
      </c>
      <c r="H206" s="276">
        <v>1</v>
      </c>
      <c r="I206" s="277"/>
      <c r="J206" s="278">
        <f>ROUND(I206*H206,2)</f>
        <v>0</v>
      </c>
      <c r="K206" s="274" t="s">
        <v>21</v>
      </c>
      <c r="L206" s="279"/>
      <c r="M206" s="280" t="s">
        <v>21</v>
      </c>
      <c r="N206" s="281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929</v>
      </c>
      <c r="AT206" s="226" t="s">
        <v>299</v>
      </c>
      <c r="AU206" s="226" t="s">
        <v>224</v>
      </c>
      <c r="AY206" s="19" t="s">
        <v>209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929</v>
      </c>
      <c r="BM206" s="226" t="s">
        <v>2737</v>
      </c>
    </row>
    <row r="207" s="2" customFormat="1" ht="14.4" customHeight="1">
      <c r="A207" s="40"/>
      <c r="B207" s="41"/>
      <c r="C207" s="272" t="s">
        <v>803</v>
      </c>
      <c r="D207" s="272" t="s">
        <v>299</v>
      </c>
      <c r="E207" s="273" t="s">
        <v>2738</v>
      </c>
      <c r="F207" s="274" t="s">
        <v>2739</v>
      </c>
      <c r="G207" s="275" t="s">
        <v>2434</v>
      </c>
      <c r="H207" s="276">
        <v>12</v>
      </c>
      <c r="I207" s="277"/>
      <c r="J207" s="278">
        <f>ROUND(I207*H207,2)</f>
        <v>0</v>
      </c>
      <c r="K207" s="274" t="s">
        <v>21</v>
      </c>
      <c r="L207" s="279"/>
      <c r="M207" s="280" t="s">
        <v>21</v>
      </c>
      <c r="N207" s="281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929</v>
      </c>
      <c r="AT207" s="226" t="s">
        <v>299</v>
      </c>
      <c r="AU207" s="226" t="s">
        <v>224</v>
      </c>
      <c r="AY207" s="19" t="s">
        <v>209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929</v>
      </c>
      <c r="BM207" s="226" t="s">
        <v>2740</v>
      </c>
    </row>
    <row r="208" s="2" customFormat="1" ht="14.4" customHeight="1">
      <c r="A208" s="40"/>
      <c r="B208" s="41"/>
      <c r="C208" s="272" t="s">
        <v>808</v>
      </c>
      <c r="D208" s="272" t="s">
        <v>299</v>
      </c>
      <c r="E208" s="273" t="s">
        <v>2741</v>
      </c>
      <c r="F208" s="274" t="s">
        <v>2742</v>
      </c>
      <c r="G208" s="275" t="s">
        <v>2434</v>
      </c>
      <c r="H208" s="276">
        <v>4</v>
      </c>
      <c r="I208" s="277"/>
      <c r="J208" s="278">
        <f>ROUND(I208*H208,2)</f>
        <v>0</v>
      </c>
      <c r="K208" s="274" t="s">
        <v>21</v>
      </c>
      <c r="L208" s="279"/>
      <c r="M208" s="280" t="s">
        <v>21</v>
      </c>
      <c r="N208" s="281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929</v>
      </c>
      <c r="AT208" s="226" t="s">
        <v>299</v>
      </c>
      <c r="AU208" s="226" t="s">
        <v>224</v>
      </c>
      <c r="AY208" s="19" t="s">
        <v>209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929</v>
      </c>
      <c r="BM208" s="226" t="s">
        <v>2743</v>
      </c>
    </row>
    <row r="209" s="2" customFormat="1" ht="14.4" customHeight="1">
      <c r="A209" s="40"/>
      <c r="B209" s="41"/>
      <c r="C209" s="272" t="s">
        <v>822</v>
      </c>
      <c r="D209" s="272" t="s">
        <v>299</v>
      </c>
      <c r="E209" s="273" t="s">
        <v>2744</v>
      </c>
      <c r="F209" s="274" t="s">
        <v>2745</v>
      </c>
      <c r="G209" s="275" t="s">
        <v>2434</v>
      </c>
      <c r="H209" s="276">
        <v>10</v>
      </c>
      <c r="I209" s="277"/>
      <c r="J209" s="278">
        <f>ROUND(I209*H209,2)</f>
        <v>0</v>
      </c>
      <c r="K209" s="274" t="s">
        <v>21</v>
      </c>
      <c r="L209" s="279"/>
      <c r="M209" s="280" t="s">
        <v>21</v>
      </c>
      <c r="N209" s="281" t="s">
        <v>45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929</v>
      </c>
      <c r="AT209" s="226" t="s">
        <v>299</v>
      </c>
      <c r="AU209" s="226" t="s">
        <v>224</v>
      </c>
      <c r="AY209" s="19" t="s">
        <v>209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929</v>
      </c>
      <c r="BM209" s="226" t="s">
        <v>2746</v>
      </c>
    </row>
    <row r="210" s="2" customFormat="1" ht="14.4" customHeight="1">
      <c r="A210" s="40"/>
      <c r="B210" s="41"/>
      <c r="C210" s="272" t="s">
        <v>827</v>
      </c>
      <c r="D210" s="272" t="s">
        <v>299</v>
      </c>
      <c r="E210" s="273" t="s">
        <v>2747</v>
      </c>
      <c r="F210" s="274" t="s">
        <v>2748</v>
      </c>
      <c r="G210" s="275" t="s">
        <v>2434</v>
      </c>
      <c r="H210" s="276">
        <v>5</v>
      </c>
      <c r="I210" s="277"/>
      <c r="J210" s="278">
        <f>ROUND(I210*H210,2)</f>
        <v>0</v>
      </c>
      <c r="K210" s="274" t="s">
        <v>21</v>
      </c>
      <c r="L210" s="279"/>
      <c r="M210" s="280" t="s">
        <v>21</v>
      </c>
      <c r="N210" s="281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929</v>
      </c>
      <c r="AT210" s="226" t="s">
        <v>299</v>
      </c>
      <c r="AU210" s="226" t="s">
        <v>224</v>
      </c>
      <c r="AY210" s="19" t="s">
        <v>209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929</v>
      </c>
      <c r="BM210" s="226" t="s">
        <v>2749</v>
      </c>
    </row>
    <row r="211" s="2" customFormat="1" ht="14.4" customHeight="1">
      <c r="A211" s="40"/>
      <c r="B211" s="41"/>
      <c r="C211" s="272" t="s">
        <v>832</v>
      </c>
      <c r="D211" s="272" t="s">
        <v>299</v>
      </c>
      <c r="E211" s="273" t="s">
        <v>2750</v>
      </c>
      <c r="F211" s="274" t="s">
        <v>2751</v>
      </c>
      <c r="G211" s="275" t="s">
        <v>2434</v>
      </c>
      <c r="H211" s="276">
        <v>6</v>
      </c>
      <c r="I211" s="277"/>
      <c r="J211" s="278">
        <f>ROUND(I211*H211,2)</f>
        <v>0</v>
      </c>
      <c r="K211" s="274" t="s">
        <v>21</v>
      </c>
      <c r="L211" s="279"/>
      <c r="M211" s="280" t="s">
        <v>21</v>
      </c>
      <c r="N211" s="281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929</v>
      </c>
      <c r="AT211" s="226" t="s">
        <v>299</v>
      </c>
      <c r="AU211" s="226" t="s">
        <v>224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929</v>
      </c>
      <c r="BM211" s="226" t="s">
        <v>2752</v>
      </c>
    </row>
    <row r="212" s="2" customFormat="1" ht="14.4" customHeight="1">
      <c r="A212" s="40"/>
      <c r="B212" s="41"/>
      <c r="C212" s="272" t="s">
        <v>837</v>
      </c>
      <c r="D212" s="272" t="s">
        <v>299</v>
      </c>
      <c r="E212" s="273" t="s">
        <v>2753</v>
      </c>
      <c r="F212" s="274" t="s">
        <v>2754</v>
      </c>
      <c r="G212" s="275" t="s">
        <v>2434</v>
      </c>
      <c r="H212" s="276">
        <v>48</v>
      </c>
      <c r="I212" s="277"/>
      <c r="J212" s="278">
        <f>ROUND(I212*H212,2)</f>
        <v>0</v>
      </c>
      <c r="K212" s="274" t="s">
        <v>21</v>
      </c>
      <c r="L212" s="279"/>
      <c r="M212" s="280" t="s">
        <v>21</v>
      </c>
      <c r="N212" s="281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929</v>
      </c>
      <c r="AT212" s="226" t="s">
        <v>299</v>
      </c>
      <c r="AU212" s="226" t="s">
        <v>224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929</v>
      </c>
      <c r="BM212" s="226" t="s">
        <v>2755</v>
      </c>
    </row>
    <row r="213" s="2" customFormat="1" ht="14.4" customHeight="1">
      <c r="A213" s="40"/>
      <c r="B213" s="41"/>
      <c r="C213" s="272" t="s">
        <v>841</v>
      </c>
      <c r="D213" s="272" t="s">
        <v>299</v>
      </c>
      <c r="E213" s="273" t="s">
        <v>2756</v>
      </c>
      <c r="F213" s="274" t="s">
        <v>2757</v>
      </c>
      <c r="G213" s="275" t="s">
        <v>2434</v>
      </c>
      <c r="H213" s="276">
        <v>5</v>
      </c>
      <c r="I213" s="277"/>
      <c r="J213" s="278">
        <f>ROUND(I213*H213,2)</f>
        <v>0</v>
      </c>
      <c r="K213" s="274" t="s">
        <v>21</v>
      </c>
      <c r="L213" s="279"/>
      <c r="M213" s="280" t="s">
        <v>21</v>
      </c>
      <c r="N213" s="281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929</v>
      </c>
      <c r="AT213" s="226" t="s">
        <v>299</v>
      </c>
      <c r="AU213" s="226" t="s">
        <v>224</v>
      </c>
      <c r="AY213" s="19" t="s">
        <v>209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929</v>
      </c>
      <c r="BM213" s="226" t="s">
        <v>2758</v>
      </c>
    </row>
    <row r="214" s="2" customFormat="1" ht="14.4" customHeight="1">
      <c r="A214" s="40"/>
      <c r="B214" s="41"/>
      <c r="C214" s="272" t="s">
        <v>848</v>
      </c>
      <c r="D214" s="272" t="s">
        <v>299</v>
      </c>
      <c r="E214" s="273" t="s">
        <v>2759</v>
      </c>
      <c r="F214" s="274" t="s">
        <v>2760</v>
      </c>
      <c r="G214" s="275" t="s">
        <v>2434</v>
      </c>
      <c r="H214" s="276">
        <v>10</v>
      </c>
      <c r="I214" s="277"/>
      <c r="J214" s="278">
        <f>ROUND(I214*H214,2)</f>
        <v>0</v>
      </c>
      <c r="K214" s="274" t="s">
        <v>21</v>
      </c>
      <c r="L214" s="279"/>
      <c r="M214" s="280" t="s">
        <v>21</v>
      </c>
      <c r="N214" s="281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929</v>
      </c>
      <c r="AT214" s="226" t="s">
        <v>299</v>
      </c>
      <c r="AU214" s="226" t="s">
        <v>224</v>
      </c>
      <c r="AY214" s="19" t="s">
        <v>209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929</v>
      </c>
      <c r="BM214" s="226" t="s">
        <v>2761</v>
      </c>
    </row>
    <row r="215" s="2" customFormat="1" ht="14.4" customHeight="1">
      <c r="A215" s="40"/>
      <c r="B215" s="41"/>
      <c r="C215" s="272" t="s">
        <v>853</v>
      </c>
      <c r="D215" s="272" t="s">
        <v>299</v>
      </c>
      <c r="E215" s="273" t="s">
        <v>2762</v>
      </c>
      <c r="F215" s="274" t="s">
        <v>2534</v>
      </c>
      <c r="G215" s="275" t="s">
        <v>2434</v>
      </c>
      <c r="H215" s="276">
        <v>5</v>
      </c>
      <c r="I215" s="277"/>
      <c r="J215" s="278">
        <f>ROUND(I215*H215,2)</f>
        <v>0</v>
      </c>
      <c r="K215" s="274" t="s">
        <v>21</v>
      </c>
      <c r="L215" s="279"/>
      <c r="M215" s="280" t="s">
        <v>21</v>
      </c>
      <c r="N215" s="281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929</v>
      </c>
      <c r="AT215" s="226" t="s">
        <v>299</v>
      </c>
      <c r="AU215" s="226" t="s">
        <v>224</v>
      </c>
      <c r="AY215" s="19" t="s">
        <v>209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929</v>
      </c>
      <c r="BM215" s="226" t="s">
        <v>2763</v>
      </c>
    </row>
    <row r="216" s="2" customFormat="1" ht="14.4" customHeight="1">
      <c r="A216" s="40"/>
      <c r="B216" s="41"/>
      <c r="C216" s="272" t="s">
        <v>858</v>
      </c>
      <c r="D216" s="272" t="s">
        <v>299</v>
      </c>
      <c r="E216" s="273" t="s">
        <v>2764</v>
      </c>
      <c r="F216" s="274" t="s">
        <v>2765</v>
      </c>
      <c r="G216" s="275" t="s">
        <v>2434</v>
      </c>
      <c r="H216" s="276">
        <v>4</v>
      </c>
      <c r="I216" s="277"/>
      <c r="J216" s="278">
        <f>ROUND(I216*H216,2)</f>
        <v>0</v>
      </c>
      <c r="K216" s="274" t="s">
        <v>21</v>
      </c>
      <c r="L216" s="279"/>
      <c r="M216" s="280" t="s">
        <v>21</v>
      </c>
      <c r="N216" s="281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929</v>
      </c>
      <c r="AT216" s="226" t="s">
        <v>299</v>
      </c>
      <c r="AU216" s="226" t="s">
        <v>224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929</v>
      </c>
      <c r="BM216" s="226" t="s">
        <v>2766</v>
      </c>
    </row>
    <row r="217" s="12" customFormat="1" ht="20.88" customHeight="1">
      <c r="A217" s="12"/>
      <c r="B217" s="199"/>
      <c r="C217" s="200"/>
      <c r="D217" s="201" t="s">
        <v>73</v>
      </c>
      <c r="E217" s="213" t="s">
        <v>1352</v>
      </c>
      <c r="F217" s="213" t="s">
        <v>2767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P218</f>
        <v>0</v>
      </c>
      <c r="Q217" s="207"/>
      <c r="R217" s="208">
        <f>R218</f>
        <v>0</v>
      </c>
      <c r="S217" s="207"/>
      <c r="T217" s="209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224</v>
      </c>
      <c r="AT217" s="211" t="s">
        <v>73</v>
      </c>
      <c r="AU217" s="211" t="s">
        <v>83</v>
      </c>
      <c r="AY217" s="210" t="s">
        <v>209</v>
      </c>
      <c r="BK217" s="212">
        <f>BK218</f>
        <v>0</v>
      </c>
    </row>
    <row r="218" s="2" customFormat="1" ht="14.4" customHeight="1">
      <c r="A218" s="40"/>
      <c r="B218" s="41"/>
      <c r="C218" s="272" t="s">
        <v>865</v>
      </c>
      <c r="D218" s="272" t="s">
        <v>299</v>
      </c>
      <c r="E218" s="273" t="s">
        <v>2768</v>
      </c>
      <c r="F218" s="274" t="s">
        <v>2769</v>
      </c>
      <c r="G218" s="275" t="s">
        <v>1638</v>
      </c>
      <c r="H218" s="276">
        <v>1</v>
      </c>
      <c r="I218" s="277"/>
      <c r="J218" s="278">
        <f>ROUND(I218*H218,2)</f>
        <v>0</v>
      </c>
      <c r="K218" s="274" t="s">
        <v>21</v>
      </c>
      <c r="L218" s="279"/>
      <c r="M218" s="280" t="s">
        <v>21</v>
      </c>
      <c r="N218" s="281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1568</v>
      </c>
      <c r="AT218" s="226" t="s">
        <v>299</v>
      </c>
      <c r="AU218" s="226" t="s">
        <v>224</v>
      </c>
      <c r="AY218" s="19" t="s">
        <v>209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564</v>
      </c>
      <c r="BM218" s="226" t="s">
        <v>2770</v>
      </c>
    </row>
    <row r="219" s="12" customFormat="1" ht="20.88" customHeight="1">
      <c r="A219" s="12"/>
      <c r="B219" s="199"/>
      <c r="C219" s="200"/>
      <c r="D219" s="201" t="s">
        <v>73</v>
      </c>
      <c r="E219" s="213" t="s">
        <v>1379</v>
      </c>
      <c r="F219" s="213" t="s">
        <v>2771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SUM(P220:P224)</f>
        <v>0</v>
      </c>
      <c r="Q219" s="207"/>
      <c r="R219" s="208">
        <f>SUM(R220:R224)</f>
        <v>0</v>
      </c>
      <c r="S219" s="207"/>
      <c r="T219" s="209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224</v>
      </c>
      <c r="AT219" s="211" t="s">
        <v>73</v>
      </c>
      <c r="AU219" s="211" t="s">
        <v>83</v>
      </c>
      <c r="AY219" s="210" t="s">
        <v>209</v>
      </c>
      <c r="BK219" s="212">
        <f>SUM(BK220:BK224)</f>
        <v>0</v>
      </c>
    </row>
    <row r="220" s="2" customFormat="1" ht="14.4" customHeight="1">
      <c r="A220" s="40"/>
      <c r="B220" s="41"/>
      <c r="C220" s="215" t="s">
        <v>870</v>
      </c>
      <c r="D220" s="215" t="s">
        <v>211</v>
      </c>
      <c r="E220" s="216" t="s">
        <v>2772</v>
      </c>
      <c r="F220" s="217" t="s">
        <v>2771</v>
      </c>
      <c r="G220" s="218" t="s">
        <v>2773</v>
      </c>
      <c r="H220" s="219">
        <v>42</v>
      </c>
      <c r="I220" s="220"/>
      <c r="J220" s="221">
        <f>ROUND(I220*H220,2)</f>
        <v>0</v>
      </c>
      <c r="K220" s="217" t="s">
        <v>21</v>
      </c>
      <c r="L220" s="46"/>
      <c r="M220" s="222" t="s">
        <v>21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215</v>
      </c>
      <c r="AT220" s="226" t="s">
        <v>211</v>
      </c>
      <c r="AU220" s="226" t="s">
        <v>224</v>
      </c>
      <c r="AY220" s="19" t="s">
        <v>209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215</v>
      </c>
      <c r="BM220" s="226" t="s">
        <v>2774</v>
      </c>
    </row>
    <row r="221" s="2" customFormat="1" ht="14.4" customHeight="1">
      <c r="A221" s="40"/>
      <c r="B221" s="41"/>
      <c r="C221" s="215" t="s">
        <v>878</v>
      </c>
      <c r="D221" s="215" t="s">
        <v>211</v>
      </c>
      <c r="E221" s="216" t="s">
        <v>2775</v>
      </c>
      <c r="F221" s="217" t="s">
        <v>2776</v>
      </c>
      <c r="G221" s="218" t="s">
        <v>2434</v>
      </c>
      <c r="H221" s="219">
        <v>1</v>
      </c>
      <c r="I221" s="220"/>
      <c r="J221" s="221">
        <f>ROUND(I221*H221,2)</f>
        <v>0</v>
      </c>
      <c r="K221" s="217" t="s">
        <v>21</v>
      </c>
      <c r="L221" s="46"/>
      <c r="M221" s="222" t="s">
        <v>21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215</v>
      </c>
      <c r="AT221" s="226" t="s">
        <v>211</v>
      </c>
      <c r="AU221" s="226" t="s">
        <v>224</v>
      </c>
      <c r="AY221" s="19" t="s">
        <v>209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215</v>
      </c>
      <c r="BM221" s="226" t="s">
        <v>2777</v>
      </c>
    </row>
    <row r="222" s="2" customFormat="1" ht="14.4" customHeight="1">
      <c r="A222" s="40"/>
      <c r="B222" s="41"/>
      <c r="C222" s="215" t="s">
        <v>882</v>
      </c>
      <c r="D222" s="215" t="s">
        <v>211</v>
      </c>
      <c r="E222" s="216" t="s">
        <v>2778</v>
      </c>
      <c r="F222" s="217" t="s">
        <v>2779</v>
      </c>
      <c r="G222" s="218" t="s">
        <v>2773</v>
      </c>
      <c r="H222" s="219">
        <v>8</v>
      </c>
      <c r="I222" s="220"/>
      <c r="J222" s="221">
        <f>ROUND(I222*H222,2)</f>
        <v>0</v>
      </c>
      <c r="K222" s="217" t="s">
        <v>21</v>
      </c>
      <c r="L222" s="46"/>
      <c r="M222" s="222" t="s">
        <v>21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215</v>
      </c>
      <c r="AT222" s="226" t="s">
        <v>211</v>
      </c>
      <c r="AU222" s="226" t="s">
        <v>224</v>
      </c>
      <c r="AY222" s="19" t="s">
        <v>209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81</v>
      </c>
      <c r="BK222" s="227">
        <f>ROUND(I222*H222,2)</f>
        <v>0</v>
      </c>
      <c r="BL222" s="19" t="s">
        <v>215</v>
      </c>
      <c r="BM222" s="226" t="s">
        <v>2780</v>
      </c>
    </row>
    <row r="223" s="2" customFormat="1" ht="14.4" customHeight="1">
      <c r="A223" s="40"/>
      <c r="B223" s="41"/>
      <c r="C223" s="215" t="s">
        <v>887</v>
      </c>
      <c r="D223" s="215" t="s">
        <v>211</v>
      </c>
      <c r="E223" s="216" t="s">
        <v>2781</v>
      </c>
      <c r="F223" s="217" t="s">
        <v>2782</v>
      </c>
      <c r="G223" s="218" t="s">
        <v>2434</v>
      </c>
      <c r="H223" s="219">
        <v>1</v>
      </c>
      <c r="I223" s="220"/>
      <c r="J223" s="221">
        <f>ROUND(I223*H223,2)</f>
        <v>0</v>
      </c>
      <c r="K223" s="217" t="s">
        <v>21</v>
      </c>
      <c r="L223" s="46"/>
      <c r="M223" s="222" t="s">
        <v>21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215</v>
      </c>
      <c r="AT223" s="226" t="s">
        <v>211</v>
      </c>
      <c r="AU223" s="226" t="s">
        <v>224</v>
      </c>
      <c r="AY223" s="19" t="s">
        <v>209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215</v>
      </c>
      <c r="BM223" s="226" t="s">
        <v>2783</v>
      </c>
    </row>
    <row r="224" s="2" customFormat="1" ht="14.4" customHeight="1">
      <c r="A224" s="40"/>
      <c r="B224" s="41"/>
      <c r="C224" s="215" t="s">
        <v>892</v>
      </c>
      <c r="D224" s="215" t="s">
        <v>211</v>
      </c>
      <c r="E224" s="216" t="s">
        <v>2784</v>
      </c>
      <c r="F224" s="217" t="s">
        <v>2785</v>
      </c>
      <c r="G224" s="218" t="s">
        <v>2773</v>
      </c>
      <c r="H224" s="219">
        <v>24</v>
      </c>
      <c r="I224" s="220"/>
      <c r="J224" s="221">
        <f>ROUND(I224*H224,2)</f>
        <v>0</v>
      </c>
      <c r="K224" s="217" t="s">
        <v>21</v>
      </c>
      <c r="L224" s="46"/>
      <c r="M224" s="222" t="s">
        <v>21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215</v>
      </c>
      <c r="AT224" s="226" t="s">
        <v>211</v>
      </c>
      <c r="AU224" s="226" t="s">
        <v>224</v>
      </c>
      <c r="AY224" s="19" t="s">
        <v>209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215</v>
      </c>
      <c r="BM224" s="226" t="s">
        <v>2786</v>
      </c>
    </row>
    <row r="225" s="12" customFormat="1" ht="20.88" customHeight="1">
      <c r="A225" s="12"/>
      <c r="B225" s="199"/>
      <c r="C225" s="200"/>
      <c r="D225" s="201" t="s">
        <v>73</v>
      </c>
      <c r="E225" s="213" t="s">
        <v>1384</v>
      </c>
      <c r="F225" s="213" t="s">
        <v>2787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SUM(P226:P227)</f>
        <v>0</v>
      </c>
      <c r="Q225" s="207"/>
      <c r="R225" s="208">
        <f>SUM(R226:R227)</f>
        <v>0</v>
      </c>
      <c r="S225" s="207"/>
      <c r="T225" s="20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224</v>
      </c>
      <c r="AT225" s="211" t="s">
        <v>73</v>
      </c>
      <c r="AU225" s="211" t="s">
        <v>83</v>
      </c>
      <c r="AY225" s="210" t="s">
        <v>209</v>
      </c>
      <c r="BK225" s="212">
        <f>SUM(BK226:BK227)</f>
        <v>0</v>
      </c>
    </row>
    <row r="226" s="2" customFormat="1" ht="24.15" customHeight="1">
      <c r="A226" s="40"/>
      <c r="B226" s="41"/>
      <c r="C226" s="215" t="s">
        <v>897</v>
      </c>
      <c r="D226" s="215" t="s">
        <v>211</v>
      </c>
      <c r="E226" s="216" t="s">
        <v>2788</v>
      </c>
      <c r="F226" s="217" t="s">
        <v>2789</v>
      </c>
      <c r="G226" s="218" t="s">
        <v>1638</v>
      </c>
      <c r="H226" s="219">
        <v>1</v>
      </c>
      <c r="I226" s="220"/>
      <c r="J226" s="221">
        <f>ROUND(I226*H226,2)</f>
        <v>0</v>
      </c>
      <c r="K226" s="217" t="s">
        <v>21</v>
      </c>
      <c r="L226" s="46"/>
      <c r="M226" s="222" t="s">
        <v>21</v>
      </c>
      <c r="N226" s="223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564</v>
      </c>
      <c r="AT226" s="226" t="s">
        <v>211</v>
      </c>
      <c r="AU226" s="226" t="s">
        <v>224</v>
      </c>
      <c r="AY226" s="19" t="s">
        <v>209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564</v>
      </c>
      <c r="BM226" s="226" t="s">
        <v>2790</v>
      </c>
    </row>
    <row r="227" s="2" customFormat="1" ht="24.15" customHeight="1">
      <c r="A227" s="40"/>
      <c r="B227" s="41"/>
      <c r="C227" s="215" t="s">
        <v>906</v>
      </c>
      <c r="D227" s="215" t="s">
        <v>211</v>
      </c>
      <c r="E227" s="216" t="s">
        <v>2791</v>
      </c>
      <c r="F227" s="217" t="s">
        <v>2792</v>
      </c>
      <c r="G227" s="218" t="s">
        <v>1638</v>
      </c>
      <c r="H227" s="219">
        <v>1</v>
      </c>
      <c r="I227" s="220"/>
      <c r="J227" s="221">
        <f>ROUND(I227*H227,2)</f>
        <v>0</v>
      </c>
      <c r="K227" s="217" t="s">
        <v>21</v>
      </c>
      <c r="L227" s="46"/>
      <c r="M227" s="222" t="s">
        <v>21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564</v>
      </c>
      <c r="AT227" s="226" t="s">
        <v>211</v>
      </c>
      <c r="AU227" s="226" t="s">
        <v>224</v>
      </c>
      <c r="AY227" s="19" t="s">
        <v>209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564</v>
      </c>
      <c r="BM227" s="226" t="s">
        <v>2793</v>
      </c>
    </row>
    <row r="228" s="12" customFormat="1" ht="22.8" customHeight="1">
      <c r="A228" s="12"/>
      <c r="B228" s="199"/>
      <c r="C228" s="200"/>
      <c r="D228" s="201" t="s">
        <v>73</v>
      </c>
      <c r="E228" s="213" t="s">
        <v>2794</v>
      </c>
      <c r="F228" s="213" t="s">
        <v>2795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P229</f>
        <v>0</v>
      </c>
      <c r="Q228" s="207"/>
      <c r="R228" s="208">
        <f>R229</f>
        <v>0</v>
      </c>
      <c r="S228" s="207"/>
      <c r="T228" s="20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224</v>
      </c>
      <c r="AT228" s="211" t="s">
        <v>73</v>
      </c>
      <c r="AU228" s="211" t="s">
        <v>81</v>
      </c>
      <c r="AY228" s="210" t="s">
        <v>209</v>
      </c>
      <c r="BK228" s="212">
        <f>BK229</f>
        <v>0</v>
      </c>
    </row>
    <row r="229" s="12" customFormat="1" ht="20.88" customHeight="1">
      <c r="A229" s="12"/>
      <c r="B229" s="199"/>
      <c r="C229" s="200"/>
      <c r="D229" s="201" t="s">
        <v>73</v>
      </c>
      <c r="E229" s="213" t="s">
        <v>2796</v>
      </c>
      <c r="F229" s="213" t="s">
        <v>2797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SUM(P230:P232)</f>
        <v>0</v>
      </c>
      <c r="Q229" s="207"/>
      <c r="R229" s="208">
        <f>SUM(R230:R232)</f>
        <v>0</v>
      </c>
      <c r="S229" s="207"/>
      <c r="T229" s="209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224</v>
      </c>
      <c r="AT229" s="211" t="s">
        <v>73</v>
      </c>
      <c r="AU229" s="211" t="s">
        <v>83</v>
      </c>
      <c r="AY229" s="210" t="s">
        <v>209</v>
      </c>
      <c r="BK229" s="212">
        <f>SUM(BK230:BK232)</f>
        <v>0</v>
      </c>
    </row>
    <row r="230" s="2" customFormat="1" ht="14.4" customHeight="1">
      <c r="A230" s="40"/>
      <c r="B230" s="41"/>
      <c r="C230" s="215" t="s">
        <v>911</v>
      </c>
      <c r="D230" s="215" t="s">
        <v>211</v>
      </c>
      <c r="E230" s="216" t="s">
        <v>2798</v>
      </c>
      <c r="F230" s="217" t="s">
        <v>2799</v>
      </c>
      <c r="G230" s="218" t="s">
        <v>322</v>
      </c>
      <c r="H230" s="219">
        <v>32</v>
      </c>
      <c r="I230" s="220"/>
      <c r="J230" s="221">
        <f>ROUND(I230*H230,2)</f>
        <v>0</v>
      </c>
      <c r="K230" s="217" t="s">
        <v>21</v>
      </c>
      <c r="L230" s="46"/>
      <c r="M230" s="222" t="s">
        <v>21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215</v>
      </c>
      <c r="AT230" s="226" t="s">
        <v>211</v>
      </c>
      <c r="AU230" s="226" t="s">
        <v>224</v>
      </c>
      <c r="AY230" s="19" t="s">
        <v>209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215</v>
      </c>
      <c r="BM230" s="226" t="s">
        <v>2800</v>
      </c>
    </row>
    <row r="231" s="2" customFormat="1" ht="24.15" customHeight="1">
      <c r="A231" s="40"/>
      <c r="B231" s="41"/>
      <c r="C231" s="215" t="s">
        <v>916</v>
      </c>
      <c r="D231" s="215" t="s">
        <v>211</v>
      </c>
      <c r="E231" s="216" t="s">
        <v>2801</v>
      </c>
      <c r="F231" s="217" t="s">
        <v>2802</v>
      </c>
      <c r="G231" s="218" t="s">
        <v>322</v>
      </c>
      <c r="H231" s="219">
        <v>32</v>
      </c>
      <c r="I231" s="220"/>
      <c r="J231" s="221">
        <f>ROUND(I231*H231,2)</f>
        <v>0</v>
      </c>
      <c r="K231" s="217" t="s">
        <v>21</v>
      </c>
      <c r="L231" s="46"/>
      <c r="M231" s="222" t="s">
        <v>21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215</v>
      </c>
      <c r="AT231" s="226" t="s">
        <v>211</v>
      </c>
      <c r="AU231" s="226" t="s">
        <v>224</v>
      </c>
      <c r="AY231" s="19" t="s">
        <v>209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215</v>
      </c>
      <c r="BM231" s="226" t="s">
        <v>2803</v>
      </c>
    </row>
    <row r="232" s="2" customFormat="1" ht="14.4" customHeight="1">
      <c r="A232" s="40"/>
      <c r="B232" s="41"/>
      <c r="C232" s="215" t="s">
        <v>921</v>
      </c>
      <c r="D232" s="215" t="s">
        <v>211</v>
      </c>
      <c r="E232" s="216" t="s">
        <v>2804</v>
      </c>
      <c r="F232" s="217" t="s">
        <v>2805</v>
      </c>
      <c r="G232" s="218" t="s">
        <v>331</v>
      </c>
      <c r="H232" s="219">
        <v>11.199999999999999</v>
      </c>
      <c r="I232" s="220"/>
      <c r="J232" s="221">
        <f>ROUND(I232*H232,2)</f>
        <v>0</v>
      </c>
      <c r="K232" s="217" t="s">
        <v>21</v>
      </c>
      <c r="L232" s="46"/>
      <c r="M232" s="222" t="s">
        <v>21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215</v>
      </c>
      <c r="AT232" s="226" t="s">
        <v>211</v>
      </c>
      <c r="AU232" s="226" t="s">
        <v>224</v>
      </c>
      <c r="AY232" s="19" t="s">
        <v>209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215</v>
      </c>
      <c r="BM232" s="226" t="s">
        <v>2806</v>
      </c>
    </row>
    <row r="233" s="12" customFormat="1" ht="25.92" customHeight="1">
      <c r="A233" s="12"/>
      <c r="B233" s="199"/>
      <c r="C233" s="200"/>
      <c r="D233" s="201" t="s">
        <v>73</v>
      </c>
      <c r="E233" s="202" t="s">
        <v>2347</v>
      </c>
      <c r="F233" s="202" t="s">
        <v>2348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P234</f>
        <v>0</v>
      </c>
      <c r="Q233" s="207"/>
      <c r="R233" s="208">
        <f>R234</f>
        <v>0</v>
      </c>
      <c r="S233" s="207"/>
      <c r="T233" s="209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237</v>
      </c>
      <c r="AT233" s="211" t="s">
        <v>73</v>
      </c>
      <c r="AU233" s="211" t="s">
        <v>74</v>
      </c>
      <c r="AY233" s="210" t="s">
        <v>209</v>
      </c>
      <c r="BK233" s="212">
        <f>BK234</f>
        <v>0</v>
      </c>
    </row>
    <row r="234" s="12" customFormat="1" ht="22.8" customHeight="1">
      <c r="A234" s="12"/>
      <c r="B234" s="199"/>
      <c r="C234" s="200"/>
      <c r="D234" s="201" t="s">
        <v>73</v>
      </c>
      <c r="E234" s="213" t="s">
        <v>2349</v>
      </c>
      <c r="F234" s="213" t="s">
        <v>2350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P235</f>
        <v>0</v>
      </c>
      <c r="Q234" s="207"/>
      <c r="R234" s="208">
        <f>R235</f>
        <v>0</v>
      </c>
      <c r="S234" s="207"/>
      <c r="T234" s="209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237</v>
      </c>
      <c r="AT234" s="211" t="s">
        <v>73</v>
      </c>
      <c r="AU234" s="211" t="s">
        <v>81</v>
      </c>
      <c r="AY234" s="210" t="s">
        <v>209</v>
      </c>
      <c r="BK234" s="212">
        <f>BK235</f>
        <v>0</v>
      </c>
    </row>
    <row r="235" s="2" customFormat="1" ht="24.15" customHeight="1">
      <c r="A235" s="40"/>
      <c r="B235" s="41"/>
      <c r="C235" s="215" t="s">
        <v>929</v>
      </c>
      <c r="D235" s="215" t="s">
        <v>211</v>
      </c>
      <c r="E235" s="216" t="s">
        <v>2807</v>
      </c>
      <c r="F235" s="217" t="s">
        <v>2808</v>
      </c>
      <c r="G235" s="218" t="s">
        <v>1638</v>
      </c>
      <c r="H235" s="219">
        <v>1</v>
      </c>
      <c r="I235" s="220"/>
      <c r="J235" s="221">
        <f>ROUND(I235*H235,2)</f>
        <v>0</v>
      </c>
      <c r="K235" s="217" t="s">
        <v>21</v>
      </c>
      <c r="L235" s="46"/>
      <c r="M235" s="283" t="s">
        <v>21</v>
      </c>
      <c r="N235" s="284" t="s">
        <v>45</v>
      </c>
      <c r="O235" s="285"/>
      <c r="P235" s="286">
        <f>O235*H235</f>
        <v>0</v>
      </c>
      <c r="Q235" s="286">
        <v>0</v>
      </c>
      <c r="R235" s="286">
        <f>Q235*H235</f>
        <v>0</v>
      </c>
      <c r="S235" s="286">
        <v>0</v>
      </c>
      <c r="T235" s="28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2354</v>
      </c>
      <c r="AT235" s="226" t="s">
        <v>211</v>
      </c>
      <c r="AU235" s="226" t="s">
        <v>83</v>
      </c>
      <c r="AY235" s="19" t="s">
        <v>209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2354</v>
      </c>
      <c r="BM235" s="226" t="s">
        <v>2809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GFMQbk0wn8xWZwLdFtOv6xxF4kCXmJA+N7Obpzv8wsoPz9St5Wn/3bS2vJHdpeZptZ0NYeKr9oKMGyjsjAwZ1A==" hashValue="+Bo4aAfL6qsgfjJ5vegeZSiLLCK2e3WE1Kh1H5tsIeTSuivv5lqjVtjekxZtFRm5S9Zs32nK94Fd8uCPa5q3vw==" algorithmName="SHA-512" password="CC35"/>
  <autoFilter ref="C95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2810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2811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ROUND((SUM(BE90:BE174)),  2)</f>
        <v>0</v>
      </c>
      <c r="G35" s="40"/>
      <c r="H35" s="40"/>
      <c r="I35" s="160">
        <v>0.20999999999999999</v>
      </c>
      <c r="J35" s="159">
        <f>ROUND(((SUM(BE90:BE174))*I35),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ROUND((SUM(BF90:BF174)),  2)</f>
        <v>0</v>
      </c>
      <c r="G36" s="40"/>
      <c r="H36" s="40"/>
      <c r="I36" s="160">
        <v>0.14999999999999999</v>
      </c>
      <c r="J36" s="159">
        <f>ROUND(((SUM(BF90:BF174))*I36),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ROUND((SUM(BG90:BG174)),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ROUND((SUM(BH90:BH174)),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ROUND((SUM(BI90:BI174)),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01212 - Slaboproudé rozvody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L.Jirásek, Sollertia s.r.o.,Trutnov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167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2812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2813</v>
      </c>
      <c r="E66" s="185"/>
      <c r="F66" s="185"/>
      <c r="G66" s="185"/>
      <c r="H66" s="185"/>
      <c r="I66" s="185"/>
      <c r="J66" s="186">
        <f>J100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2814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2815</v>
      </c>
      <c r="E68" s="185"/>
      <c r="F68" s="185"/>
      <c r="G68" s="185"/>
      <c r="H68" s="185"/>
      <c r="I68" s="185"/>
      <c r="J68" s="186">
        <f>J131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3.25" customHeight="1">
      <c r="A78" s="40"/>
      <c r="B78" s="41"/>
      <c r="C78" s="42"/>
      <c r="D78" s="42"/>
      <c r="E78" s="172" t="str">
        <f>E7</f>
        <v>Technicko - přírodovědné centrum Améba Trutnov, ZŠ Trutnov,V Domcích 488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118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2406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01212 - Slaboproudé rozvody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F14</f>
        <v xml:space="preserve"> </v>
      </c>
      <c r="G84" s="42"/>
      <c r="H84" s="42"/>
      <c r="I84" s="34" t="s">
        <v>24</v>
      </c>
      <c r="J84" s="74" t="str">
        <f>IF(J14="","",J14)</f>
        <v>16. 10. 2020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26</v>
      </c>
      <c r="D86" s="42"/>
      <c r="E86" s="42"/>
      <c r="F86" s="29" t="str">
        <f>E17</f>
        <v>Základní škola, Trutnov, V Domcích 488</v>
      </c>
      <c r="G86" s="42"/>
      <c r="H86" s="42"/>
      <c r="I86" s="34" t="s">
        <v>33</v>
      </c>
      <c r="J86" s="38" t="str">
        <f>E23</f>
        <v>Ing. J.Chaloupský, Trutnov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L.Jirásek, Sollertia s.r.o.,Trutnov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195</v>
      </c>
      <c r="D89" s="191" t="s">
        <v>59</v>
      </c>
      <c r="E89" s="191" t="s">
        <v>55</v>
      </c>
      <c r="F89" s="191" t="s">
        <v>56</v>
      </c>
      <c r="G89" s="191" t="s">
        <v>196</v>
      </c>
      <c r="H89" s="191" t="s">
        <v>197</v>
      </c>
      <c r="I89" s="191" t="s">
        <v>198</v>
      </c>
      <c r="J89" s="191" t="s">
        <v>155</v>
      </c>
      <c r="K89" s="192" t="s">
        <v>199</v>
      </c>
      <c r="L89" s="193"/>
      <c r="M89" s="94" t="s">
        <v>21</v>
      </c>
      <c r="N89" s="95" t="s">
        <v>44</v>
      </c>
      <c r="O89" s="95" t="s">
        <v>200</v>
      </c>
      <c r="P89" s="95" t="s">
        <v>201</v>
      </c>
      <c r="Q89" s="95" t="s">
        <v>202</v>
      </c>
      <c r="R89" s="95" t="s">
        <v>203</v>
      </c>
      <c r="S89" s="95" t="s">
        <v>204</v>
      </c>
      <c r="T89" s="96" t="s">
        <v>205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206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0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156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1240</v>
      </c>
      <c r="F91" s="202" t="s">
        <v>1241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P92+P100+P118+P131</f>
        <v>0</v>
      </c>
      <c r="Q91" s="207"/>
      <c r="R91" s="208">
        <f>R92+R100+R118+R131</f>
        <v>0</v>
      </c>
      <c r="S91" s="207"/>
      <c r="T91" s="209">
        <f>T92+T100+T118+T131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73</v>
      </c>
      <c r="AU91" s="211" t="s">
        <v>74</v>
      </c>
      <c r="AY91" s="210" t="s">
        <v>209</v>
      </c>
      <c r="BK91" s="212">
        <f>BK92+BK100+BK118+BK131</f>
        <v>0</v>
      </c>
    </row>
    <row r="92" s="12" customFormat="1" ht="22.8" customHeight="1">
      <c r="A92" s="12"/>
      <c r="B92" s="199"/>
      <c r="C92" s="200"/>
      <c r="D92" s="201" t="s">
        <v>73</v>
      </c>
      <c r="E92" s="213" t="s">
        <v>2816</v>
      </c>
      <c r="F92" s="213" t="s">
        <v>2817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SUM(P93:P99)</f>
        <v>0</v>
      </c>
      <c r="Q92" s="207"/>
      <c r="R92" s="208">
        <f>SUM(R93:R99)</f>
        <v>0</v>
      </c>
      <c r="S92" s="207"/>
      <c r="T92" s="209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73</v>
      </c>
      <c r="AU92" s="211" t="s">
        <v>81</v>
      </c>
      <c r="AY92" s="210" t="s">
        <v>209</v>
      </c>
      <c r="BK92" s="212">
        <f>SUM(BK93:BK99)</f>
        <v>0</v>
      </c>
    </row>
    <row r="93" s="2" customFormat="1" ht="24.15" customHeight="1">
      <c r="A93" s="40"/>
      <c r="B93" s="41"/>
      <c r="C93" s="215" t="s">
        <v>81</v>
      </c>
      <c r="D93" s="215" t="s">
        <v>211</v>
      </c>
      <c r="E93" s="216" t="s">
        <v>2818</v>
      </c>
      <c r="F93" s="217" t="s">
        <v>2819</v>
      </c>
      <c r="G93" s="218" t="s">
        <v>322</v>
      </c>
      <c r="H93" s="219">
        <v>100</v>
      </c>
      <c r="I93" s="220"/>
      <c r="J93" s="221">
        <f>ROUND(I93*H93,2)</f>
        <v>0</v>
      </c>
      <c r="K93" s="217" t="s">
        <v>21</v>
      </c>
      <c r="L93" s="46"/>
      <c r="M93" s="222" t="s">
        <v>21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215</v>
      </c>
      <c r="AT93" s="226" t="s">
        <v>211</v>
      </c>
      <c r="AU93" s="226" t="s">
        <v>83</v>
      </c>
      <c r="AY93" s="19" t="s">
        <v>209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215</v>
      </c>
      <c r="BM93" s="226" t="s">
        <v>2820</v>
      </c>
    </row>
    <row r="94" s="2" customFormat="1" ht="24.15" customHeight="1">
      <c r="A94" s="40"/>
      <c r="B94" s="41"/>
      <c r="C94" s="215" t="s">
        <v>83</v>
      </c>
      <c r="D94" s="215" t="s">
        <v>211</v>
      </c>
      <c r="E94" s="216" t="s">
        <v>2821</v>
      </c>
      <c r="F94" s="217" t="s">
        <v>2822</v>
      </c>
      <c r="G94" s="218" t="s">
        <v>322</v>
      </c>
      <c r="H94" s="219">
        <v>100</v>
      </c>
      <c r="I94" s="220"/>
      <c r="J94" s="221">
        <f>ROUND(I94*H94,2)</f>
        <v>0</v>
      </c>
      <c r="K94" s="217" t="s">
        <v>21</v>
      </c>
      <c r="L94" s="46"/>
      <c r="M94" s="222" t="s">
        <v>21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215</v>
      </c>
      <c r="AT94" s="226" t="s">
        <v>211</v>
      </c>
      <c r="AU94" s="226" t="s">
        <v>83</v>
      </c>
      <c r="AY94" s="19" t="s">
        <v>209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215</v>
      </c>
      <c r="BM94" s="226" t="s">
        <v>2823</v>
      </c>
    </row>
    <row r="95" s="2" customFormat="1" ht="14.4" customHeight="1">
      <c r="A95" s="40"/>
      <c r="B95" s="41"/>
      <c r="C95" s="215" t="s">
        <v>224</v>
      </c>
      <c r="D95" s="215" t="s">
        <v>211</v>
      </c>
      <c r="E95" s="216" t="s">
        <v>2824</v>
      </c>
      <c r="F95" s="217" t="s">
        <v>2825</v>
      </c>
      <c r="G95" s="218" t="s">
        <v>322</v>
      </c>
      <c r="H95" s="219">
        <v>190</v>
      </c>
      <c r="I95" s="220"/>
      <c r="J95" s="221">
        <f>ROUND(I95*H95,2)</f>
        <v>0</v>
      </c>
      <c r="K95" s="217" t="s">
        <v>21</v>
      </c>
      <c r="L95" s="46"/>
      <c r="M95" s="222" t="s">
        <v>21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215</v>
      </c>
      <c r="AT95" s="226" t="s">
        <v>211</v>
      </c>
      <c r="AU95" s="226" t="s">
        <v>83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215</v>
      </c>
      <c r="BM95" s="226" t="s">
        <v>2826</v>
      </c>
    </row>
    <row r="96" s="2" customFormat="1" ht="24.15" customHeight="1">
      <c r="A96" s="40"/>
      <c r="B96" s="41"/>
      <c r="C96" s="215" t="s">
        <v>215</v>
      </c>
      <c r="D96" s="215" t="s">
        <v>211</v>
      </c>
      <c r="E96" s="216" t="s">
        <v>2827</v>
      </c>
      <c r="F96" s="217" t="s">
        <v>2828</v>
      </c>
      <c r="G96" s="218" t="s">
        <v>322</v>
      </c>
      <c r="H96" s="219">
        <v>30</v>
      </c>
      <c r="I96" s="220"/>
      <c r="J96" s="221">
        <f>ROUND(I96*H96,2)</f>
        <v>0</v>
      </c>
      <c r="K96" s="217" t="s">
        <v>21</v>
      </c>
      <c r="L96" s="46"/>
      <c r="M96" s="222" t="s">
        <v>21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215</v>
      </c>
      <c r="AT96" s="226" t="s">
        <v>211</v>
      </c>
      <c r="AU96" s="226" t="s">
        <v>83</v>
      </c>
      <c r="AY96" s="19" t="s">
        <v>209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215</v>
      </c>
      <c r="BM96" s="226" t="s">
        <v>2829</v>
      </c>
    </row>
    <row r="97" s="2" customFormat="1" ht="14.4" customHeight="1">
      <c r="A97" s="40"/>
      <c r="B97" s="41"/>
      <c r="C97" s="215" t="s">
        <v>237</v>
      </c>
      <c r="D97" s="215" t="s">
        <v>211</v>
      </c>
      <c r="E97" s="216" t="s">
        <v>2830</v>
      </c>
      <c r="F97" s="217" t="s">
        <v>2831</v>
      </c>
      <c r="G97" s="218" t="s">
        <v>2434</v>
      </c>
      <c r="H97" s="219">
        <v>5</v>
      </c>
      <c r="I97" s="220"/>
      <c r="J97" s="221">
        <f>ROUND(I97*H97,2)</f>
        <v>0</v>
      </c>
      <c r="K97" s="217" t="s">
        <v>21</v>
      </c>
      <c r="L97" s="46"/>
      <c r="M97" s="222" t="s">
        <v>21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215</v>
      </c>
      <c r="AT97" s="226" t="s">
        <v>211</v>
      </c>
      <c r="AU97" s="226" t="s">
        <v>83</v>
      </c>
      <c r="AY97" s="19" t="s">
        <v>209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215</v>
      </c>
      <c r="BM97" s="226" t="s">
        <v>2832</v>
      </c>
    </row>
    <row r="98" s="2" customFormat="1" ht="14.4" customHeight="1">
      <c r="A98" s="40"/>
      <c r="B98" s="41"/>
      <c r="C98" s="215" t="s">
        <v>243</v>
      </c>
      <c r="D98" s="215" t="s">
        <v>211</v>
      </c>
      <c r="E98" s="216" t="s">
        <v>2833</v>
      </c>
      <c r="F98" s="217" t="s">
        <v>2834</v>
      </c>
      <c r="G98" s="218" t="s">
        <v>2434</v>
      </c>
      <c r="H98" s="219">
        <v>8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83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2835</v>
      </c>
    </row>
    <row r="99" s="2" customFormat="1" ht="14.4" customHeight="1">
      <c r="A99" s="40"/>
      <c r="B99" s="41"/>
      <c r="C99" s="215" t="s">
        <v>258</v>
      </c>
      <c r="D99" s="215" t="s">
        <v>211</v>
      </c>
      <c r="E99" s="216" t="s">
        <v>2836</v>
      </c>
      <c r="F99" s="217" t="s">
        <v>2837</v>
      </c>
      <c r="G99" s="218" t="s">
        <v>2434</v>
      </c>
      <c r="H99" s="219">
        <v>6</v>
      </c>
      <c r="I99" s="220"/>
      <c r="J99" s="221">
        <f>ROUND(I99*H99,2)</f>
        <v>0</v>
      </c>
      <c r="K99" s="217" t="s">
        <v>21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83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2838</v>
      </c>
    </row>
    <row r="100" s="12" customFormat="1" ht="22.8" customHeight="1">
      <c r="A100" s="12"/>
      <c r="B100" s="199"/>
      <c r="C100" s="200"/>
      <c r="D100" s="201" t="s">
        <v>73</v>
      </c>
      <c r="E100" s="213" t="s">
        <v>2839</v>
      </c>
      <c r="F100" s="213" t="s">
        <v>2840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SUM(P101:P117)</f>
        <v>0</v>
      </c>
      <c r="Q100" s="207"/>
      <c r="R100" s="208">
        <f>SUM(R101:R117)</f>
        <v>0</v>
      </c>
      <c r="S100" s="207"/>
      <c r="T100" s="209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83</v>
      </c>
      <c r="AT100" s="211" t="s">
        <v>73</v>
      </c>
      <c r="AU100" s="211" t="s">
        <v>81</v>
      </c>
      <c r="AY100" s="210" t="s">
        <v>209</v>
      </c>
      <c r="BK100" s="212">
        <f>SUM(BK101:BK117)</f>
        <v>0</v>
      </c>
    </row>
    <row r="101" s="2" customFormat="1" ht="14.4" customHeight="1">
      <c r="A101" s="40"/>
      <c r="B101" s="41"/>
      <c r="C101" s="215" t="s">
        <v>262</v>
      </c>
      <c r="D101" s="215" t="s">
        <v>211</v>
      </c>
      <c r="E101" s="216" t="s">
        <v>2841</v>
      </c>
      <c r="F101" s="217" t="s">
        <v>2842</v>
      </c>
      <c r="G101" s="218" t="s">
        <v>322</v>
      </c>
      <c r="H101" s="219">
        <v>2170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2843</v>
      </c>
    </row>
    <row r="102" s="2" customFormat="1" ht="14.4" customHeight="1">
      <c r="A102" s="40"/>
      <c r="B102" s="41"/>
      <c r="C102" s="215" t="s">
        <v>268</v>
      </c>
      <c r="D102" s="215" t="s">
        <v>211</v>
      </c>
      <c r="E102" s="216" t="s">
        <v>2844</v>
      </c>
      <c r="F102" s="217" t="s">
        <v>2845</v>
      </c>
      <c r="G102" s="218" t="s">
        <v>322</v>
      </c>
      <c r="H102" s="219">
        <v>4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215</v>
      </c>
      <c r="AT102" s="226" t="s">
        <v>211</v>
      </c>
      <c r="AU102" s="226" t="s">
        <v>83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215</v>
      </c>
      <c r="BM102" s="226" t="s">
        <v>2846</v>
      </c>
    </row>
    <row r="103" s="2" customFormat="1" ht="14.4" customHeight="1">
      <c r="A103" s="40"/>
      <c r="B103" s="41"/>
      <c r="C103" s="215" t="s">
        <v>272</v>
      </c>
      <c r="D103" s="215" t="s">
        <v>211</v>
      </c>
      <c r="E103" s="216" t="s">
        <v>2847</v>
      </c>
      <c r="F103" s="217" t="s">
        <v>2848</v>
      </c>
      <c r="G103" s="218" t="s">
        <v>2434</v>
      </c>
      <c r="H103" s="219">
        <v>1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215</v>
      </c>
      <c r="AT103" s="226" t="s">
        <v>211</v>
      </c>
      <c r="AU103" s="226" t="s">
        <v>83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215</v>
      </c>
      <c r="BM103" s="226" t="s">
        <v>2849</v>
      </c>
    </row>
    <row r="104" s="2" customFormat="1" ht="14.4" customHeight="1">
      <c r="A104" s="40"/>
      <c r="B104" s="41"/>
      <c r="C104" s="215" t="s">
        <v>277</v>
      </c>
      <c r="D104" s="215" t="s">
        <v>211</v>
      </c>
      <c r="E104" s="216" t="s">
        <v>2850</v>
      </c>
      <c r="F104" s="217" t="s">
        <v>2851</v>
      </c>
      <c r="G104" s="218" t="s">
        <v>2434</v>
      </c>
      <c r="H104" s="219">
        <v>1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83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2852</v>
      </c>
    </row>
    <row r="105" s="2" customFormat="1" ht="14.4" customHeight="1">
      <c r="A105" s="40"/>
      <c r="B105" s="41"/>
      <c r="C105" s="215" t="s">
        <v>282</v>
      </c>
      <c r="D105" s="215" t="s">
        <v>211</v>
      </c>
      <c r="E105" s="216" t="s">
        <v>2853</v>
      </c>
      <c r="F105" s="217" t="s">
        <v>2854</v>
      </c>
      <c r="G105" s="218" t="s">
        <v>2434</v>
      </c>
      <c r="H105" s="219">
        <v>3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83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2855</v>
      </c>
    </row>
    <row r="106" s="2" customFormat="1" ht="14.4" customHeight="1">
      <c r="A106" s="40"/>
      <c r="B106" s="41"/>
      <c r="C106" s="215" t="s">
        <v>286</v>
      </c>
      <c r="D106" s="215" t="s">
        <v>211</v>
      </c>
      <c r="E106" s="216" t="s">
        <v>2856</v>
      </c>
      <c r="F106" s="217" t="s">
        <v>2857</v>
      </c>
      <c r="G106" s="218" t="s">
        <v>322</v>
      </c>
      <c r="H106" s="219">
        <v>2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83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2858</v>
      </c>
    </row>
    <row r="107" s="2" customFormat="1" ht="14.4" customHeight="1">
      <c r="A107" s="40"/>
      <c r="B107" s="41"/>
      <c r="C107" s="215" t="s">
        <v>290</v>
      </c>
      <c r="D107" s="215" t="s">
        <v>211</v>
      </c>
      <c r="E107" s="216" t="s">
        <v>2859</v>
      </c>
      <c r="F107" s="217" t="s">
        <v>2860</v>
      </c>
      <c r="G107" s="218" t="s">
        <v>322</v>
      </c>
      <c r="H107" s="219">
        <v>1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83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215</v>
      </c>
      <c r="BM107" s="226" t="s">
        <v>2861</v>
      </c>
    </row>
    <row r="108" s="2" customFormat="1" ht="24.15" customHeight="1">
      <c r="A108" s="40"/>
      <c r="B108" s="41"/>
      <c r="C108" s="215" t="s">
        <v>8</v>
      </c>
      <c r="D108" s="215" t="s">
        <v>211</v>
      </c>
      <c r="E108" s="216" t="s">
        <v>2862</v>
      </c>
      <c r="F108" s="217" t="s">
        <v>2863</v>
      </c>
      <c r="G108" s="218" t="s">
        <v>322</v>
      </c>
      <c r="H108" s="219">
        <v>1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83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2864</v>
      </c>
    </row>
    <row r="109" s="2" customFormat="1" ht="14.4" customHeight="1">
      <c r="A109" s="40"/>
      <c r="B109" s="41"/>
      <c r="C109" s="215" t="s">
        <v>298</v>
      </c>
      <c r="D109" s="215" t="s">
        <v>211</v>
      </c>
      <c r="E109" s="216" t="s">
        <v>2865</v>
      </c>
      <c r="F109" s="217" t="s">
        <v>2866</v>
      </c>
      <c r="G109" s="218" t="s">
        <v>322</v>
      </c>
      <c r="H109" s="219">
        <v>3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215</v>
      </c>
      <c r="AT109" s="226" t="s">
        <v>211</v>
      </c>
      <c r="AU109" s="226" t="s">
        <v>83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215</v>
      </c>
      <c r="BM109" s="226" t="s">
        <v>2867</v>
      </c>
    </row>
    <row r="110" s="2" customFormat="1" ht="14.4" customHeight="1">
      <c r="A110" s="40"/>
      <c r="B110" s="41"/>
      <c r="C110" s="215" t="s">
        <v>305</v>
      </c>
      <c r="D110" s="215" t="s">
        <v>211</v>
      </c>
      <c r="E110" s="216" t="s">
        <v>2868</v>
      </c>
      <c r="F110" s="217" t="s">
        <v>2869</v>
      </c>
      <c r="G110" s="218" t="s">
        <v>322</v>
      </c>
      <c r="H110" s="219">
        <v>3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2870</v>
      </c>
    </row>
    <row r="111" s="2" customFormat="1" ht="14.4" customHeight="1">
      <c r="A111" s="40"/>
      <c r="B111" s="41"/>
      <c r="C111" s="215" t="s">
        <v>310</v>
      </c>
      <c r="D111" s="215" t="s">
        <v>211</v>
      </c>
      <c r="E111" s="216" t="s">
        <v>2871</v>
      </c>
      <c r="F111" s="217" t="s">
        <v>2872</v>
      </c>
      <c r="G111" s="218" t="s">
        <v>322</v>
      </c>
      <c r="H111" s="219">
        <v>2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215</v>
      </c>
      <c r="AT111" s="226" t="s">
        <v>211</v>
      </c>
      <c r="AU111" s="226" t="s">
        <v>83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215</v>
      </c>
      <c r="BM111" s="226" t="s">
        <v>2873</v>
      </c>
    </row>
    <row r="112" s="2" customFormat="1" ht="14.4" customHeight="1">
      <c r="A112" s="40"/>
      <c r="B112" s="41"/>
      <c r="C112" s="215" t="s">
        <v>315</v>
      </c>
      <c r="D112" s="215" t="s">
        <v>211</v>
      </c>
      <c r="E112" s="216" t="s">
        <v>2874</v>
      </c>
      <c r="F112" s="217" t="s">
        <v>2875</v>
      </c>
      <c r="G112" s="218" t="s">
        <v>322</v>
      </c>
      <c r="H112" s="219">
        <v>2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2876</v>
      </c>
    </row>
    <row r="113" s="2" customFormat="1" ht="14.4" customHeight="1">
      <c r="A113" s="40"/>
      <c r="B113" s="41"/>
      <c r="C113" s="215" t="s">
        <v>319</v>
      </c>
      <c r="D113" s="215" t="s">
        <v>211</v>
      </c>
      <c r="E113" s="216" t="s">
        <v>2877</v>
      </c>
      <c r="F113" s="217" t="s">
        <v>2878</v>
      </c>
      <c r="G113" s="218" t="s">
        <v>322</v>
      </c>
      <c r="H113" s="219">
        <v>2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215</v>
      </c>
      <c r="AT113" s="226" t="s">
        <v>211</v>
      </c>
      <c r="AU113" s="226" t="s">
        <v>83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215</v>
      </c>
      <c r="BM113" s="226" t="s">
        <v>2879</v>
      </c>
    </row>
    <row r="114" s="2" customFormat="1" ht="14.4" customHeight="1">
      <c r="A114" s="40"/>
      <c r="B114" s="41"/>
      <c r="C114" s="215" t="s">
        <v>7</v>
      </c>
      <c r="D114" s="215" t="s">
        <v>211</v>
      </c>
      <c r="E114" s="216" t="s">
        <v>2880</v>
      </c>
      <c r="F114" s="217" t="s">
        <v>2881</v>
      </c>
      <c r="G114" s="218" t="s">
        <v>322</v>
      </c>
      <c r="H114" s="219">
        <v>2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215</v>
      </c>
      <c r="AT114" s="226" t="s">
        <v>211</v>
      </c>
      <c r="AU114" s="226" t="s">
        <v>83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2882</v>
      </c>
    </row>
    <row r="115" s="2" customFormat="1" ht="14.4" customHeight="1">
      <c r="A115" s="40"/>
      <c r="B115" s="41"/>
      <c r="C115" s="215" t="s">
        <v>328</v>
      </c>
      <c r="D115" s="215" t="s">
        <v>211</v>
      </c>
      <c r="E115" s="216" t="s">
        <v>2883</v>
      </c>
      <c r="F115" s="217" t="s">
        <v>2884</v>
      </c>
      <c r="G115" s="218" t="s">
        <v>2434</v>
      </c>
      <c r="H115" s="219">
        <v>10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83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2885</v>
      </c>
    </row>
    <row r="116" s="2" customFormat="1" ht="14.4" customHeight="1">
      <c r="A116" s="40"/>
      <c r="B116" s="41"/>
      <c r="C116" s="215" t="s">
        <v>335</v>
      </c>
      <c r="D116" s="215" t="s">
        <v>211</v>
      </c>
      <c r="E116" s="216" t="s">
        <v>2886</v>
      </c>
      <c r="F116" s="217" t="s">
        <v>2887</v>
      </c>
      <c r="G116" s="218" t="s">
        <v>2434</v>
      </c>
      <c r="H116" s="219">
        <v>2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215</v>
      </c>
      <c r="AT116" s="226" t="s">
        <v>211</v>
      </c>
      <c r="AU116" s="226" t="s">
        <v>83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215</v>
      </c>
      <c r="BM116" s="226" t="s">
        <v>2888</v>
      </c>
    </row>
    <row r="117" s="2" customFormat="1" ht="14.4" customHeight="1">
      <c r="A117" s="40"/>
      <c r="B117" s="41"/>
      <c r="C117" s="215" t="s">
        <v>140</v>
      </c>
      <c r="D117" s="215" t="s">
        <v>211</v>
      </c>
      <c r="E117" s="216" t="s">
        <v>2889</v>
      </c>
      <c r="F117" s="217" t="s">
        <v>2890</v>
      </c>
      <c r="G117" s="218" t="s">
        <v>2434</v>
      </c>
      <c r="H117" s="219">
        <v>2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83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2891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2892</v>
      </c>
      <c r="F118" s="213" t="s">
        <v>2893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SUM(P119:P130)</f>
        <v>0</v>
      </c>
      <c r="Q118" s="207"/>
      <c r="R118" s="208">
        <f>SUM(R119:R130)</f>
        <v>0</v>
      </c>
      <c r="S118" s="207"/>
      <c r="T118" s="209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83</v>
      </c>
      <c r="AT118" s="211" t="s">
        <v>73</v>
      </c>
      <c r="AU118" s="211" t="s">
        <v>81</v>
      </c>
      <c r="AY118" s="210" t="s">
        <v>209</v>
      </c>
      <c r="BK118" s="212">
        <f>SUM(BK119:BK130)</f>
        <v>0</v>
      </c>
    </row>
    <row r="119" s="2" customFormat="1" ht="14.4" customHeight="1">
      <c r="A119" s="40"/>
      <c r="B119" s="41"/>
      <c r="C119" s="215" t="s">
        <v>344</v>
      </c>
      <c r="D119" s="215" t="s">
        <v>211</v>
      </c>
      <c r="E119" s="216" t="s">
        <v>2772</v>
      </c>
      <c r="F119" s="217" t="s">
        <v>2894</v>
      </c>
      <c r="G119" s="218" t="s">
        <v>2434</v>
      </c>
      <c r="H119" s="219">
        <v>1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2895</v>
      </c>
    </row>
    <row r="120" s="2" customFormat="1" ht="14.4" customHeight="1">
      <c r="A120" s="40"/>
      <c r="B120" s="41"/>
      <c r="C120" s="215" t="s">
        <v>351</v>
      </c>
      <c r="D120" s="215" t="s">
        <v>211</v>
      </c>
      <c r="E120" s="216" t="s">
        <v>2775</v>
      </c>
      <c r="F120" s="217" t="s">
        <v>2896</v>
      </c>
      <c r="G120" s="218" t="s">
        <v>2434</v>
      </c>
      <c r="H120" s="219">
        <v>10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215</v>
      </c>
      <c r="AT120" s="226" t="s">
        <v>211</v>
      </c>
      <c r="AU120" s="226" t="s">
        <v>83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215</v>
      </c>
      <c r="BM120" s="226" t="s">
        <v>2897</v>
      </c>
    </row>
    <row r="121" s="2" customFormat="1" ht="14.4" customHeight="1">
      <c r="A121" s="40"/>
      <c r="B121" s="41"/>
      <c r="C121" s="215" t="s">
        <v>361</v>
      </c>
      <c r="D121" s="215" t="s">
        <v>211</v>
      </c>
      <c r="E121" s="216" t="s">
        <v>2778</v>
      </c>
      <c r="F121" s="217" t="s">
        <v>2898</v>
      </c>
      <c r="G121" s="218" t="s">
        <v>2434</v>
      </c>
      <c r="H121" s="219">
        <v>1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2899</v>
      </c>
    </row>
    <row r="122" s="2" customFormat="1" ht="14.4" customHeight="1">
      <c r="A122" s="40"/>
      <c r="B122" s="41"/>
      <c r="C122" s="215" t="s">
        <v>366</v>
      </c>
      <c r="D122" s="215" t="s">
        <v>211</v>
      </c>
      <c r="E122" s="216" t="s">
        <v>2781</v>
      </c>
      <c r="F122" s="217" t="s">
        <v>2900</v>
      </c>
      <c r="G122" s="218" t="s">
        <v>2434</v>
      </c>
      <c r="H122" s="219">
        <v>1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215</v>
      </c>
      <c r="AT122" s="226" t="s">
        <v>211</v>
      </c>
      <c r="AU122" s="226" t="s">
        <v>83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215</v>
      </c>
      <c r="BM122" s="226" t="s">
        <v>2901</v>
      </c>
    </row>
    <row r="123" s="2" customFormat="1" ht="14.4" customHeight="1">
      <c r="A123" s="40"/>
      <c r="B123" s="41"/>
      <c r="C123" s="215" t="s">
        <v>374</v>
      </c>
      <c r="D123" s="215" t="s">
        <v>211</v>
      </c>
      <c r="E123" s="216" t="s">
        <v>2784</v>
      </c>
      <c r="F123" s="217" t="s">
        <v>2902</v>
      </c>
      <c r="G123" s="218" t="s">
        <v>2434</v>
      </c>
      <c r="H123" s="219">
        <v>1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215</v>
      </c>
      <c r="AT123" s="226" t="s">
        <v>211</v>
      </c>
      <c r="AU123" s="226" t="s">
        <v>83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215</v>
      </c>
      <c r="BM123" s="226" t="s">
        <v>2903</v>
      </c>
    </row>
    <row r="124" s="2" customFormat="1" ht="14.4" customHeight="1">
      <c r="A124" s="40"/>
      <c r="B124" s="41"/>
      <c r="C124" s="215" t="s">
        <v>378</v>
      </c>
      <c r="D124" s="215" t="s">
        <v>211</v>
      </c>
      <c r="E124" s="216" t="s">
        <v>2904</v>
      </c>
      <c r="F124" s="217" t="s">
        <v>2905</v>
      </c>
      <c r="G124" s="218" t="s">
        <v>2434</v>
      </c>
      <c r="H124" s="219">
        <v>1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215</v>
      </c>
      <c r="AT124" s="226" t="s">
        <v>211</v>
      </c>
      <c r="AU124" s="226" t="s">
        <v>83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215</v>
      </c>
      <c r="BM124" s="226" t="s">
        <v>2906</v>
      </c>
    </row>
    <row r="125" s="2" customFormat="1" ht="14.4" customHeight="1">
      <c r="A125" s="40"/>
      <c r="B125" s="41"/>
      <c r="C125" s="215" t="s">
        <v>384</v>
      </c>
      <c r="D125" s="215" t="s">
        <v>211</v>
      </c>
      <c r="E125" s="216" t="s">
        <v>2907</v>
      </c>
      <c r="F125" s="217" t="s">
        <v>2782</v>
      </c>
      <c r="G125" s="218" t="s">
        <v>2434</v>
      </c>
      <c r="H125" s="219">
        <v>1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215</v>
      </c>
      <c r="AT125" s="226" t="s">
        <v>211</v>
      </c>
      <c r="AU125" s="226" t="s">
        <v>83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215</v>
      </c>
      <c r="BM125" s="226" t="s">
        <v>2908</v>
      </c>
    </row>
    <row r="126" s="2" customFormat="1" ht="14.4" customHeight="1">
      <c r="A126" s="40"/>
      <c r="B126" s="41"/>
      <c r="C126" s="215" t="s">
        <v>395</v>
      </c>
      <c r="D126" s="215" t="s">
        <v>211</v>
      </c>
      <c r="E126" s="216" t="s">
        <v>2909</v>
      </c>
      <c r="F126" s="217" t="s">
        <v>2910</v>
      </c>
      <c r="G126" s="218" t="s">
        <v>2434</v>
      </c>
      <c r="H126" s="219">
        <v>1</v>
      </c>
      <c r="I126" s="220"/>
      <c r="J126" s="221">
        <f>ROUND(I126*H126,2)</f>
        <v>0</v>
      </c>
      <c r="K126" s="217" t="s">
        <v>21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215</v>
      </c>
      <c r="AT126" s="226" t="s">
        <v>211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215</v>
      </c>
      <c r="BM126" s="226" t="s">
        <v>2911</v>
      </c>
    </row>
    <row r="127" s="2" customFormat="1" ht="24.15" customHeight="1">
      <c r="A127" s="40"/>
      <c r="B127" s="41"/>
      <c r="C127" s="215" t="s">
        <v>120</v>
      </c>
      <c r="D127" s="215" t="s">
        <v>211</v>
      </c>
      <c r="E127" s="216" t="s">
        <v>2912</v>
      </c>
      <c r="F127" s="217" t="s">
        <v>2913</v>
      </c>
      <c r="G127" s="218" t="s">
        <v>2434</v>
      </c>
      <c r="H127" s="219">
        <v>1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215</v>
      </c>
      <c r="AT127" s="226" t="s">
        <v>211</v>
      </c>
      <c r="AU127" s="226" t="s">
        <v>83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215</v>
      </c>
      <c r="BM127" s="226" t="s">
        <v>2914</v>
      </c>
    </row>
    <row r="128" s="2" customFormat="1" ht="14.4" customHeight="1">
      <c r="A128" s="40"/>
      <c r="B128" s="41"/>
      <c r="C128" s="215" t="s">
        <v>404</v>
      </c>
      <c r="D128" s="215" t="s">
        <v>211</v>
      </c>
      <c r="E128" s="216" t="s">
        <v>2915</v>
      </c>
      <c r="F128" s="217" t="s">
        <v>2365</v>
      </c>
      <c r="G128" s="218" t="s">
        <v>2434</v>
      </c>
      <c r="H128" s="219">
        <v>1</v>
      </c>
      <c r="I128" s="220"/>
      <c r="J128" s="221">
        <f>ROUND(I128*H128,2)</f>
        <v>0</v>
      </c>
      <c r="K128" s="217" t="s">
        <v>21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2916</v>
      </c>
    </row>
    <row r="129" s="2" customFormat="1" ht="14.4" customHeight="1">
      <c r="A129" s="40"/>
      <c r="B129" s="41"/>
      <c r="C129" s="215" t="s">
        <v>408</v>
      </c>
      <c r="D129" s="215" t="s">
        <v>211</v>
      </c>
      <c r="E129" s="216" t="s">
        <v>2917</v>
      </c>
      <c r="F129" s="217" t="s">
        <v>2918</v>
      </c>
      <c r="G129" s="218" t="s">
        <v>2434</v>
      </c>
      <c r="H129" s="219">
        <v>1</v>
      </c>
      <c r="I129" s="220"/>
      <c r="J129" s="221">
        <f>ROUND(I129*H129,2)</f>
        <v>0</v>
      </c>
      <c r="K129" s="217" t="s">
        <v>21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215</v>
      </c>
      <c r="AT129" s="226" t="s">
        <v>211</v>
      </c>
      <c r="AU129" s="226" t="s">
        <v>83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215</v>
      </c>
      <c r="BM129" s="226" t="s">
        <v>2919</v>
      </c>
    </row>
    <row r="130" s="2" customFormat="1" ht="14.4" customHeight="1">
      <c r="A130" s="40"/>
      <c r="B130" s="41"/>
      <c r="C130" s="215" t="s">
        <v>419</v>
      </c>
      <c r="D130" s="215" t="s">
        <v>211</v>
      </c>
      <c r="E130" s="216" t="s">
        <v>2920</v>
      </c>
      <c r="F130" s="217" t="s">
        <v>2779</v>
      </c>
      <c r="G130" s="218" t="s">
        <v>2434</v>
      </c>
      <c r="H130" s="219">
        <v>1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215</v>
      </c>
      <c r="AT130" s="226" t="s">
        <v>211</v>
      </c>
      <c r="AU130" s="226" t="s">
        <v>83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215</v>
      </c>
      <c r="BM130" s="226" t="s">
        <v>2921</v>
      </c>
    </row>
    <row r="131" s="12" customFormat="1" ht="22.8" customHeight="1">
      <c r="A131" s="12"/>
      <c r="B131" s="199"/>
      <c r="C131" s="200"/>
      <c r="D131" s="201" t="s">
        <v>73</v>
      </c>
      <c r="E131" s="213" t="s">
        <v>2922</v>
      </c>
      <c r="F131" s="213" t="s">
        <v>2923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SUM(P132:P174)</f>
        <v>0</v>
      </c>
      <c r="Q131" s="207"/>
      <c r="R131" s="208">
        <f>SUM(R132:R174)</f>
        <v>0</v>
      </c>
      <c r="S131" s="207"/>
      <c r="T131" s="209">
        <f>SUM(T132:T174)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83</v>
      </c>
      <c r="AT131" s="211" t="s">
        <v>73</v>
      </c>
      <c r="AU131" s="211" t="s">
        <v>81</v>
      </c>
      <c r="AY131" s="210" t="s">
        <v>209</v>
      </c>
      <c r="BK131" s="212">
        <f>SUM(BK132:BK174)</f>
        <v>0</v>
      </c>
    </row>
    <row r="132" s="2" customFormat="1" ht="14.4" customHeight="1">
      <c r="A132" s="40"/>
      <c r="B132" s="41"/>
      <c r="C132" s="272" t="s">
        <v>424</v>
      </c>
      <c r="D132" s="272" t="s">
        <v>299</v>
      </c>
      <c r="E132" s="273" t="s">
        <v>2585</v>
      </c>
      <c r="F132" s="274" t="s">
        <v>2924</v>
      </c>
      <c r="G132" s="275" t="s">
        <v>322</v>
      </c>
      <c r="H132" s="276">
        <v>105</v>
      </c>
      <c r="I132" s="277"/>
      <c r="J132" s="278">
        <f>ROUND(I132*H132,2)</f>
        <v>0</v>
      </c>
      <c r="K132" s="274" t="s">
        <v>21</v>
      </c>
      <c r="L132" s="279"/>
      <c r="M132" s="280" t="s">
        <v>21</v>
      </c>
      <c r="N132" s="281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262</v>
      </c>
      <c r="AT132" s="226" t="s">
        <v>299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2925</v>
      </c>
    </row>
    <row r="133" s="13" customFormat="1">
      <c r="A133" s="13"/>
      <c r="B133" s="228"/>
      <c r="C133" s="229"/>
      <c r="D133" s="230" t="s">
        <v>217</v>
      </c>
      <c r="E133" s="229"/>
      <c r="F133" s="232" t="s">
        <v>2926</v>
      </c>
      <c r="G133" s="229"/>
      <c r="H133" s="233">
        <v>105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217</v>
      </c>
      <c r="AU133" s="239" t="s">
        <v>83</v>
      </c>
      <c r="AV133" s="13" t="s">
        <v>83</v>
      </c>
      <c r="AW133" s="13" t="s">
        <v>4</v>
      </c>
      <c r="AX133" s="13" t="s">
        <v>81</v>
      </c>
      <c r="AY133" s="239" t="s">
        <v>209</v>
      </c>
    </row>
    <row r="134" s="2" customFormat="1" ht="14.4" customHeight="1">
      <c r="A134" s="40"/>
      <c r="B134" s="41"/>
      <c r="C134" s="272" t="s">
        <v>430</v>
      </c>
      <c r="D134" s="272" t="s">
        <v>299</v>
      </c>
      <c r="E134" s="273" t="s">
        <v>2927</v>
      </c>
      <c r="F134" s="274" t="s">
        <v>2928</v>
      </c>
      <c r="G134" s="275" t="s">
        <v>322</v>
      </c>
      <c r="H134" s="276">
        <v>105</v>
      </c>
      <c r="I134" s="277"/>
      <c r="J134" s="278">
        <f>ROUND(I134*H134,2)</f>
        <v>0</v>
      </c>
      <c r="K134" s="274" t="s">
        <v>21</v>
      </c>
      <c r="L134" s="279"/>
      <c r="M134" s="280" t="s">
        <v>21</v>
      </c>
      <c r="N134" s="281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262</v>
      </c>
      <c r="AT134" s="226" t="s">
        <v>299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215</v>
      </c>
      <c r="BM134" s="226" t="s">
        <v>2929</v>
      </c>
    </row>
    <row r="135" s="13" customFormat="1">
      <c r="A135" s="13"/>
      <c r="B135" s="228"/>
      <c r="C135" s="229"/>
      <c r="D135" s="230" t="s">
        <v>217</v>
      </c>
      <c r="E135" s="229"/>
      <c r="F135" s="232" t="s">
        <v>2926</v>
      </c>
      <c r="G135" s="229"/>
      <c r="H135" s="233">
        <v>105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217</v>
      </c>
      <c r="AU135" s="239" t="s">
        <v>83</v>
      </c>
      <c r="AV135" s="13" t="s">
        <v>83</v>
      </c>
      <c r="AW135" s="13" t="s">
        <v>4</v>
      </c>
      <c r="AX135" s="13" t="s">
        <v>81</v>
      </c>
      <c r="AY135" s="239" t="s">
        <v>209</v>
      </c>
    </row>
    <row r="136" s="2" customFormat="1" ht="14.4" customHeight="1">
      <c r="A136" s="40"/>
      <c r="B136" s="41"/>
      <c r="C136" s="272" t="s">
        <v>434</v>
      </c>
      <c r="D136" s="272" t="s">
        <v>299</v>
      </c>
      <c r="E136" s="273" t="s">
        <v>2930</v>
      </c>
      <c r="F136" s="274" t="s">
        <v>2931</v>
      </c>
      <c r="G136" s="275" t="s">
        <v>322</v>
      </c>
      <c r="H136" s="276">
        <v>126</v>
      </c>
      <c r="I136" s="277"/>
      <c r="J136" s="278">
        <f>ROUND(I136*H136,2)</f>
        <v>0</v>
      </c>
      <c r="K136" s="274" t="s">
        <v>21</v>
      </c>
      <c r="L136" s="279"/>
      <c r="M136" s="280" t="s">
        <v>21</v>
      </c>
      <c r="N136" s="281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262</v>
      </c>
      <c r="AT136" s="226" t="s">
        <v>299</v>
      </c>
      <c r="AU136" s="226" t="s">
        <v>83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215</v>
      </c>
      <c r="BM136" s="226" t="s">
        <v>2932</v>
      </c>
    </row>
    <row r="137" s="13" customFormat="1">
      <c r="A137" s="13"/>
      <c r="B137" s="228"/>
      <c r="C137" s="229"/>
      <c r="D137" s="230" t="s">
        <v>217</v>
      </c>
      <c r="E137" s="229"/>
      <c r="F137" s="232" t="s">
        <v>2933</v>
      </c>
      <c r="G137" s="229"/>
      <c r="H137" s="233">
        <v>126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217</v>
      </c>
      <c r="AU137" s="239" t="s">
        <v>83</v>
      </c>
      <c r="AV137" s="13" t="s">
        <v>83</v>
      </c>
      <c r="AW137" s="13" t="s">
        <v>4</v>
      </c>
      <c r="AX137" s="13" t="s">
        <v>81</v>
      </c>
      <c r="AY137" s="239" t="s">
        <v>209</v>
      </c>
    </row>
    <row r="138" s="2" customFormat="1" ht="14.4" customHeight="1">
      <c r="A138" s="40"/>
      <c r="B138" s="41"/>
      <c r="C138" s="272" t="s">
        <v>438</v>
      </c>
      <c r="D138" s="272" t="s">
        <v>299</v>
      </c>
      <c r="E138" s="273" t="s">
        <v>2934</v>
      </c>
      <c r="F138" s="274" t="s">
        <v>2935</v>
      </c>
      <c r="G138" s="275" t="s">
        <v>322</v>
      </c>
      <c r="H138" s="276">
        <v>73.5</v>
      </c>
      <c r="I138" s="277"/>
      <c r="J138" s="278">
        <f>ROUND(I138*H138,2)</f>
        <v>0</v>
      </c>
      <c r="K138" s="274" t="s">
        <v>21</v>
      </c>
      <c r="L138" s="279"/>
      <c r="M138" s="280" t="s">
        <v>21</v>
      </c>
      <c r="N138" s="281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262</v>
      </c>
      <c r="AT138" s="226" t="s">
        <v>299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2936</v>
      </c>
    </row>
    <row r="139" s="13" customFormat="1">
      <c r="A139" s="13"/>
      <c r="B139" s="228"/>
      <c r="C139" s="229"/>
      <c r="D139" s="230" t="s">
        <v>217</v>
      </c>
      <c r="E139" s="229"/>
      <c r="F139" s="232" t="s">
        <v>2937</v>
      </c>
      <c r="G139" s="229"/>
      <c r="H139" s="233">
        <v>73.5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217</v>
      </c>
      <c r="AU139" s="239" t="s">
        <v>83</v>
      </c>
      <c r="AV139" s="13" t="s">
        <v>83</v>
      </c>
      <c r="AW139" s="13" t="s">
        <v>4</v>
      </c>
      <c r="AX139" s="13" t="s">
        <v>81</v>
      </c>
      <c r="AY139" s="239" t="s">
        <v>209</v>
      </c>
    </row>
    <row r="140" s="2" customFormat="1" ht="14.4" customHeight="1">
      <c r="A140" s="40"/>
      <c r="B140" s="41"/>
      <c r="C140" s="272" t="s">
        <v>442</v>
      </c>
      <c r="D140" s="272" t="s">
        <v>299</v>
      </c>
      <c r="E140" s="273" t="s">
        <v>2938</v>
      </c>
      <c r="F140" s="274" t="s">
        <v>2939</v>
      </c>
      <c r="G140" s="275" t="s">
        <v>322</v>
      </c>
      <c r="H140" s="276">
        <v>31.5</v>
      </c>
      <c r="I140" s="277"/>
      <c r="J140" s="278">
        <f>ROUND(I140*H140,2)</f>
        <v>0</v>
      </c>
      <c r="K140" s="274" t="s">
        <v>21</v>
      </c>
      <c r="L140" s="279"/>
      <c r="M140" s="280" t="s">
        <v>21</v>
      </c>
      <c r="N140" s="281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262</v>
      </c>
      <c r="AT140" s="226" t="s">
        <v>299</v>
      </c>
      <c r="AU140" s="226" t="s">
        <v>83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215</v>
      </c>
      <c r="BM140" s="226" t="s">
        <v>2940</v>
      </c>
    </row>
    <row r="141" s="13" customFormat="1">
      <c r="A141" s="13"/>
      <c r="B141" s="228"/>
      <c r="C141" s="229"/>
      <c r="D141" s="230" t="s">
        <v>217</v>
      </c>
      <c r="E141" s="229"/>
      <c r="F141" s="232" t="s">
        <v>2941</v>
      </c>
      <c r="G141" s="229"/>
      <c r="H141" s="233">
        <v>31.5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217</v>
      </c>
      <c r="AU141" s="239" t="s">
        <v>83</v>
      </c>
      <c r="AV141" s="13" t="s">
        <v>83</v>
      </c>
      <c r="AW141" s="13" t="s">
        <v>4</v>
      </c>
      <c r="AX141" s="13" t="s">
        <v>81</v>
      </c>
      <c r="AY141" s="239" t="s">
        <v>209</v>
      </c>
    </row>
    <row r="142" s="2" customFormat="1" ht="14.4" customHeight="1">
      <c r="A142" s="40"/>
      <c r="B142" s="41"/>
      <c r="C142" s="272" t="s">
        <v>446</v>
      </c>
      <c r="D142" s="272" t="s">
        <v>299</v>
      </c>
      <c r="E142" s="273" t="s">
        <v>2942</v>
      </c>
      <c r="F142" s="274" t="s">
        <v>2943</v>
      </c>
      <c r="G142" s="275" t="s">
        <v>2434</v>
      </c>
      <c r="H142" s="276">
        <v>8.4000000000000004</v>
      </c>
      <c r="I142" s="277"/>
      <c r="J142" s="278">
        <f>ROUND(I142*H142,2)</f>
        <v>0</v>
      </c>
      <c r="K142" s="274" t="s">
        <v>21</v>
      </c>
      <c r="L142" s="279"/>
      <c r="M142" s="280" t="s">
        <v>21</v>
      </c>
      <c r="N142" s="281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262</v>
      </c>
      <c r="AT142" s="226" t="s">
        <v>299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2944</v>
      </c>
    </row>
    <row r="143" s="13" customFormat="1">
      <c r="A143" s="13"/>
      <c r="B143" s="228"/>
      <c r="C143" s="229"/>
      <c r="D143" s="230" t="s">
        <v>217</v>
      </c>
      <c r="E143" s="229"/>
      <c r="F143" s="232" t="s">
        <v>2945</v>
      </c>
      <c r="G143" s="229"/>
      <c r="H143" s="233">
        <v>8.4000000000000004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217</v>
      </c>
      <c r="AU143" s="239" t="s">
        <v>83</v>
      </c>
      <c r="AV143" s="13" t="s">
        <v>83</v>
      </c>
      <c r="AW143" s="13" t="s">
        <v>4</v>
      </c>
      <c r="AX143" s="13" t="s">
        <v>81</v>
      </c>
      <c r="AY143" s="239" t="s">
        <v>209</v>
      </c>
    </row>
    <row r="144" s="2" customFormat="1" ht="14.4" customHeight="1">
      <c r="A144" s="40"/>
      <c r="B144" s="41"/>
      <c r="C144" s="272" t="s">
        <v>452</v>
      </c>
      <c r="D144" s="272" t="s">
        <v>299</v>
      </c>
      <c r="E144" s="273" t="s">
        <v>2946</v>
      </c>
      <c r="F144" s="274" t="s">
        <v>2947</v>
      </c>
      <c r="G144" s="275" t="s">
        <v>2434</v>
      </c>
      <c r="H144" s="276">
        <v>3.1499999999999999</v>
      </c>
      <c r="I144" s="277"/>
      <c r="J144" s="278">
        <f>ROUND(I144*H144,2)</f>
        <v>0</v>
      </c>
      <c r="K144" s="274" t="s">
        <v>21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262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2948</v>
      </c>
    </row>
    <row r="145" s="13" customFormat="1">
      <c r="A145" s="13"/>
      <c r="B145" s="228"/>
      <c r="C145" s="229"/>
      <c r="D145" s="230" t="s">
        <v>217</v>
      </c>
      <c r="E145" s="229"/>
      <c r="F145" s="232" t="s">
        <v>2949</v>
      </c>
      <c r="G145" s="229"/>
      <c r="H145" s="233">
        <v>3.1499999999999999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217</v>
      </c>
      <c r="AU145" s="239" t="s">
        <v>83</v>
      </c>
      <c r="AV145" s="13" t="s">
        <v>83</v>
      </c>
      <c r="AW145" s="13" t="s">
        <v>4</v>
      </c>
      <c r="AX145" s="13" t="s">
        <v>81</v>
      </c>
      <c r="AY145" s="239" t="s">
        <v>209</v>
      </c>
    </row>
    <row r="146" s="2" customFormat="1" ht="14.4" customHeight="1">
      <c r="A146" s="40"/>
      <c r="B146" s="41"/>
      <c r="C146" s="272" t="s">
        <v>457</v>
      </c>
      <c r="D146" s="272" t="s">
        <v>299</v>
      </c>
      <c r="E146" s="273" t="s">
        <v>2950</v>
      </c>
      <c r="F146" s="274" t="s">
        <v>2951</v>
      </c>
      <c r="G146" s="275" t="s">
        <v>2434</v>
      </c>
      <c r="H146" s="276">
        <v>4.2000000000000002</v>
      </c>
      <c r="I146" s="277"/>
      <c r="J146" s="278">
        <f>ROUND(I146*H146,2)</f>
        <v>0</v>
      </c>
      <c r="K146" s="274" t="s">
        <v>21</v>
      </c>
      <c r="L146" s="279"/>
      <c r="M146" s="280" t="s">
        <v>21</v>
      </c>
      <c r="N146" s="281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262</v>
      </c>
      <c r="AT146" s="226" t="s">
        <v>299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2952</v>
      </c>
    </row>
    <row r="147" s="13" customFormat="1">
      <c r="A147" s="13"/>
      <c r="B147" s="228"/>
      <c r="C147" s="229"/>
      <c r="D147" s="230" t="s">
        <v>217</v>
      </c>
      <c r="E147" s="229"/>
      <c r="F147" s="232" t="s">
        <v>2953</v>
      </c>
      <c r="G147" s="229"/>
      <c r="H147" s="233">
        <v>4.2000000000000002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217</v>
      </c>
      <c r="AU147" s="239" t="s">
        <v>83</v>
      </c>
      <c r="AV147" s="13" t="s">
        <v>83</v>
      </c>
      <c r="AW147" s="13" t="s">
        <v>4</v>
      </c>
      <c r="AX147" s="13" t="s">
        <v>81</v>
      </c>
      <c r="AY147" s="239" t="s">
        <v>209</v>
      </c>
    </row>
    <row r="148" s="2" customFormat="1" ht="14.4" customHeight="1">
      <c r="A148" s="40"/>
      <c r="B148" s="41"/>
      <c r="C148" s="272" t="s">
        <v>461</v>
      </c>
      <c r="D148" s="272" t="s">
        <v>299</v>
      </c>
      <c r="E148" s="273" t="s">
        <v>2954</v>
      </c>
      <c r="F148" s="274" t="s">
        <v>2955</v>
      </c>
      <c r="G148" s="275" t="s">
        <v>2434</v>
      </c>
      <c r="H148" s="276">
        <v>1.05</v>
      </c>
      <c r="I148" s="277"/>
      <c r="J148" s="278">
        <f>ROUND(I148*H148,2)</f>
        <v>0</v>
      </c>
      <c r="K148" s="274" t="s">
        <v>21</v>
      </c>
      <c r="L148" s="279"/>
      <c r="M148" s="280" t="s">
        <v>21</v>
      </c>
      <c r="N148" s="281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262</v>
      </c>
      <c r="AT148" s="226" t="s">
        <v>299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2956</v>
      </c>
    </row>
    <row r="149" s="13" customFormat="1">
      <c r="A149" s="13"/>
      <c r="B149" s="228"/>
      <c r="C149" s="229"/>
      <c r="D149" s="230" t="s">
        <v>217</v>
      </c>
      <c r="E149" s="229"/>
      <c r="F149" s="232" t="s">
        <v>2957</v>
      </c>
      <c r="G149" s="229"/>
      <c r="H149" s="233">
        <v>1.05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217</v>
      </c>
      <c r="AU149" s="239" t="s">
        <v>83</v>
      </c>
      <c r="AV149" s="13" t="s">
        <v>83</v>
      </c>
      <c r="AW149" s="13" t="s">
        <v>4</v>
      </c>
      <c r="AX149" s="13" t="s">
        <v>81</v>
      </c>
      <c r="AY149" s="239" t="s">
        <v>209</v>
      </c>
    </row>
    <row r="150" s="2" customFormat="1" ht="14.4" customHeight="1">
      <c r="A150" s="40"/>
      <c r="B150" s="41"/>
      <c r="C150" s="272" t="s">
        <v>467</v>
      </c>
      <c r="D150" s="272" t="s">
        <v>299</v>
      </c>
      <c r="E150" s="273" t="s">
        <v>2958</v>
      </c>
      <c r="F150" s="274" t="s">
        <v>2959</v>
      </c>
      <c r="G150" s="275" t="s">
        <v>2434</v>
      </c>
      <c r="H150" s="276">
        <v>6.2999999999999998</v>
      </c>
      <c r="I150" s="277"/>
      <c r="J150" s="278">
        <f>ROUND(I150*H150,2)</f>
        <v>0</v>
      </c>
      <c r="K150" s="274" t="s">
        <v>21</v>
      </c>
      <c r="L150" s="279"/>
      <c r="M150" s="280" t="s">
        <v>21</v>
      </c>
      <c r="N150" s="281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262</v>
      </c>
      <c r="AT150" s="226" t="s">
        <v>299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2960</v>
      </c>
    </row>
    <row r="151" s="13" customFormat="1">
      <c r="A151" s="13"/>
      <c r="B151" s="228"/>
      <c r="C151" s="229"/>
      <c r="D151" s="230" t="s">
        <v>217</v>
      </c>
      <c r="E151" s="229"/>
      <c r="F151" s="232" t="s">
        <v>2961</v>
      </c>
      <c r="G151" s="229"/>
      <c r="H151" s="233">
        <v>6.2999999999999998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217</v>
      </c>
      <c r="AU151" s="239" t="s">
        <v>83</v>
      </c>
      <c r="AV151" s="13" t="s">
        <v>83</v>
      </c>
      <c r="AW151" s="13" t="s">
        <v>4</v>
      </c>
      <c r="AX151" s="13" t="s">
        <v>81</v>
      </c>
      <c r="AY151" s="239" t="s">
        <v>209</v>
      </c>
    </row>
    <row r="152" s="2" customFormat="1" ht="24.15" customHeight="1">
      <c r="A152" s="40"/>
      <c r="B152" s="41"/>
      <c r="C152" s="272" t="s">
        <v>473</v>
      </c>
      <c r="D152" s="272" t="s">
        <v>299</v>
      </c>
      <c r="E152" s="273" t="s">
        <v>2962</v>
      </c>
      <c r="F152" s="274" t="s">
        <v>2963</v>
      </c>
      <c r="G152" s="275" t="s">
        <v>2434</v>
      </c>
      <c r="H152" s="276">
        <v>10</v>
      </c>
      <c r="I152" s="277"/>
      <c r="J152" s="278">
        <f>ROUND(I152*H152,2)</f>
        <v>0</v>
      </c>
      <c r="K152" s="274" t="s">
        <v>21</v>
      </c>
      <c r="L152" s="279"/>
      <c r="M152" s="280" t="s">
        <v>21</v>
      </c>
      <c r="N152" s="281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262</v>
      </c>
      <c r="AT152" s="226" t="s">
        <v>299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2964</v>
      </c>
    </row>
    <row r="153" s="2" customFormat="1" ht="24.15" customHeight="1">
      <c r="A153" s="40"/>
      <c r="B153" s="41"/>
      <c r="C153" s="272" t="s">
        <v>480</v>
      </c>
      <c r="D153" s="272" t="s">
        <v>299</v>
      </c>
      <c r="E153" s="273" t="s">
        <v>2965</v>
      </c>
      <c r="F153" s="274" t="s">
        <v>2966</v>
      </c>
      <c r="G153" s="275" t="s">
        <v>2434</v>
      </c>
      <c r="H153" s="276">
        <v>2</v>
      </c>
      <c r="I153" s="277"/>
      <c r="J153" s="278">
        <f>ROUND(I153*H153,2)</f>
        <v>0</v>
      </c>
      <c r="K153" s="274" t="s">
        <v>21</v>
      </c>
      <c r="L153" s="279"/>
      <c r="M153" s="280" t="s">
        <v>21</v>
      </c>
      <c r="N153" s="281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262</v>
      </c>
      <c r="AT153" s="226" t="s">
        <v>299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2967</v>
      </c>
    </row>
    <row r="154" s="2" customFormat="1" ht="24.15" customHeight="1">
      <c r="A154" s="40"/>
      <c r="B154" s="41"/>
      <c r="C154" s="272" t="s">
        <v>490</v>
      </c>
      <c r="D154" s="272" t="s">
        <v>299</v>
      </c>
      <c r="E154" s="273" t="s">
        <v>2968</v>
      </c>
      <c r="F154" s="274" t="s">
        <v>2969</v>
      </c>
      <c r="G154" s="275" t="s">
        <v>2434</v>
      </c>
      <c r="H154" s="276">
        <v>2</v>
      </c>
      <c r="I154" s="277"/>
      <c r="J154" s="278">
        <f>ROUND(I154*H154,2)</f>
        <v>0</v>
      </c>
      <c r="K154" s="274" t="s">
        <v>21</v>
      </c>
      <c r="L154" s="279"/>
      <c r="M154" s="280" t="s">
        <v>21</v>
      </c>
      <c r="N154" s="281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262</v>
      </c>
      <c r="AT154" s="226" t="s">
        <v>299</v>
      </c>
      <c r="AU154" s="226" t="s">
        <v>83</v>
      </c>
      <c r="AY154" s="19" t="s">
        <v>209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215</v>
      </c>
      <c r="BM154" s="226" t="s">
        <v>2970</v>
      </c>
    </row>
    <row r="155" s="2" customFormat="1" ht="14.4" customHeight="1">
      <c r="A155" s="40"/>
      <c r="B155" s="41"/>
      <c r="C155" s="272" t="s">
        <v>496</v>
      </c>
      <c r="D155" s="272" t="s">
        <v>299</v>
      </c>
      <c r="E155" s="273" t="s">
        <v>2971</v>
      </c>
      <c r="F155" s="274" t="s">
        <v>2972</v>
      </c>
      <c r="G155" s="275" t="s">
        <v>322</v>
      </c>
      <c r="H155" s="276">
        <v>1785</v>
      </c>
      <c r="I155" s="277"/>
      <c r="J155" s="278">
        <f>ROUND(I155*H155,2)</f>
        <v>0</v>
      </c>
      <c r="K155" s="274" t="s">
        <v>21</v>
      </c>
      <c r="L155" s="279"/>
      <c r="M155" s="280" t="s">
        <v>21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262</v>
      </c>
      <c r="AT155" s="226" t="s">
        <v>299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215</v>
      </c>
      <c r="BM155" s="226" t="s">
        <v>2973</v>
      </c>
    </row>
    <row r="156" s="13" customFormat="1">
      <c r="A156" s="13"/>
      <c r="B156" s="228"/>
      <c r="C156" s="229"/>
      <c r="D156" s="230" t="s">
        <v>217</v>
      </c>
      <c r="E156" s="229"/>
      <c r="F156" s="232" t="s">
        <v>2974</v>
      </c>
      <c r="G156" s="229"/>
      <c r="H156" s="233">
        <v>1785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217</v>
      </c>
      <c r="AU156" s="239" t="s">
        <v>83</v>
      </c>
      <c r="AV156" s="13" t="s">
        <v>83</v>
      </c>
      <c r="AW156" s="13" t="s">
        <v>4</v>
      </c>
      <c r="AX156" s="13" t="s">
        <v>81</v>
      </c>
      <c r="AY156" s="239" t="s">
        <v>209</v>
      </c>
    </row>
    <row r="157" s="2" customFormat="1" ht="14.4" customHeight="1">
      <c r="A157" s="40"/>
      <c r="B157" s="41"/>
      <c r="C157" s="272" t="s">
        <v>500</v>
      </c>
      <c r="D157" s="272" t="s">
        <v>299</v>
      </c>
      <c r="E157" s="273" t="s">
        <v>2975</v>
      </c>
      <c r="F157" s="274" t="s">
        <v>2976</v>
      </c>
      <c r="G157" s="275" t="s">
        <v>322</v>
      </c>
      <c r="H157" s="276">
        <v>210</v>
      </c>
      <c r="I157" s="277"/>
      <c r="J157" s="278">
        <f>ROUND(I157*H157,2)</f>
        <v>0</v>
      </c>
      <c r="K157" s="274" t="s">
        <v>21</v>
      </c>
      <c r="L157" s="279"/>
      <c r="M157" s="280" t="s">
        <v>21</v>
      </c>
      <c r="N157" s="281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262</v>
      </c>
      <c r="AT157" s="226" t="s">
        <v>299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2977</v>
      </c>
    </row>
    <row r="158" s="13" customFormat="1">
      <c r="A158" s="13"/>
      <c r="B158" s="228"/>
      <c r="C158" s="229"/>
      <c r="D158" s="230" t="s">
        <v>217</v>
      </c>
      <c r="E158" s="229"/>
      <c r="F158" s="232" t="s">
        <v>2978</v>
      </c>
      <c r="G158" s="229"/>
      <c r="H158" s="233">
        <v>210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217</v>
      </c>
      <c r="AU158" s="239" t="s">
        <v>83</v>
      </c>
      <c r="AV158" s="13" t="s">
        <v>83</v>
      </c>
      <c r="AW158" s="13" t="s">
        <v>4</v>
      </c>
      <c r="AX158" s="13" t="s">
        <v>81</v>
      </c>
      <c r="AY158" s="239" t="s">
        <v>209</v>
      </c>
    </row>
    <row r="159" s="2" customFormat="1" ht="14.4" customHeight="1">
      <c r="A159" s="40"/>
      <c r="B159" s="41"/>
      <c r="C159" s="272" t="s">
        <v>505</v>
      </c>
      <c r="D159" s="272" t="s">
        <v>299</v>
      </c>
      <c r="E159" s="273" t="s">
        <v>2979</v>
      </c>
      <c r="F159" s="274" t="s">
        <v>2980</v>
      </c>
      <c r="G159" s="275" t="s">
        <v>322</v>
      </c>
      <c r="H159" s="276">
        <v>262.5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262</v>
      </c>
      <c r="AT159" s="226" t="s">
        <v>299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215</v>
      </c>
      <c r="BM159" s="226" t="s">
        <v>2981</v>
      </c>
    </row>
    <row r="160" s="13" customFormat="1">
      <c r="A160" s="13"/>
      <c r="B160" s="228"/>
      <c r="C160" s="229"/>
      <c r="D160" s="230" t="s">
        <v>217</v>
      </c>
      <c r="E160" s="229"/>
      <c r="F160" s="232" t="s">
        <v>2982</v>
      </c>
      <c r="G160" s="229"/>
      <c r="H160" s="233">
        <v>262.5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217</v>
      </c>
      <c r="AU160" s="239" t="s">
        <v>83</v>
      </c>
      <c r="AV160" s="13" t="s">
        <v>83</v>
      </c>
      <c r="AW160" s="13" t="s">
        <v>4</v>
      </c>
      <c r="AX160" s="13" t="s">
        <v>81</v>
      </c>
      <c r="AY160" s="239" t="s">
        <v>209</v>
      </c>
    </row>
    <row r="161" s="2" customFormat="1" ht="14.4" customHeight="1">
      <c r="A161" s="40"/>
      <c r="B161" s="41"/>
      <c r="C161" s="272" t="s">
        <v>509</v>
      </c>
      <c r="D161" s="272" t="s">
        <v>299</v>
      </c>
      <c r="E161" s="273" t="s">
        <v>2983</v>
      </c>
      <c r="F161" s="274" t="s">
        <v>2984</v>
      </c>
      <c r="G161" s="275" t="s">
        <v>322</v>
      </c>
      <c r="H161" s="276">
        <v>21</v>
      </c>
      <c r="I161" s="277"/>
      <c r="J161" s="278">
        <f>ROUND(I161*H161,2)</f>
        <v>0</v>
      </c>
      <c r="K161" s="274" t="s">
        <v>21</v>
      </c>
      <c r="L161" s="279"/>
      <c r="M161" s="280" t="s">
        <v>21</v>
      </c>
      <c r="N161" s="281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262</v>
      </c>
      <c r="AT161" s="226" t="s">
        <v>299</v>
      </c>
      <c r="AU161" s="226" t="s">
        <v>83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215</v>
      </c>
      <c r="BM161" s="226" t="s">
        <v>2985</v>
      </c>
    </row>
    <row r="162" s="13" customFormat="1">
      <c r="A162" s="13"/>
      <c r="B162" s="228"/>
      <c r="C162" s="229"/>
      <c r="D162" s="230" t="s">
        <v>217</v>
      </c>
      <c r="E162" s="229"/>
      <c r="F162" s="232" t="s">
        <v>2986</v>
      </c>
      <c r="G162" s="229"/>
      <c r="H162" s="233">
        <v>21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217</v>
      </c>
      <c r="AU162" s="239" t="s">
        <v>83</v>
      </c>
      <c r="AV162" s="13" t="s">
        <v>83</v>
      </c>
      <c r="AW162" s="13" t="s">
        <v>4</v>
      </c>
      <c r="AX162" s="13" t="s">
        <v>81</v>
      </c>
      <c r="AY162" s="239" t="s">
        <v>209</v>
      </c>
    </row>
    <row r="163" s="2" customFormat="1" ht="14.4" customHeight="1">
      <c r="A163" s="40"/>
      <c r="B163" s="41"/>
      <c r="C163" s="272" t="s">
        <v>513</v>
      </c>
      <c r="D163" s="272" t="s">
        <v>299</v>
      </c>
      <c r="E163" s="273" t="s">
        <v>2987</v>
      </c>
      <c r="F163" s="274" t="s">
        <v>2988</v>
      </c>
      <c r="G163" s="275" t="s">
        <v>2434</v>
      </c>
      <c r="H163" s="276">
        <v>4</v>
      </c>
      <c r="I163" s="277"/>
      <c r="J163" s="278">
        <f>ROUND(I163*H163,2)</f>
        <v>0</v>
      </c>
      <c r="K163" s="274" t="s">
        <v>21</v>
      </c>
      <c r="L163" s="279"/>
      <c r="M163" s="280" t="s">
        <v>21</v>
      </c>
      <c r="N163" s="281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262</v>
      </c>
      <c r="AT163" s="226" t="s">
        <v>299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215</v>
      </c>
      <c r="BM163" s="226" t="s">
        <v>2989</v>
      </c>
    </row>
    <row r="164" s="2" customFormat="1" ht="14.4" customHeight="1">
      <c r="A164" s="40"/>
      <c r="B164" s="41"/>
      <c r="C164" s="272" t="s">
        <v>520</v>
      </c>
      <c r="D164" s="272" t="s">
        <v>299</v>
      </c>
      <c r="E164" s="273" t="s">
        <v>2990</v>
      </c>
      <c r="F164" s="274" t="s">
        <v>2991</v>
      </c>
      <c r="G164" s="275" t="s">
        <v>2434</v>
      </c>
      <c r="H164" s="276">
        <v>1</v>
      </c>
      <c r="I164" s="277"/>
      <c r="J164" s="278">
        <f>ROUND(I164*H164,2)</f>
        <v>0</v>
      </c>
      <c r="K164" s="274" t="s">
        <v>21</v>
      </c>
      <c r="L164" s="279"/>
      <c r="M164" s="280" t="s">
        <v>21</v>
      </c>
      <c r="N164" s="281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262</v>
      </c>
      <c r="AT164" s="226" t="s">
        <v>299</v>
      </c>
      <c r="AU164" s="226" t="s">
        <v>83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215</v>
      </c>
      <c r="BM164" s="226" t="s">
        <v>2992</v>
      </c>
    </row>
    <row r="165" s="2" customFormat="1" ht="24.15" customHeight="1">
      <c r="A165" s="40"/>
      <c r="B165" s="41"/>
      <c r="C165" s="272" t="s">
        <v>525</v>
      </c>
      <c r="D165" s="272" t="s">
        <v>299</v>
      </c>
      <c r="E165" s="273" t="s">
        <v>2993</v>
      </c>
      <c r="F165" s="274" t="s">
        <v>2994</v>
      </c>
      <c r="G165" s="275" t="s">
        <v>2434</v>
      </c>
      <c r="H165" s="276">
        <v>1</v>
      </c>
      <c r="I165" s="277"/>
      <c r="J165" s="278">
        <f>ROUND(I165*H165,2)</f>
        <v>0</v>
      </c>
      <c r="K165" s="274" t="s">
        <v>21</v>
      </c>
      <c r="L165" s="279"/>
      <c r="M165" s="280" t="s">
        <v>21</v>
      </c>
      <c r="N165" s="281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262</v>
      </c>
      <c r="AT165" s="226" t="s">
        <v>299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215</v>
      </c>
      <c r="BM165" s="226" t="s">
        <v>2995</v>
      </c>
    </row>
    <row r="166" s="2" customFormat="1" ht="14.4" customHeight="1">
      <c r="A166" s="40"/>
      <c r="B166" s="41"/>
      <c r="C166" s="272" t="s">
        <v>530</v>
      </c>
      <c r="D166" s="272" t="s">
        <v>299</v>
      </c>
      <c r="E166" s="273" t="s">
        <v>2996</v>
      </c>
      <c r="F166" s="274" t="s">
        <v>2997</v>
      </c>
      <c r="G166" s="275" t="s">
        <v>2434</v>
      </c>
      <c r="H166" s="276">
        <v>1</v>
      </c>
      <c r="I166" s="277"/>
      <c r="J166" s="278">
        <f>ROUND(I166*H166,2)</f>
        <v>0</v>
      </c>
      <c r="K166" s="274" t="s">
        <v>21</v>
      </c>
      <c r="L166" s="279"/>
      <c r="M166" s="280" t="s">
        <v>21</v>
      </c>
      <c r="N166" s="281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262</v>
      </c>
      <c r="AT166" s="226" t="s">
        <v>299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215</v>
      </c>
      <c r="BM166" s="226" t="s">
        <v>2998</v>
      </c>
    </row>
    <row r="167" s="2" customFormat="1" ht="14.4" customHeight="1">
      <c r="A167" s="40"/>
      <c r="B167" s="41"/>
      <c r="C167" s="272" t="s">
        <v>535</v>
      </c>
      <c r="D167" s="272" t="s">
        <v>299</v>
      </c>
      <c r="E167" s="273" t="s">
        <v>2999</v>
      </c>
      <c r="F167" s="274" t="s">
        <v>3000</v>
      </c>
      <c r="G167" s="275" t="s">
        <v>2434</v>
      </c>
      <c r="H167" s="276">
        <v>1</v>
      </c>
      <c r="I167" s="277"/>
      <c r="J167" s="278">
        <f>ROUND(I167*H167,2)</f>
        <v>0</v>
      </c>
      <c r="K167" s="274" t="s">
        <v>21</v>
      </c>
      <c r="L167" s="279"/>
      <c r="M167" s="280" t="s">
        <v>21</v>
      </c>
      <c r="N167" s="281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262</v>
      </c>
      <c r="AT167" s="226" t="s">
        <v>299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215</v>
      </c>
      <c r="BM167" s="226" t="s">
        <v>3001</v>
      </c>
    </row>
    <row r="168" s="2" customFormat="1" ht="14.4" customHeight="1">
      <c r="A168" s="40"/>
      <c r="B168" s="41"/>
      <c r="C168" s="272" t="s">
        <v>540</v>
      </c>
      <c r="D168" s="272" t="s">
        <v>299</v>
      </c>
      <c r="E168" s="273" t="s">
        <v>3002</v>
      </c>
      <c r="F168" s="274" t="s">
        <v>3003</v>
      </c>
      <c r="G168" s="275" t="s">
        <v>2434</v>
      </c>
      <c r="H168" s="276">
        <v>2</v>
      </c>
      <c r="I168" s="277"/>
      <c r="J168" s="278">
        <f>ROUND(I168*H168,2)</f>
        <v>0</v>
      </c>
      <c r="K168" s="274" t="s">
        <v>21</v>
      </c>
      <c r="L168" s="279"/>
      <c r="M168" s="280" t="s">
        <v>21</v>
      </c>
      <c r="N168" s="281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262</v>
      </c>
      <c r="AT168" s="226" t="s">
        <v>299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215</v>
      </c>
      <c r="BM168" s="226" t="s">
        <v>3004</v>
      </c>
    </row>
    <row r="169" s="2" customFormat="1" ht="14.4" customHeight="1">
      <c r="A169" s="40"/>
      <c r="B169" s="41"/>
      <c r="C169" s="272" t="s">
        <v>546</v>
      </c>
      <c r="D169" s="272" t="s">
        <v>299</v>
      </c>
      <c r="E169" s="273" t="s">
        <v>3005</v>
      </c>
      <c r="F169" s="274" t="s">
        <v>3006</v>
      </c>
      <c r="G169" s="275" t="s">
        <v>2434</v>
      </c>
      <c r="H169" s="276">
        <v>3</v>
      </c>
      <c r="I169" s="277"/>
      <c r="J169" s="278">
        <f>ROUND(I169*H169,2)</f>
        <v>0</v>
      </c>
      <c r="K169" s="274" t="s">
        <v>21</v>
      </c>
      <c r="L169" s="279"/>
      <c r="M169" s="280" t="s">
        <v>21</v>
      </c>
      <c r="N169" s="281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262</v>
      </c>
      <c r="AT169" s="226" t="s">
        <v>299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215</v>
      </c>
      <c r="BM169" s="226" t="s">
        <v>3007</v>
      </c>
    </row>
    <row r="170" s="2" customFormat="1" ht="49.05" customHeight="1">
      <c r="A170" s="40"/>
      <c r="B170" s="41"/>
      <c r="C170" s="272" t="s">
        <v>550</v>
      </c>
      <c r="D170" s="272" t="s">
        <v>299</v>
      </c>
      <c r="E170" s="273" t="s">
        <v>3008</v>
      </c>
      <c r="F170" s="274" t="s">
        <v>3009</v>
      </c>
      <c r="G170" s="275" t="s">
        <v>2434</v>
      </c>
      <c r="H170" s="276">
        <v>3</v>
      </c>
      <c r="I170" s="277"/>
      <c r="J170" s="278">
        <f>ROUND(I170*H170,2)</f>
        <v>0</v>
      </c>
      <c r="K170" s="274" t="s">
        <v>21</v>
      </c>
      <c r="L170" s="279"/>
      <c r="M170" s="280" t="s">
        <v>21</v>
      </c>
      <c r="N170" s="281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262</v>
      </c>
      <c r="AT170" s="226" t="s">
        <v>299</v>
      </c>
      <c r="AU170" s="226" t="s">
        <v>83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215</v>
      </c>
      <c r="BM170" s="226" t="s">
        <v>3010</v>
      </c>
    </row>
    <row r="171" s="2" customFormat="1" ht="24.15" customHeight="1">
      <c r="A171" s="40"/>
      <c r="B171" s="41"/>
      <c r="C171" s="272" t="s">
        <v>555</v>
      </c>
      <c r="D171" s="272" t="s">
        <v>299</v>
      </c>
      <c r="E171" s="273" t="s">
        <v>3011</v>
      </c>
      <c r="F171" s="274" t="s">
        <v>3012</v>
      </c>
      <c r="G171" s="275" t="s">
        <v>2434</v>
      </c>
      <c r="H171" s="276">
        <v>2</v>
      </c>
      <c r="I171" s="277"/>
      <c r="J171" s="278">
        <f>ROUND(I171*H171,2)</f>
        <v>0</v>
      </c>
      <c r="K171" s="274" t="s">
        <v>21</v>
      </c>
      <c r="L171" s="279"/>
      <c r="M171" s="280" t="s">
        <v>21</v>
      </c>
      <c r="N171" s="281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262</v>
      </c>
      <c r="AT171" s="226" t="s">
        <v>299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215</v>
      </c>
      <c r="BM171" s="226" t="s">
        <v>3013</v>
      </c>
    </row>
    <row r="172" s="2" customFormat="1" ht="14.4" customHeight="1">
      <c r="A172" s="40"/>
      <c r="B172" s="41"/>
      <c r="C172" s="272" t="s">
        <v>559</v>
      </c>
      <c r="D172" s="272" t="s">
        <v>299</v>
      </c>
      <c r="E172" s="273" t="s">
        <v>3014</v>
      </c>
      <c r="F172" s="274" t="s">
        <v>3015</v>
      </c>
      <c r="G172" s="275" t="s">
        <v>2434</v>
      </c>
      <c r="H172" s="276">
        <v>2</v>
      </c>
      <c r="I172" s="277"/>
      <c r="J172" s="278">
        <f>ROUND(I172*H172,2)</f>
        <v>0</v>
      </c>
      <c r="K172" s="274" t="s">
        <v>21</v>
      </c>
      <c r="L172" s="279"/>
      <c r="M172" s="280" t="s">
        <v>21</v>
      </c>
      <c r="N172" s="281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262</v>
      </c>
      <c r="AT172" s="226" t="s">
        <v>299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215</v>
      </c>
      <c r="BM172" s="226" t="s">
        <v>3016</v>
      </c>
    </row>
    <row r="173" s="2" customFormat="1" ht="24.15" customHeight="1">
      <c r="A173" s="40"/>
      <c r="B173" s="41"/>
      <c r="C173" s="272" t="s">
        <v>564</v>
      </c>
      <c r="D173" s="272" t="s">
        <v>299</v>
      </c>
      <c r="E173" s="273" t="s">
        <v>3017</v>
      </c>
      <c r="F173" s="274" t="s">
        <v>3018</v>
      </c>
      <c r="G173" s="275" t="s">
        <v>2434</v>
      </c>
      <c r="H173" s="276">
        <v>2</v>
      </c>
      <c r="I173" s="277"/>
      <c r="J173" s="278">
        <f>ROUND(I173*H173,2)</f>
        <v>0</v>
      </c>
      <c r="K173" s="274" t="s">
        <v>21</v>
      </c>
      <c r="L173" s="279"/>
      <c r="M173" s="280" t="s">
        <v>21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262</v>
      </c>
      <c r="AT173" s="226" t="s">
        <v>299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215</v>
      </c>
      <c r="BM173" s="226" t="s">
        <v>3019</v>
      </c>
    </row>
    <row r="174" s="2" customFormat="1" ht="14.4" customHeight="1">
      <c r="A174" s="40"/>
      <c r="B174" s="41"/>
      <c r="C174" s="272" t="s">
        <v>570</v>
      </c>
      <c r="D174" s="272" t="s">
        <v>299</v>
      </c>
      <c r="E174" s="273" t="s">
        <v>3020</v>
      </c>
      <c r="F174" s="274" t="s">
        <v>3021</v>
      </c>
      <c r="G174" s="275" t="s">
        <v>2434</v>
      </c>
      <c r="H174" s="276">
        <v>2</v>
      </c>
      <c r="I174" s="277"/>
      <c r="J174" s="278">
        <f>ROUND(I174*H174,2)</f>
        <v>0</v>
      </c>
      <c r="K174" s="274" t="s">
        <v>21</v>
      </c>
      <c r="L174" s="279"/>
      <c r="M174" s="288" t="s">
        <v>21</v>
      </c>
      <c r="N174" s="289" t="s">
        <v>45</v>
      </c>
      <c r="O174" s="285"/>
      <c r="P174" s="286">
        <f>O174*H174</f>
        <v>0</v>
      </c>
      <c r="Q174" s="286">
        <v>0</v>
      </c>
      <c r="R174" s="286">
        <f>Q174*H174</f>
        <v>0</v>
      </c>
      <c r="S174" s="286">
        <v>0</v>
      </c>
      <c r="T174" s="28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262</v>
      </c>
      <c r="AT174" s="226" t="s">
        <v>299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215</v>
      </c>
      <c r="BM174" s="226" t="s">
        <v>3022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fTdoCmXrQvhjXuR4lIE5VA86MSPwy7QRj+PD8GJ/VqWe/mEcxbfDliWgn0fiE+67yOIBUHAvbMO//M+QvWGchg==" hashValue="fuIufSWyP44l0oUVjMdvLmERfocbzQ5lCRGqUNZJsYF65jfptKYTBQtafdPD6dSd867m1p7AeE+FJb0kJ15XPw==" algorithmName="SHA-512" password="CC35"/>
  <autoFilter ref="C89:K1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3024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ROUND((SUM(BE91:BE158)),  2)</f>
        <v>0</v>
      </c>
      <c r="G35" s="40"/>
      <c r="H35" s="40"/>
      <c r="I35" s="160">
        <v>0.20999999999999999</v>
      </c>
      <c r="J35" s="159">
        <f>ROUND(((SUM(BE91:BE158))*I35),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ROUND((SUM(BF91:BF158)),  2)</f>
        <v>0</v>
      </c>
      <c r="G36" s="40"/>
      <c r="H36" s="40"/>
      <c r="I36" s="160">
        <v>0.14999999999999999</v>
      </c>
      <c r="J36" s="159">
        <f>ROUND(((SUM(BF91:BF158))*I36),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ROUND((SUM(BG91:BG158)),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ROUND((SUM(BH91:BH158)),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ROUND((SUM(BI91:BI158)),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01240 -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Miroslav Prokopec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186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3025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7"/>
      <c r="D66" s="184" t="s">
        <v>3026</v>
      </c>
      <c r="E66" s="185"/>
      <c r="F66" s="185"/>
      <c r="G66" s="185"/>
      <c r="H66" s="185"/>
      <c r="I66" s="185"/>
      <c r="J66" s="186">
        <f>J94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7"/>
      <c r="D67" s="184" t="s">
        <v>3027</v>
      </c>
      <c r="E67" s="185"/>
      <c r="F67" s="185"/>
      <c r="G67" s="185"/>
      <c r="H67" s="185"/>
      <c r="I67" s="185"/>
      <c r="J67" s="186">
        <f>J126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3028</v>
      </c>
      <c r="E68" s="185"/>
      <c r="F68" s="185"/>
      <c r="G68" s="185"/>
      <c r="H68" s="185"/>
      <c r="I68" s="185"/>
      <c r="J68" s="186">
        <f>J139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7"/>
      <c r="D69" s="184" t="s">
        <v>3029</v>
      </c>
      <c r="E69" s="185"/>
      <c r="F69" s="185"/>
      <c r="G69" s="185"/>
      <c r="H69" s="185"/>
      <c r="I69" s="185"/>
      <c r="J69" s="186">
        <f>J155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194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3.25" customHeight="1">
      <c r="A79" s="40"/>
      <c r="B79" s="41"/>
      <c r="C79" s="42"/>
      <c r="D79" s="42"/>
      <c r="E79" s="172" t="str">
        <f>E7</f>
        <v>Technicko - přírodovědné centrum Améba Trutnov, ZŠ Trutnov,V Domcích 488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118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2406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01240 - Vzduchotechnika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F14</f>
        <v xml:space="preserve"> </v>
      </c>
      <c r="G85" s="42"/>
      <c r="H85" s="42"/>
      <c r="I85" s="34" t="s">
        <v>24</v>
      </c>
      <c r="J85" s="74" t="str">
        <f>IF(J14="","",J14)</f>
        <v>16. 10. 2020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26</v>
      </c>
      <c r="D87" s="42"/>
      <c r="E87" s="42"/>
      <c r="F87" s="29" t="str">
        <f>E17</f>
        <v>Základní škola, Trutnov, V Domcích 488</v>
      </c>
      <c r="G87" s="42"/>
      <c r="H87" s="42"/>
      <c r="I87" s="34" t="s">
        <v>33</v>
      </c>
      <c r="J87" s="38" t="str">
        <f>E23</f>
        <v>Ing. J.Chaloupský, Trutnov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Miroslav Prokopec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195</v>
      </c>
      <c r="D90" s="191" t="s">
        <v>59</v>
      </c>
      <c r="E90" s="191" t="s">
        <v>55</v>
      </c>
      <c r="F90" s="191" t="s">
        <v>56</v>
      </c>
      <c r="G90" s="191" t="s">
        <v>196</v>
      </c>
      <c r="H90" s="191" t="s">
        <v>197</v>
      </c>
      <c r="I90" s="191" t="s">
        <v>198</v>
      </c>
      <c r="J90" s="191" t="s">
        <v>155</v>
      </c>
      <c r="K90" s="192" t="s">
        <v>199</v>
      </c>
      <c r="L90" s="193"/>
      <c r="M90" s="94" t="s">
        <v>21</v>
      </c>
      <c r="N90" s="95" t="s">
        <v>44</v>
      </c>
      <c r="O90" s="95" t="s">
        <v>200</v>
      </c>
      <c r="P90" s="95" t="s">
        <v>201</v>
      </c>
      <c r="Q90" s="95" t="s">
        <v>202</v>
      </c>
      <c r="R90" s="95" t="s">
        <v>203</v>
      </c>
      <c r="S90" s="95" t="s">
        <v>204</v>
      </c>
      <c r="T90" s="96" t="s">
        <v>205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206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</f>
        <v>0</v>
      </c>
      <c r="Q91" s="98"/>
      <c r="R91" s="196">
        <f>R92</f>
        <v>0</v>
      </c>
      <c r="S91" s="98"/>
      <c r="T91" s="197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156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73</v>
      </c>
      <c r="E92" s="202" t="s">
        <v>299</v>
      </c>
      <c r="F92" s="202" t="s">
        <v>2328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</f>
        <v>0</v>
      </c>
      <c r="Q92" s="207"/>
      <c r="R92" s="208">
        <f>R93</f>
        <v>0</v>
      </c>
      <c r="S92" s="207"/>
      <c r="T92" s="20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224</v>
      </c>
      <c r="AT92" s="211" t="s">
        <v>73</v>
      </c>
      <c r="AU92" s="211" t="s">
        <v>74</v>
      </c>
      <c r="AY92" s="210" t="s">
        <v>209</v>
      </c>
      <c r="BK92" s="212">
        <f>BK93</f>
        <v>0</v>
      </c>
    </row>
    <row r="93" s="12" customFormat="1" ht="22.8" customHeight="1">
      <c r="A93" s="12"/>
      <c r="B93" s="199"/>
      <c r="C93" s="200"/>
      <c r="D93" s="201" t="s">
        <v>73</v>
      </c>
      <c r="E93" s="213" t="s">
        <v>3030</v>
      </c>
      <c r="F93" s="213" t="s">
        <v>3031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P94+P126+P139+P155</f>
        <v>0</v>
      </c>
      <c r="Q93" s="207"/>
      <c r="R93" s="208">
        <f>R94+R126+R139+R155</f>
        <v>0</v>
      </c>
      <c r="S93" s="207"/>
      <c r="T93" s="209">
        <f>T94+T126+T139+T155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224</v>
      </c>
      <c r="AT93" s="211" t="s">
        <v>73</v>
      </c>
      <c r="AU93" s="211" t="s">
        <v>81</v>
      </c>
      <c r="AY93" s="210" t="s">
        <v>209</v>
      </c>
      <c r="BK93" s="212">
        <f>BK94+BK126+BK139+BK155</f>
        <v>0</v>
      </c>
    </row>
    <row r="94" s="12" customFormat="1" ht="20.88" customHeight="1">
      <c r="A94" s="12"/>
      <c r="B94" s="199"/>
      <c r="C94" s="200"/>
      <c r="D94" s="201" t="s">
        <v>73</v>
      </c>
      <c r="E94" s="213" t="s">
        <v>1493</v>
      </c>
      <c r="F94" s="213" t="s">
        <v>3032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SUM(P95:P125)</f>
        <v>0</v>
      </c>
      <c r="Q94" s="207"/>
      <c r="R94" s="208">
        <f>SUM(R95:R125)</f>
        <v>0</v>
      </c>
      <c r="S94" s="207"/>
      <c r="T94" s="209">
        <f>SUM(T95:T125)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73</v>
      </c>
      <c r="AU94" s="211" t="s">
        <v>83</v>
      </c>
      <c r="AY94" s="210" t="s">
        <v>209</v>
      </c>
      <c r="BK94" s="212">
        <f>SUM(BK95:BK125)</f>
        <v>0</v>
      </c>
    </row>
    <row r="95" s="2" customFormat="1" ht="90" customHeight="1">
      <c r="A95" s="40"/>
      <c r="B95" s="41"/>
      <c r="C95" s="215" t="s">
        <v>81</v>
      </c>
      <c r="D95" s="215" t="s">
        <v>211</v>
      </c>
      <c r="E95" s="216" t="s">
        <v>3033</v>
      </c>
      <c r="F95" s="217" t="s">
        <v>3034</v>
      </c>
      <c r="G95" s="218" t="s">
        <v>2483</v>
      </c>
      <c r="H95" s="219">
        <v>1</v>
      </c>
      <c r="I95" s="220"/>
      <c r="J95" s="221">
        <f>ROUND(I95*H95,2)</f>
        <v>0</v>
      </c>
      <c r="K95" s="217" t="s">
        <v>21</v>
      </c>
      <c r="L95" s="46"/>
      <c r="M95" s="222" t="s">
        <v>21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215</v>
      </c>
      <c r="AT95" s="226" t="s">
        <v>211</v>
      </c>
      <c r="AU95" s="226" t="s">
        <v>224</v>
      </c>
      <c r="AY95" s="19" t="s">
        <v>209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215</v>
      </c>
      <c r="BM95" s="226" t="s">
        <v>3035</v>
      </c>
    </row>
    <row r="96" s="2" customFormat="1" ht="90" customHeight="1">
      <c r="A96" s="40"/>
      <c r="B96" s="41"/>
      <c r="C96" s="215" t="s">
        <v>83</v>
      </c>
      <c r="D96" s="215" t="s">
        <v>211</v>
      </c>
      <c r="E96" s="216" t="s">
        <v>3036</v>
      </c>
      <c r="F96" s="217" t="s">
        <v>3037</v>
      </c>
      <c r="G96" s="218" t="s">
        <v>2483</v>
      </c>
      <c r="H96" s="219">
        <v>2</v>
      </c>
      <c r="I96" s="220"/>
      <c r="J96" s="221">
        <f>ROUND(I96*H96,2)</f>
        <v>0</v>
      </c>
      <c r="K96" s="217" t="s">
        <v>21</v>
      </c>
      <c r="L96" s="46"/>
      <c r="M96" s="222" t="s">
        <v>21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215</v>
      </c>
      <c r="AT96" s="226" t="s">
        <v>211</v>
      </c>
      <c r="AU96" s="226" t="s">
        <v>224</v>
      </c>
      <c r="AY96" s="19" t="s">
        <v>209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215</v>
      </c>
      <c r="BM96" s="226" t="s">
        <v>3038</v>
      </c>
    </row>
    <row r="97" s="2" customFormat="1" ht="14.4" customHeight="1">
      <c r="A97" s="40"/>
      <c r="B97" s="41"/>
      <c r="C97" s="215" t="s">
        <v>224</v>
      </c>
      <c r="D97" s="215" t="s">
        <v>211</v>
      </c>
      <c r="E97" s="216" t="s">
        <v>3039</v>
      </c>
      <c r="F97" s="217" t="s">
        <v>3040</v>
      </c>
      <c r="G97" s="218" t="s">
        <v>354</v>
      </c>
      <c r="H97" s="219">
        <v>2</v>
      </c>
      <c r="I97" s="220"/>
      <c r="J97" s="221">
        <f>ROUND(I97*H97,2)</f>
        <v>0</v>
      </c>
      <c r="K97" s="217" t="s">
        <v>21</v>
      </c>
      <c r="L97" s="46"/>
      <c r="M97" s="222" t="s">
        <v>21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215</v>
      </c>
      <c r="AT97" s="226" t="s">
        <v>211</v>
      </c>
      <c r="AU97" s="226" t="s">
        <v>224</v>
      </c>
      <c r="AY97" s="19" t="s">
        <v>209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215</v>
      </c>
      <c r="BM97" s="226" t="s">
        <v>3041</v>
      </c>
    </row>
    <row r="98" s="2" customFormat="1" ht="14.4" customHeight="1">
      <c r="A98" s="40"/>
      <c r="B98" s="41"/>
      <c r="C98" s="215" t="s">
        <v>215</v>
      </c>
      <c r="D98" s="215" t="s">
        <v>211</v>
      </c>
      <c r="E98" s="216" t="s">
        <v>3042</v>
      </c>
      <c r="F98" s="217" t="s">
        <v>3043</v>
      </c>
      <c r="G98" s="218" t="s">
        <v>354</v>
      </c>
      <c r="H98" s="219">
        <v>3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224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3044</v>
      </c>
    </row>
    <row r="99" s="2" customFormat="1" ht="14.4" customHeight="1">
      <c r="A99" s="40"/>
      <c r="B99" s="41"/>
      <c r="C99" s="215" t="s">
        <v>237</v>
      </c>
      <c r="D99" s="215" t="s">
        <v>211</v>
      </c>
      <c r="E99" s="216" t="s">
        <v>3045</v>
      </c>
      <c r="F99" s="217" t="s">
        <v>3046</v>
      </c>
      <c r="G99" s="218" t="s">
        <v>354</v>
      </c>
      <c r="H99" s="219">
        <v>3</v>
      </c>
      <c r="I99" s="220"/>
      <c r="J99" s="221">
        <f>ROUND(I99*H99,2)</f>
        <v>0</v>
      </c>
      <c r="K99" s="217" t="s">
        <v>21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224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3047</v>
      </c>
    </row>
    <row r="100" s="2" customFormat="1" ht="14.4" customHeight="1">
      <c r="A100" s="40"/>
      <c r="B100" s="41"/>
      <c r="C100" s="215" t="s">
        <v>243</v>
      </c>
      <c r="D100" s="215" t="s">
        <v>211</v>
      </c>
      <c r="E100" s="216" t="s">
        <v>3048</v>
      </c>
      <c r="F100" s="217" t="s">
        <v>3049</v>
      </c>
      <c r="G100" s="218" t="s">
        <v>354</v>
      </c>
      <c r="H100" s="219">
        <v>6</v>
      </c>
      <c r="I100" s="220"/>
      <c r="J100" s="221">
        <f>ROUND(I100*H100,2)</f>
        <v>0</v>
      </c>
      <c r="K100" s="217" t="s">
        <v>21</v>
      </c>
      <c r="L100" s="46"/>
      <c r="M100" s="222" t="s">
        <v>21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215</v>
      </c>
      <c r="AT100" s="226" t="s">
        <v>211</v>
      </c>
      <c r="AU100" s="226" t="s">
        <v>224</v>
      </c>
      <c r="AY100" s="19" t="s">
        <v>209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215</v>
      </c>
      <c r="BM100" s="226" t="s">
        <v>3050</v>
      </c>
    </row>
    <row r="101" s="2" customFormat="1" ht="14.4" customHeight="1">
      <c r="A101" s="40"/>
      <c r="B101" s="41"/>
      <c r="C101" s="215" t="s">
        <v>258</v>
      </c>
      <c r="D101" s="215" t="s">
        <v>211</v>
      </c>
      <c r="E101" s="216" t="s">
        <v>3051</v>
      </c>
      <c r="F101" s="217" t="s">
        <v>3052</v>
      </c>
      <c r="G101" s="218" t="s">
        <v>354</v>
      </c>
      <c r="H101" s="219">
        <v>6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224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3053</v>
      </c>
    </row>
    <row r="102" s="2" customFormat="1" ht="14.4" customHeight="1">
      <c r="A102" s="40"/>
      <c r="B102" s="41"/>
      <c r="C102" s="215" t="s">
        <v>262</v>
      </c>
      <c r="D102" s="215" t="s">
        <v>211</v>
      </c>
      <c r="E102" s="216" t="s">
        <v>3054</v>
      </c>
      <c r="F102" s="217" t="s">
        <v>3055</v>
      </c>
      <c r="G102" s="218" t="s">
        <v>354</v>
      </c>
      <c r="H102" s="219">
        <v>6</v>
      </c>
      <c r="I102" s="220"/>
      <c r="J102" s="221">
        <f>ROUND(I102*H102,2)</f>
        <v>0</v>
      </c>
      <c r="K102" s="217" t="s">
        <v>21</v>
      </c>
      <c r="L102" s="46"/>
      <c r="M102" s="222" t="s">
        <v>21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215</v>
      </c>
      <c r="AT102" s="226" t="s">
        <v>211</v>
      </c>
      <c r="AU102" s="226" t="s">
        <v>224</v>
      </c>
      <c r="AY102" s="19" t="s">
        <v>209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215</v>
      </c>
      <c r="BM102" s="226" t="s">
        <v>3056</v>
      </c>
    </row>
    <row r="103" s="2" customFormat="1" ht="14.4" customHeight="1">
      <c r="A103" s="40"/>
      <c r="B103" s="41"/>
      <c r="C103" s="215" t="s">
        <v>268</v>
      </c>
      <c r="D103" s="215" t="s">
        <v>211</v>
      </c>
      <c r="E103" s="216" t="s">
        <v>3057</v>
      </c>
      <c r="F103" s="217" t="s">
        <v>3058</v>
      </c>
      <c r="G103" s="218" t="s">
        <v>354</v>
      </c>
      <c r="H103" s="219">
        <v>6</v>
      </c>
      <c r="I103" s="220"/>
      <c r="J103" s="221">
        <f>ROUND(I103*H103,2)</f>
        <v>0</v>
      </c>
      <c r="K103" s="217" t="s">
        <v>21</v>
      </c>
      <c r="L103" s="46"/>
      <c r="M103" s="222" t="s">
        <v>21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215</v>
      </c>
      <c r="AT103" s="226" t="s">
        <v>211</v>
      </c>
      <c r="AU103" s="226" t="s">
        <v>224</v>
      </c>
      <c r="AY103" s="19" t="s">
        <v>209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215</v>
      </c>
      <c r="BM103" s="226" t="s">
        <v>3059</v>
      </c>
    </row>
    <row r="104" s="2" customFormat="1" ht="14.4" customHeight="1">
      <c r="A104" s="40"/>
      <c r="B104" s="41"/>
      <c r="C104" s="215" t="s">
        <v>272</v>
      </c>
      <c r="D104" s="215" t="s">
        <v>211</v>
      </c>
      <c r="E104" s="216" t="s">
        <v>3060</v>
      </c>
      <c r="F104" s="217" t="s">
        <v>3061</v>
      </c>
      <c r="G104" s="218" t="s">
        <v>354</v>
      </c>
      <c r="H104" s="219">
        <v>6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224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3062</v>
      </c>
    </row>
    <row r="105" s="2" customFormat="1" ht="14.4" customHeight="1">
      <c r="A105" s="40"/>
      <c r="B105" s="41"/>
      <c r="C105" s="215" t="s">
        <v>277</v>
      </c>
      <c r="D105" s="215" t="s">
        <v>211</v>
      </c>
      <c r="E105" s="216" t="s">
        <v>3063</v>
      </c>
      <c r="F105" s="217" t="s">
        <v>3064</v>
      </c>
      <c r="G105" s="218" t="s">
        <v>354</v>
      </c>
      <c r="H105" s="219">
        <v>6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224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3065</v>
      </c>
    </row>
    <row r="106" s="2" customFormat="1" ht="14.4" customHeight="1">
      <c r="A106" s="40"/>
      <c r="B106" s="41"/>
      <c r="C106" s="215" t="s">
        <v>282</v>
      </c>
      <c r="D106" s="215" t="s">
        <v>211</v>
      </c>
      <c r="E106" s="216" t="s">
        <v>3066</v>
      </c>
      <c r="F106" s="217" t="s">
        <v>3067</v>
      </c>
      <c r="G106" s="218" t="s">
        <v>322</v>
      </c>
      <c r="H106" s="219">
        <v>13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224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3068</v>
      </c>
    </row>
    <row r="107" s="2" customFormat="1" ht="14.4" customHeight="1">
      <c r="A107" s="40"/>
      <c r="B107" s="41"/>
      <c r="C107" s="215" t="s">
        <v>286</v>
      </c>
      <c r="D107" s="215" t="s">
        <v>211</v>
      </c>
      <c r="E107" s="216" t="s">
        <v>3069</v>
      </c>
      <c r="F107" s="217" t="s">
        <v>3070</v>
      </c>
      <c r="G107" s="218" t="s">
        <v>354</v>
      </c>
      <c r="H107" s="219">
        <v>1</v>
      </c>
      <c r="I107" s="220"/>
      <c r="J107" s="221">
        <f>ROUND(I107*H107,2)</f>
        <v>0</v>
      </c>
      <c r="K107" s="217" t="s">
        <v>21</v>
      </c>
      <c r="L107" s="46"/>
      <c r="M107" s="222" t="s">
        <v>21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215</v>
      </c>
      <c r="AT107" s="226" t="s">
        <v>211</v>
      </c>
      <c r="AU107" s="226" t="s">
        <v>224</v>
      </c>
      <c r="AY107" s="19" t="s">
        <v>209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215</v>
      </c>
      <c r="BM107" s="226" t="s">
        <v>3071</v>
      </c>
    </row>
    <row r="108" s="2" customFormat="1" ht="14.4" customHeight="1">
      <c r="A108" s="40"/>
      <c r="B108" s="41"/>
      <c r="C108" s="215" t="s">
        <v>290</v>
      </c>
      <c r="D108" s="215" t="s">
        <v>211</v>
      </c>
      <c r="E108" s="216" t="s">
        <v>3072</v>
      </c>
      <c r="F108" s="217" t="s">
        <v>3073</v>
      </c>
      <c r="G108" s="218" t="s">
        <v>354</v>
      </c>
      <c r="H108" s="219">
        <v>1</v>
      </c>
      <c r="I108" s="220"/>
      <c r="J108" s="221">
        <f>ROUND(I108*H108,2)</f>
        <v>0</v>
      </c>
      <c r="K108" s="217" t="s">
        <v>21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224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3074</v>
      </c>
    </row>
    <row r="109" s="2" customFormat="1" ht="14.4" customHeight="1">
      <c r="A109" s="40"/>
      <c r="B109" s="41"/>
      <c r="C109" s="215" t="s">
        <v>8</v>
      </c>
      <c r="D109" s="215" t="s">
        <v>211</v>
      </c>
      <c r="E109" s="216" t="s">
        <v>3075</v>
      </c>
      <c r="F109" s="217" t="s">
        <v>3076</v>
      </c>
      <c r="G109" s="218" t="s">
        <v>354</v>
      </c>
      <c r="H109" s="219">
        <v>1</v>
      </c>
      <c r="I109" s="220"/>
      <c r="J109" s="221">
        <f>ROUND(I109*H109,2)</f>
        <v>0</v>
      </c>
      <c r="K109" s="217" t="s">
        <v>21</v>
      </c>
      <c r="L109" s="46"/>
      <c r="M109" s="222" t="s">
        <v>21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215</v>
      </c>
      <c r="AT109" s="226" t="s">
        <v>211</v>
      </c>
      <c r="AU109" s="226" t="s">
        <v>224</v>
      </c>
      <c r="AY109" s="19" t="s">
        <v>209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215</v>
      </c>
      <c r="BM109" s="226" t="s">
        <v>3077</v>
      </c>
    </row>
    <row r="110" s="2" customFormat="1" ht="14.4" customHeight="1">
      <c r="A110" s="40"/>
      <c r="B110" s="41"/>
      <c r="C110" s="215" t="s">
        <v>298</v>
      </c>
      <c r="D110" s="215" t="s">
        <v>211</v>
      </c>
      <c r="E110" s="216" t="s">
        <v>3078</v>
      </c>
      <c r="F110" s="217" t="s">
        <v>3079</v>
      </c>
      <c r="G110" s="218" t="s">
        <v>354</v>
      </c>
      <c r="H110" s="219">
        <v>11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224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3080</v>
      </c>
    </row>
    <row r="111" s="2" customFormat="1" ht="14.4" customHeight="1">
      <c r="A111" s="40"/>
      <c r="B111" s="41"/>
      <c r="C111" s="215" t="s">
        <v>305</v>
      </c>
      <c r="D111" s="215" t="s">
        <v>211</v>
      </c>
      <c r="E111" s="216" t="s">
        <v>3081</v>
      </c>
      <c r="F111" s="217" t="s">
        <v>3082</v>
      </c>
      <c r="G111" s="218" t="s">
        <v>354</v>
      </c>
      <c r="H111" s="219">
        <v>1</v>
      </c>
      <c r="I111" s="220"/>
      <c r="J111" s="221">
        <f>ROUND(I111*H111,2)</f>
        <v>0</v>
      </c>
      <c r="K111" s="217" t="s">
        <v>21</v>
      </c>
      <c r="L111" s="46"/>
      <c r="M111" s="222" t="s">
        <v>21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215</v>
      </c>
      <c r="AT111" s="226" t="s">
        <v>211</v>
      </c>
      <c r="AU111" s="226" t="s">
        <v>224</v>
      </c>
      <c r="AY111" s="19" t="s">
        <v>209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215</v>
      </c>
      <c r="BM111" s="226" t="s">
        <v>3083</v>
      </c>
    </row>
    <row r="112" s="2" customFormat="1" ht="14.4" customHeight="1">
      <c r="A112" s="40"/>
      <c r="B112" s="41"/>
      <c r="C112" s="215" t="s">
        <v>310</v>
      </c>
      <c r="D112" s="215" t="s">
        <v>211</v>
      </c>
      <c r="E112" s="216" t="s">
        <v>3084</v>
      </c>
      <c r="F112" s="217" t="s">
        <v>3085</v>
      </c>
      <c r="G112" s="218" t="s">
        <v>354</v>
      </c>
      <c r="H112" s="219">
        <v>4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224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3086</v>
      </c>
    </row>
    <row r="113" s="2" customFormat="1" ht="14.4" customHeight="1">
      <c r="A113" s="40"/>
      <c r="B113" s="41"/>
      <c r="C113" s="215" t="s">
        <v>315</v>
      </c>
      <c r="D113" s="215" t="s">
        <v>211</v>
      </c>
      <c r="E113" s="216" t="s">
        <v>3087</v>
      </c>
      <c r="F113" s="217" t="s">
        <v>3088</v>
      </c>
      <c r="G113" s="218" t="s">
        <v>354</v>
      </c>
      <c r="H113" s="219">
        <v>7</v>
      </c>
      <c r="I113" s="220"/>
      <c r="J113" s="221">
        <f>ROUND(I113*H113,2)</f>
        <v>0</v>
      </c>
      <c r="K113" s="217" t="s">
        <v>21</v>
      </c>
      <c r="L113" s="46"/>
      <c r="M113" s="222" t="s">
        <v>21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215</v>
      </c>
      <c r="AT113" s="226" t="s">
        <v>211</v>
      </c>
      <c r="AU113" s="226" t="s">
        <v>224</v>
      </c>
      <c r="AY113" s="19" t="s">
        <v>209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215</v>
      </c>
      <c r="BM113" s="226" t="s">
        <v>3089</v>
      </c>
    </row>
    <row r="114" s="2" customFormat="1" ht="14.4" customHeight="1">
      <c r="A114" s="40"/>
      <c r="B114" s="41"/>
      <c r="C114" s="215" t="s">
        <v>319</v>
      </c>
      <c r="D114" s="215" t="s">
        <v>211</v>
      </c>
      <c r="E114" s="216" t="s">
        <v>3090</v>
      </c>
      <c r="F114" s="217" t="s">
        <v>3091</v>
      </c>
      <c r="G114" s="218" t="s">
        <v>354</v>
      </c>
      <c r="H114" s="219">
        <v>4</v>
      </c>
      <c r="I114" s="220"/>
      <c r="J114" s="221">
        <f>ROUND(I114*H114,2)</f>
        <v>0</v>
      </c>
      <c r="K114" s="217" t="s">
        <v>21</v>
      </c>
      <c r="L114" s="46"/>
      <c r="M114" s="222" t="s">
        <v>21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215</v>
      </c>
      <c r="AT114" s="226" t="s">
        <v>211</v>
      </c>
      <c r="AU114" s="226" t="s">
        <v>224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3092</v>
      </c>
    </row>
    <row r="115" s="2" customFormat="1" ht="14.4" customHeight="1">
      <c r="A115" s="40"/>
      <c r="B115" s="41"/>
      <c r="C115" s="215" t="s">
        <v>7</v>
      </c>
      <c r="D115" s="215" t="s">
        <v>211</v>
      </c>
      <c r="E115" s="216" t="s">
        <v>3093</v>
      </c>
      <c r="F115" s="217" t="s">
        <v>3094</v>
      </c>
      <c r="G115" s="218" t="s">
        <v>354</v>
      </c>
      <c r="H115" s="219">
        <v>11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224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3095</v>
      </c>
    </row>
    <row r="116" s="2" customFormat="1" ht="14.4" customHeight="1">
      <c r="A116" s="40"/>
      <c r="B116" s="41"/>
      <c r="C116" s="215" t="s">
        <v>328</v>
      </c>
      <c r="D116" s="215" t="s">
        <v>211</v>
      </c>
      <c r="E116" s="216" t="s">
        <v>3096</v>
      </c>
      <c r="F116" s="217" t="s">
        <v>3097</v>
      </c>
      <c r="G116" s="218" t="s">
        <v>354</v>
      </c>
      <c r="H116" s="219">
        <v>1</v>
      </c>
      <c r="I116" s="220"/>
      <c r="J116" s="221">
        <f>ROUND(I116*H116,2)</f>
        <v>0</v>
      </c>
      <c r="K116" s="217" t="s">
        <v>21</v>
      </c>
      <c r="L116" s="46"/>
      <c r="M116" s="222" t="s">
        <v>21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215</v>
      </c>
      <c r="AT116" s="226" t="s">
        <v>211</v>
      </c>
      <c r="AU116" s="226" t="s">
        <v>224</v>
      </c>
      <c r="AY116" s="19" t="s">
        <v>209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215</v>
      </c>
      <c r="BM116" s="226" t="s">
        <v>3098</v>
      </c>
    </row>
    <row r="117" s="2" customFormat="1" ht="14.4" customHeight="1">
      <c r="A117" s="40"/>
      <c r="B117" s="41"/>
      <c r="C117" s="215" t="s">
        <v>335</v>
      </c>
      <c r="D117" s="215" t="s">
        <v>211</v>
      </c>
      <c r="E117" s="216" t="s">
        <v>3099</v>
      </c>
      <c r="F117" s="217" t="s">
        <v>3100</v>
      </c>
      <c r="G117" s="218" t="s">
        <v>354</v>
      </c>
      <c r="H117" s="219">
        <v>4</v>
      </c>
      <c r="I117" s="220"/>
      <c r="J117" s="221">
        <f>ROUND(I117*H117,2)</f>
        <v>0</v>
      </c>
      <c r="K117" s="217" t="s">
        <v>21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224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3101</v>
      </c>
    </row>
    <row r="118" s="2" customFormat="1" ht="14.4" customHeight="1">
      <c r="A118" s="40"/>
      <c r="B118" s="41"/>
      <c r="C118" s="215" t="s">
        <v>140</v>
      </c>
      <c r="D118" s="215" t="s">
        <v>211</v>
      </c>
      <c r="E118" s="216" t="s">
        <v>3102</v>
      </c>
      <c r="F118" s="217" t="s">
        <v>3076</v>
      </c>
      <c r="G118" s="218" t="s">
        <v>354</v>
      </c>
      <c r="H118" s="219">
        <v>1</v>
      </c>
      <c r="I118" s="220"/>
      <c r="J118" s="221">
        <f>ROUND(I118*H118,2)</f>
        <v>0</v>
      </c>
      <c r="K118" s="217" t="s">
        <v>21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215</v>
      </c>
      <c r="AT118" s="226" t="s">
        <v>211</v>
      </c>
      <c r="AU118" s="226" t="s">
        <v>224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215</v>
      </c>
      <c r="BM118" s="226" t="s">
        <v>3103</v>
      </c>
    </row>
    <row r="119" s="2" customFormat="1" ht="14.4" customHeight="1">
      <c r="A119" s="40"/>
      <c r="B119" s="41"/>
      <c r="C119" s="215" t="s">
        <v>344</v>
      </c>
      <c r="D119" s="215" t="s">
        <v>211</v>
      </c>
      <c r="E119" s="216" t="s">
        <v>3104</v>
      </c>
      <c r="F119" s="217" t="s">
        <v>3105</v>
      </c>
      <c r="G119" s="218" t="s">
        <v>354</v>
      </c>
      <c r="H119" s="219">
        <v>1</v>
      </c>
      <c r="I119" s="220"/>
      <c r="J119" s="221">
        <f>ROUND(I119*H119,2)</f>
        <v>0</v>
      </c>
      <c r="K119" s="217" t="s">
        <v>21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224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3106</v>
      </c>
    </row>
    <row r="120" s="2" customFormat="1" ht="14.4" customHeight="1">
      <c r="A120" s="40"/>
      <c r="B120" s="41"/>
      <c r="C120" s="215" t="s">
        <v>351</v>
      </c>
      <c r="D120" s="215" t="s">
        <v>211</v>
      </c>
      <c r="E120" s="216" t="s">
        <v>3107</v>
      </c>
      <c r="F120" s="217" t="s">
        <v>3108</v>
      </c>
      <c r="G120" s="218" t="s">
        <v>354</v>
      </c>
      <c r="H120" s="219">
        <v>1</v>
      </c>
      <c r="I120" s="220"/>
      <c r="J120" s="221">
        <f>ROUND(I120*H120,2)</f>
        <v>0</v>
      </c>
      <c r="K120" s="217" t="s">
        <v>21</v>
      </c>
      <c r="L120" s="46"/>
      <c r="M120" s="222" t="s">
        <v>21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215</v>
      </c>
      <c r="AT120" s="226" t="s">
        <v>211</v>
      </c>
      <c r="AU120" s="226" t="s">
        <v>224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215</v>
      </c>
      <c r="BM120" s="226" t="s">
        <v>3109</v>
      </c>
    </row>
    <row r="121" s="2" customFormat="1" ht="14.4" customHeight="1">
      <c r="A121" s="40"/>
      <c r="B121" s="41"/>
      <c r="C121" s="215" t="s">
        <v>361</v>
      </c>
      <c r="D121" s="215" t="s">
        <v>211</v>
      </c>
      <c r="E121" s="216" t="s">
        <v>3110</v>
      </c>
      <c r="F121" s="217" t="s">
        <v>3111</v>
      </c>
      <c r="G121" s="218" t="s">
        <v>354</v>
      </c>
      <c r="H121" s="219">
        <v>5</v>
      </c>
      <c r="I121" s="220"/>
      <c r="J121" s="221">
        <f>ROUND(I121*H121,2)</f>
        <v>0</v>
      </c>
      <c r="K121" s="217" t="s">
        <v>21</v>
      </c>
      <c r="L121" s="46"/>
      <c r="M121" s="222" t="s">
        <v>21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215</v>
      </c>
      <c r="AT121" s="226" t="s">
        <v>211</v>
      </c>
      <c r="AU121" s="226" t="s">
        <v>224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215</v>
      </c>
      <c r="BM121" s="226" t="s">
        <v>3112</v>
      </c>
    </row>
    <row r="122" s="2" customFormat="1" ht="14.4" customHeight="1">
      <c r="A122" s="40"/>
      <c r="B122" s="41"/>
      <c r="C122" s="215" t="s">
        <v>366</v>
      </c>
      <c r="D122" s="215" t="s">
        <v>211</v>
      </c>
      <c r="E122" s="216" t="s">
        <v>3113</v>
      </c>
      <c r="F122" s="217" t="s">
        <v>3114</v>
      </c>
      <c r="G122" s="218" t="s">
        <v>354</v>
      </c>
      <c r="H122" s="219">
        <v>4</v>
      </c>
      <c r="I122" s="220"/>
      <c r="J122" s="221">
        <f>ROUND(I122*H122,2)</f>
        <v>0</v>
      </c>
      <c r="K122" s="217" t="s">
        <v>21</v>
      </c>
      <c r="L122" s="46"/>
      <c r="M122" s="222" t="s">
        <v>21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215</v>
      </c>
      <c r="AT122" s="226" t="s">
        <v>211</v>
      </c>
      <c r="AU122" s="226" t="s">
        <v>224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215</v>
      </c>
      <c r="BM122" s="226" t="s">
        <v>3115</v>
      </c>
    </row>
    <row r="123" s="2" customFormat="1" ht="14.4" customHeight="1">
      <c r="A123" s="40"/>
      <c r="B123" s="41"/>
      <c r="C123" s="215" t="s">
        <v>374</v>
      </c>
      <c r="D123" s="215" t="s">
        <v>211</v>
      </c>
      <c r="E123" s="216" t="s">
        <v>3116</v>
      </c>
      <c r="F123" s="217" t="s">
        <v>3117</v>
      </c>
      <c r="G123" s="218" t="s">
        <v>2483</v>
      </c>
      <c r="H123" s="219">
        <v>7</v>
      </c>
      <c r="I123" s="220"/>
      <c r="J123" s="221">
        <f>ROUND(I123*H123,2)</f>
        <v>0</v>
      </c>
      <c r="K123" s="217" t="s">
        <v>21</v>
      </c>
      <c r="L123" s="46"/>
      <c r="M123" s="222" t="s">
        <v>21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215</v>
      </c>
      <c r="AT123" s="226" t="s">
        <v>211</v>
      </c>
      <c r="AU123" s="226" t="s">
        <v>224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215</v>
      </c>
      <c r="BM123" s="226" t="s">
        <v>3118</v>
      </c>
    </row>
    <row r="124" s="2" customFormat="1" ht="24.15" customHeight="1">
      <c r="A124" s="40"/>
      <c r="B124" s="41"/>
      <c r="C124" s="215" t="s">
        <v>378</v>
      </c>
      <c r="D124" s="215" t="s">
        <v>211</v>
      </c>
      <c r="E124" s="216" t="s">
        <v>3119</v>
      </c>
      <c r="F124" s="217" t="s">
        <v>3120</v>
      </c>
      <c r="G124" s="218" t="s">
        <v>2483</v>
      </c>
      <c r="H124" s="219">
        <v>7</v>
      </c>
      <c r="I124" s="220"/>
      <c r="J124" s="221">
        <f>ROUND(I124*H124,2)</f>
        <v>0</v>
      </c>
      <c r="K124" s="217" t="s">
        <v>21</v>
      </c>
      <c r="L124" s="46"/>
      <c r="M124" s="222" t="s">
        <v>21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215</v>
      </c>
      <c r="AT124" s="226" t="s">
        <v>211</v>
      </c>
      <c r="AU124" s="226" t="s">
        <v>224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215</v>
      </c>
      <c r="BM124" s="226" t="s">
        <v>3121</v>
      </c>
    </row>
    <row r="125" s="2" customFormat="1" ht="14.4" customHeight="1">
      <c r="A125" s="40"/>
      <c r="B125" s="41"/>
      <c r="C125" s="215" t="s">
        <v>384</v>
      </c>
      <c r="D125" s="215" t="s">
        <v>211</v>
      </c>
      <c r="E125" s="216" t="s">
        <v>3122</v>
      </c>
      <c r="F125" s="217" t="s">
        <v>3123</v>
      </c>
      <c r="G125" s="218" t="s">
        <v>2483</v>
      </c>
      <c r="H125" s="219">
        <v>1</v>
      </c>
      <c r="I125" s="220"/>
      <c r="J125" s="221">
        <f>ROUND(I125*H125,2)</f>
        <v>0</v>
      </c>
      <c r="K125" s="217" t="s">
        <v>21</v>
      </c>
      <c r="L125" s="46"/>
      <c r="M125" s="222" t="s">
        <v>21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215</v>
      </c>
      <c r="AT125" s="226" t="s">
        <v>211</v>
      </c>
      <c r="AU125" s="226" t="s">
        <v>224</v>
      </c>
      <c r="AY125" s="19" t="s">
        <v>209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215</v>
      </c>
      <c r="BM125" s="226" t="s">
        <v>3124</v>
      </c>
    </row>
    <row r="126" s="12" customFormat="1" ht="20.88" customHeight="1">
      <c r="A126" s="12"/>
      <c r="B126" s="199"/>
      <c r="C126" s="200"/>
      <c r="D126" s="201" t="s">
        <v>73</v>
      </c>
      <c r="E126" s="213" t="s">
        <v>1498</v>
      </c>
      <c r="F126" s="213" t="s">
        <v>3125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SUM(P127:P138)</f>
        <v>0</v>
      </c>
      <c r="Q126" s="207"/>
      <c r="R126" s="208">
        <f>SUM(R127:R138)</f>
        <v>0</v>
      </c>
      <c r="S126" s="207"/>
      <c r="T126" s="209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73</v>
      </c>
      <c r="AU126" s="211" t="s">
        <v>83</v>
      </c>
      <c r="AY126" s="210" t="s">
        <v>209</v>
      </c>
      <c r="BK126" s="212">
        <f>SUM(BK127:BK138)</f>
        <v>0</v>
      </c>
    </row>
    <row r="127" s="2" customFormat="1" ht="76.35" customHeight="1">
      <c r="A127" s="40"/>
      <c r="B127" s="41"/>
      <c r="C127" s="215" t="s">
        <v>395</v>
      </c>
      <c r="D127" s="215" t="s">
        <v>211</v>
      </c>
      <c r="E127" s="216" t="s">
        <v>3126</v>
      </c>
      <c r="F127" s="217" t="s">
        <v>3127</v>
      </c>
      <c r="G127" s="218" t="s">
        <v>2483</v>
      </c>
      <c r="H127" s="219">
        <v>2</v>
      </c>
      <c r="I127" s="220"/>
      <c r="J127" s="221">
        <f>ROUND(I127*H127,2)</f>
        <v>0</v>
      </c>
      <c r="K127" s="217" t="s">
        <v>21</v>
      </c>
      <c r="L127" s="46"/>
      <c r="M127" s="222" t="s">
        <v>21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215</v>
      </c>
      <c r="AT127" s="226" t="s">
        <v>211</v>
      </c>
      <c r="AU127" s="226" t="s">
        <v>224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215</v>
      </c>
      <c r="BM127" s="226" t="s">
        <v>3128</v>
      </c>
    </row>
    <row r="128" s="15" customFormat="1">
      <c r="A128" s="15"/>
      <c r="B128" s="251"/>
      <c r="C128" s="252"/>
      <c r="D128" s="230" t="s">
        <v>217</v>
      </c>
      <c r="E128" s="253" t="s">
        <v>21</v>
      </c>
      <c r="F128" s="254" t="s">
        <v>3129</v>
      </c>
      <c r="G128" s="252"/>
      <c r="H128" s="253" t="s">
        <v>21</v>
      </c>
      <c r="I128" s="255"/>
      <c r="J128" s="252"/>
      <c r="K128" s="252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217</v>
      </c>
      <c r="AU128" s="260" t="s">
        <v>224</v>
      </c>
      <c r="AV128" s="15" t="s">
        <v>81</v>
      </c>
      <c r="AW128" s="15" t="s">
        <v>35</v>
      </c>
      <c r="AX128" s="15" t="s">
        <v>74</v>
      </c>
      <c r="AY128" s="260" t="s">
        <v>209</v>
      </c>
    </row>
    <row r="129" s="15" customFormat="1">
      <c r="A129" s="15"/>
      <c r="B129" s="251"/>
      <c r="C129" s="252"/>
      <c r="D129" s="230" t="s">
        <v>217</v>
      </c>
      <c r="E129" s="253" t="s">
        <v>21</v>
      </c>
      <c r="F129" s="254" t="s">
        <v>3130</v>
      </c>
      <c r="G129" s="252"/>
      <c r="H129" s="253" t="s">
        <v>21</v>
      </c>
      <c r="I129" s="255"/>
      <c r="J129" s="252"/>
      <c r="K129" s="252"/>
      <c r="L129" s="256"/>
      <c r="M129" s="257"/>
      <c r="N129" s="258"/>
      <c r="O129" s="258"/>
      <c r="P129" s="258"/>
      <c r="Q129" s="258"/>
      <c r="R129" s="258"/>
      <c r="S129" s="258"/>
      <c r="T129" s="25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0" t="s">
        <v>217</v>
      </c>
      <c r="AU129" s="260" t="s">
        <v>224</v>
      </c>
      <c r="AV129" s="15" t="s">
        <v>81</v>
      </c>
      <c r="AW129" s="15" t="s">
        <v>35</v>
      </c>
      <c r="AX129" s="15" t="s">
        <v>74</v>
      </c>
      <c r="AY129" s="260" t="s">
        <v>209</v>
      </c>
    </row>
    <row r="130" s="15" customFormat="1">
      <c r="A130" s="15"/>
      <c r="B130" s="251"/>
      <c r="C130" s="252"/>
      <c r="D130" s="230" t="s">
        <v>217</v>
      </c>
      <c r="E130" s="253" t="s">
        <v>21</v>
      </c>
      <c r="F130" s="254" t="s">
        <v>3131</v>
      </c>
      <c r="G130" s="252"/>
      <c r="H130" s="253" t="s">
        <v>21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217</v>
      </c>
      <c r="AU130" s="260" t="s">
        <v>224</v>
      </c>
      <c r="AV130" s="15" t="s">
        <v>81</v>
      </c>
      <c r="AW130" s="15" t="s">
        <v>35</v>
      </c>
      <c r="AX130" s="15" t="s">
        <v>74</v>
      </c>
      <c r="AY130" s="260" t="s">
        <v>209</v>
      </c>
    </row>
    <row r="131" s="13" customFormat="1">
      <c r="A131" s="13"/>
      <c r="B131" s="228"/>
      <c r="C131" s="229"/>
      <c r="D131" s="230" t="s">
        <v>217</v>
      </c>
      <c r="E131" s="231" t="s">
        <v>21</v>
      </c>
      <c r="F131" s="232" t="s">
        <v>3132</v>
      </c>
      <c r="G131" s="229"/>
      <c r="H131" s="233">
        <v>2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217</v>
      </c>
      <c r="AU131" s="239" t="s">
        <v>224</v>
      </c>
      <c r="AV131" s="13" t="s">
        <v>83</v>
      </c>
      <c r="AW131" s="13" t="s">
        <v>35</v>
      </c>
      <c r="AX131" s="13" t="s">
        <v>81</v>
      </c>
      <c r="AY131" s="239" t="s">
        <v>209</v>
      </c>
    </row>
    <row r="132" s="2" customFormat="1" ht="49.05" customHeight="1">
      <c r="A132" s="40"/>
      <c r="B132" s="41"/>
      <c r="C132" s="215" t="s">
        <v>120</v>
      </c>
      <c r="D132" s="215" t="s">
        <v>211</v>
      </c>
      <c r="E132" s="216" t="s">
        <v>3133</v>
      </c>
      <c r="F132" s="217" t="s">
        <v>3134</v>
      </c>
      <c r="G132" s="218" t="s">
        <v>2483</v>
      </c>
      <c r="H132" s="219">
        <v>1</v>
      </c>
      <c r="I132" s="220"/>
      <c r="J132" s="221">
        <f>ROUND(I132*H132,2)</f>
        <v>0</v>
      </c>
      <c r="K132" s="217" t="s">
        <v>21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215</v>
      </c>
      <c r="AT132" s="226" t="s">
        <v>211</v>
      </c>
      <c r="AU132" s="226" t="s">
        <v>224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3135</v>
      </c>
    </row>
    <row r="133" s="15" customFormat="1">
      <c r="A133" s="15"/>
      <c r="B133" s="251"/>
      <c r="C133" s="252"/>
      <c r="D133" s="230" t="s">
        <v>217</v>
      </c>
      <c r="E133" s="253" t="s">
        <v>21</v>
      </c>
      <c r="F133" s="254" t="s">
        <v>3129</v>
      </c>
      <c r="G133" s="252"/>
      <c r="H133" s="253" t="s">
        <v>21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0" t="s">
        <v>217</v>
      </c>
      <c r="AU133" s="260" t="s">
        <v>224</v>
      </c>
      <c r="AV133" s="15" t="s">
        <v>81</v>
      </c>
      <c r="AW133" s="15" t="s">
        <v>35</v>
      </c>
      <c r="AX133" s="15" t="s">
        <v>74</v>
      </c>
      <c r="AY133" s="260" t="s">
        <v>209</v>
      </c>
    </row>
    <row r="134" s="15" customFormat="1">
      <c r="A134" s="15"/>
      <c r="B134" s="251"/>
      <c r="C134" s="252"/>
      <c r="D134" s="230" t="s">
        <v>217</v>
      </c>
      <c r="E134" s="253" t="s">
        <v>21</v>
      </c>
      <c r="F134" s="254" t="s">
        <v>3136</v>
      </c>
      <c r="G134" s="252"/>
      <c r="H134" s="253" t="s">
        <v>21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0" t="s">
        <v>217</v>
      </c>
      <c r="AU134" s="260" t="s">
        <v>224</v>
      </c>
      <c r="AV134" s="15" t="s">
        <v>81</v>
      </c>
      <c r="AW134" s="15" t="s">
        <v>35</v>
      </c>
      <c r="AX134" s="15" t="s">
        <v>74</v>
      </c>
      <c r="AY134" s="260" t="s">
        <v>209</v>
      </c>
    </row>
    <row r="135" s="15" customFormat="1">
      <c r="A135" s="15"/>
      <c r="B135" s="251"/>
      <c r="C135" s="252"/>
      <c r="D135" s="230" t="s">
        <v>217</v>
      </c>
      <c r="E135" s="253" t="s">
        <v>21</v>
      </c>
      <c r="F135" s="254" t="s">
        <v>3131</v>
      </c>
      <c r="G135" s="252"/>
      <c r="H135" s="253" t="s">
        <v>21</v>
      </c>
      <c r="I135" s="255"/>
      <c r="J135" s="252"/>
      <c r="K135" s="252"/>
      <c r="L135" s="256"/>
      <c r="M135" s="257"/>
      <c r="N135" s="258"/>
      <c r="O135" s="258"/>
      <c r="P135" s="258"/>
      <c r="Q135" s="258"/>
      <c r="R135" s="258"/>
      <c r="S135" s="258"/>
      <c r="T135" s="25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0" t="s">
        <v>217</v>
      </c>
      <c r="AU135" s="260" t="s">
        <v>224</v>
      </c>
      <c r="AV135" s="15" t="s">
        <v>81</v>
      </c>
      <c r="AW135" s="15" t="s">
        <v>35</v>
      </c>
      <c r="AX135" s="15" t="s">
        <v>74</v>
      </c>
      <c r="AY135" s="260" t="s">
        <v>209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3137</v>
      </c>
      <c r="G136" s="229"/>
      <c r="H136" s="233">
        <v>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224</v>
      </c>
      <c r="AV136" s="13" t="s">
        <v>83</v>
      </c>
      <c r="AW136" s="13" t="s">
        <v>35</v>
      </c>
      <c r="AX136" s="13" t="s">
        <v>81</v>
      </c>
      <c r="AY136" s="239" t="s">
        <v>209</v>
      </c>
    </row>
    <row r="137" s="2" customFormat="1" ht="14.4" customHeight="1">
      <c r="A137" s="40"/>
      <c r="B137" s="41"/>
      <c r="C137" s="215" t="s">
        <v>404</v>
      </c>
      <c r="D137" s="215" t="s">
        <v>211</v>
      </c>
      <c r="E137" s="216" t="s">
        <v>3138</v>
      </c>
      <c r="F137" s="217" t="s">
        <v>3139</v>
      </c>
      <c r="G137" s="218" t="s">
        <v>2483</v>
      </c>
      <c r="H137" s="219">
        <v>1</v>
      </c>
      <c r="I137" s="220"/>
      <c r="J137" s="221">
        <f>ROUND(I137*H137,2)</f>
        <v>0</v>
      </c>
      <c r="K137" s="217" t="s">
        <v>21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215</v>
      </c>
      <c r="AT137" s="226" t="s">
        <v>211</v>
      </c>
      <c r="AU137" s="226" t="s">
        <v>224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215</v>
      </c>
      <c r="BM137" s="226" t="s">
        <v>3140</v>
      </c>
    </row>
    <row r="138" s="2" customFormat="1" ht="14.4" customHeight="1">
      <c r="A138" s="40"/>
      <c r="B138" s="41"/>
      <c r="C138" s="215" t="s">
        <v>408</v>
      </c>
      <c r="D138" s="215" t="s">
        <v>211</v>
      </c>
      <c r="E138" s="216" t="s">
        <v>3141</v>
      </c>
      <c r="F138" s="217" t="s">
        <v>3142</v>
      </c>
      <c r="G138" s="218" t="s">
        <v>322</v>
      </c>
      <c r="H138" s="219">
        <v>70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215</v>
      </c>
      <c r="AT138" s="226" t="s">
        <v>211</v>
      </c>
      <c r="AU138" s="226" t="s">
        <v>224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215</v>
      </c>
      <c r="BM138" s="226" t="s">
        <v>3143</v>
      </c>
    </row>
    <row r="139" s="12" customFormat="1" ht="20.88" customHeight="1">
      <c r="A139" s="12"/>
      <c r="B139" s="199"/>
      <c r="C139" s="200"/>
      <c r="D139" s="201" t="s">
        <v>73</v>
      </c>
      <c r="E139" s="213" t="s">
        <v>1503</v>
      </c>
      <c r="F139" s="213" t="s">
        <v>3144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SUM(P140:P154)</f>
        <v>0</v>
      </c>
      <c r="Q139" s="207"/>
      <c r="R139" s="208">
        <f>SUM(R140:R154)</f>
        <v>0</v>
      </c>
      <c r="S139" s="207"/>
      <c r="T139" s="209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81</v>
      </c>
      <c r="AT139" s="211" t="s">
        <v>73</v>
      </c>
      <c r="AU139" s="211" t="s">
        <v>83</v>
      </c>
      <c r="AY139" s="210" t="s">
        <v>209</v>
      </c>
      <c r="BK139" s="212">
        <f>SUM(BK140:BK154)</f>
        <v>0</v>
      </c>
    </row>
    <row r="140" s="2" customFormat="1" ht="14.4" customHeight="1">
      <c r="A140" s="40"/>
      <c r="B140" s="41"/>
      <c r="C140" s="215" t="s">
        <v>419</v>
      </c>
      <c r="D140" s="215" t="s">
        <v>211</v>
      </c>
      <c r="E140" s="216" t="s">
        <v>3145</v>
      </c>
      <c r="F140" s="217" t="s">
        <v>3146</v>
      </c>
      <c r="G140" s="218" t="s">
        <v>354</v>
      </c>
      <c r="H140" s="219">
        <v>1</v>
      </c>
      <c r="I140" s="220"/>
      <c r="J140" s="221">
        <f>ROUND(I140*H140,2)</f>
        <v>0</v>
      </c>
      <c r="K140" s="217" t="s">
        <v>21</v>
      </c>
      <c r="L140" s="46"/>
      <c r="M140" s="222" t="s">
        <v>21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215</v>
      </c>
      <c r="AT140" s="226" t="s">
        <v>211</v>
      </c>
      <c r="AU140" s="226" t="s">
        <v>224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215</v>
      </c>
      <c r="BM140" s="226" t="s">
        <v>3147</v>
      </c>
    </row>
    <row r="141" s="2" customFormat="1" ht="14.4" customHeight="1">
      <c r="A141" s="40"/>
      <c r="B141" s="41"/>
      <c r="C141" s="215" t="s">
        <v>424</v>
      </c>
      <c r="D141" s="215" t="s">
        <v>211</v>
      </c>
      <c r="E141" s="216" t="s">
        <v>3148</v>
      </c>
      <c r="F141" s="217" t="s">
        <v>3149</v>
      </c>
      <c r="G141" s="218" t="s">
        <v>322</v>
      </c>
      <c r="H141" s="219">
        <v>2</v>
      </c>
      <c r="I141" s="220"/>
      <c r="J141" s="221">
        <f>ROUND(I141*H141,2)</f>
        <v>0</v>
      </c>
      <c r="K141" s="217" t="s">
        <v>21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215</v>
      </c>
      <c r="AT141" s="226" t="s">
        <v>211</v>
      </c>
      <c r="AU141" s="226" t="s">
        <v>224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215</v>
      </c>
      <c r="BM141" s="226" t="s">
        <v>3150</v>
      </c>
    </row>
    <row r="142" s="2" customFormat="1" ht="14.4" customHeight="1">
      <c r="A142" s="40"/>
      <c r="B142" s="41"/>
      <c r="C142" s="215" t="s">
        <v>430</v>
      </c>
      <c r="D142" s="215" t="s">
        <v>211</v>
      </c>
      <c r="E142" s="216" t="s">
        <v>3151</v>
      </c>
      <c r="F142" s="217" t="s">
        <v>3097</v>
      </c>
      <c r="G142" s="218" t="s">
        <v>354</v>
      </c>
      <c r="H142" s="219">
        <v>1</v>
      </c>
      <c r="I142" s="220"/>
      <c r="J142" s="221">
        <f>ROUND(I142*H142,2)</f>
        <v>0</v>
      </c>
      <c r="K142" s="217" t="s">
        <v>21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215</v>
      </c>
      <c r="AT142" s="226" t="s">
        <v>211</v>
      </c>
      <c r="AU142" s="226" t="s">
        <v>224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3152</v>
      </c>
    </row>
    <row r="143" s="2" customFormat="1" ht="14.4" customHeight="1">
      <c r="A143" s="40"/>
      <c r="B143" s="41"/>
      <c r="C143" s="215" t="s">
        <v>434</v>
      </c>
      <c r="D143" s="215" t="s">
        <v>211</v>
      </c>
      <c r="E143" s="216" t="s">
        <v>3153</v>
      </c>
      <c r="F143" s="217" t="s">
        <v>3154</v>
      </c>
      <c r="G143" s="218" t="s">
        <v>354</v>
      </c>
      <c r="H143" s="219">
        <v>1</v>
      </c>
      <c r="I143" s="220"/>
      <c r="J143" s="221">
        <f>ROUND(I143*H143,2)</f>
        <v>0</v>
      </c>
      <c r="K143" s="217" t="s">
        <v>21</v>
      </c>
      <c r="L143" s="46"/>
      <c r="M143" s="222" t="s">
        <v>21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215</v>
      </c>
      <c r="AT143" s="226" t="s">
        <v>211</v>
      </c>
      <c r="AU143" s="226" t="s">
        <v>224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215</v>
      </c>
      <c r="BM143" s="226" t="s">
        <v>3155</v>
      </c>
    </row>
    <row r="144" s="2" customFormat="1" ht="37.8" customHeight="1">
      <c r="A144" s="40"/>
      <c r="B144" s="41"/>
      <c r="C144" s="215" t="s">
        <v>438</v>
      </c>
      <c r="D144" s="215" t="s">
        <v>211</v>
      </c>
      <c r="E144" s="216" t="s">
        <v>3156</v>
      </c>
      <c r="F144" s="217" t="s">
        <v>3157</v>
      </c>
      <c r="G144" s="218" t="s">
        <v>354</v>
      </c>
      <c r="H144" s="219">
        <v>1</v>
      </c>
      <c r="I144" s="220"/>
      <c r="J144" s="221">
        <f>ROUND(I144*H144,2)</f>
        <v>0</v>
      </c>
      <c r="K144" s="217" t="s">
        <v>21</v>
      </c>
      <c r="L144" s="46"/>
      <c r="M144" s="222" t="s">
        <v>21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215</v>
      </c>
      <c r="AT144" s="226" t="s">
        <v>211</v>
      </c>
      <c r="AU144" s="226" t="s">
        <v>224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3158</v>
      </c>
    </row>
    <row r="145" s="2" customFormat="1" ht="14.4" customHeight="1">
      <c r="A145" s="40"/>
      <c r="B145" s="41"/>
      <c r="C145" s="215" t="s">
        <v>442</v>
      </c>
      <c r="D145" s="215" t="s">
        <v>211</v>
      </c>
      <c r="E145" s="216" t="s">
        <v>3159</v>
      </c>
      <c r="F145" s="217" t="s">
        <v>3160</v>
      </c>
      <c r="G145" s="218" t="s">
        <v>354</v>
      </c>
      <c r="H145" s="219">
        <v>2</v>
      </c>
      <c r="I145" s="220"/>
      <c r="J145" s="221">
        <f>ROUND(I145*H145,2)</f>
        <v>0</v>
      </c>
      <c r="K145" s="217" t="s">
        <v>21</v>
      </c>
      <c r="L145" s="46"/>
      <c r="M145" s="222" t="s">
        <v>21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215</v>
      </c>
      <c r="AT145" s="226" t="s">
        <v>211</v>
      </c>
      <c r="AU145" s="226" t="s">
        <v>224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215</v>
      </c>
      <c r="BM145" s="226" t="s">
        <v>3161</v>
      </c>
    </row>
    <row r="146" s="2" customFormat="1" ht="14.4" customHeight="1">
      <c r="A146" s="40"/>
      <c r="B146" s="41"/>
      <c r="C146" s="215" t="s">
        <v>446</v>
      </c>
      <c r="D146" s="215" t="s">
        <v>211</v>
      </c>
      <c r="E146" s="216" t="s">
        <v>3162</v>
      </c>
      <c r="F146" s="217" t="s">
        <v>3091</v>
      </c>
      <c r="G146" s="218" t="s">
        <v>354</v>
      </c>
      <c r="H146" s="219">
        <v>1</v>
      </c>
      <c r="I146" s="220"/>
      <c r="J146" s="221">
        <f>ROUND(I146*H146,2)</f>
        <v>0</v>
      </c>
      <c r="K146" s="217" t="s">
        <v>21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215</v>
      </c>
      <c r="AT146" s="226" t="s">
        <v>211</v>
      </c>
      <c r="AU146" s="226" t="s">
        <v>224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3163</v>
      </c>
    </row>
    <row r="147" s="2" customFormat="1" ht="14.4" customHeight="1">
      <c r="A147" s="40"/>
      <c r="B147" s="41"/>
      <c r="C147" s="215" t="s">
        <v>452</v>
      </c>
      <c r="D147" s="215" t="s">
        <v>211</v>
      </c>
      <c r="E147" s="216" t="s">
        <v>3164</v>
      </c>
      <c r="F147" s="217" t="s">
        <v>3165</v>
      </c>
      <c r="G147" s="218" t="s">
        <v>354</v>
      </c>
      <c r="H147" s="219">
        <v>2</v>
      </c>
      <c r="I147" s="220"/>
      <c r="J147" s="221">
        <f>ROUND(I147*H147,2)</f>
        <v>0</v>
      </c>
      <c r="K147" s="217" t="s">
        <v>21</v>
      </c>
      <c r="L147" s="46"/>
      <c r="M147" s="222" t="s">
        <v>21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215</v>
      </c>
      <c r="AT147" s="226" t="s">
        <v>211</v>
      </c>
      <c r="AU147" s="226" t="s">
        <v>224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215</v>
      </c>
      <c r="BM147" s="226" t="s">
        <v>3166</v>
      </c>
    </row>
    <row r="148" s="2" customFormat="1" ht="14.4" customHeight="1">
      <c r="A148" s="40"/>
      <c r="B148" s="41"/>
      <c r="C148" s="215" t="s">
        <v>457</v>
      </c>
      <c r="D148" s="215" t="s">
        <v>211</v>
      </c>
      <c r="E148" s="216" t="s">
        <v>3167</v>
      </c>
      <c r="F148" s="217" t="s">
        <v>3168</v>
      </c>
      <c r="G148" s="218" t="s">
        <v>354</v>
      </c>
      <c r="H148" s="219">
        <v>1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215</v>
      </c>
      <c r="AT148" s="226" t="s">
        <v>211</v>
      </c>
      <c r="AU148" s="226" t="s">
        <v>224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3169</v>
      </c>
    </row>
    <row r="149" s="2" customFormat="1" ht="14.4" customHeight="1">
      <c r="A149" s="40"/>
      <c r="B149" s="41"/>
      <c r="C149" s="215" t="s">
        <v>461</v>
      </c>
      <c r="D149" s="215" t="s">
        <v>211</v>
      </c>
      <c r="E149" s="216" t="s">
        <v>3170</v>
      </c>
      <c r="F149" s="217" t="s">
        <v>3171</v>
      </c>
      <c r="G149" s="218" t="s">
        <v>354</v>
      </c>
      <c r="H149" s="219">
        <v>1</v>
      </c>
      <c r="I149" s="220"/>
      <c r="J149" s="221">
        <f>ROUND(I149*H149,2)</f>
        <v>0</v>
      </c>
      <c r="K149" s="217" t="s">
        <v>21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215</v>
      </c>
      <c r="AT149" s="226" t="s">
        <v>211</v>
      </c>
      <c r="AU149" s="226" t="s">
        <v>224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215</v>
      </c>
      <c r="BM149" s="226" t="s">
        <v>3172</v>
      </c>
    </row>
    <row r="150" s="2" customFormat="1" ht="14.4" customHeight="1">
      <c r="A150" s="40"/>
      <c r="B150" s="41"/>
      <c r="C150" s="215" t="s">
        <v>467</v>
      </c>
      <c r="D150" s="215" t="s">
        <v>211</v>
      </c>
      <c r="E150" s="216" t="s">
        <v>3173</v>
      </c>
      <c r="F150" s="217" t="s">
        <v>3174</v>
      </c>
      <c r="G150" s="218" t="s">
        <v>354</v>
      </c>
      <c r="H150" s="219">
        <v>2</v>
      </c>
      <c r="I150" s="220"/>
      <c r="J150" s="221">
        <f>ROUND(I150*H150,2)</f>
        <v>0</v>
      </c>
      <c r="K150" s="217" t="s">
        <v>21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215</v>
      </c>
      <c r="AT150" s="226" t="s">
        <v>211</v>
      </c>
      <c r="AU150" s="226" t="s">
        <v>224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3175</v>
      </c>
    </row>
    <row r="151" s="2" customFormat="1" ht="14.4" customHeight="1">
      <c r="A151" s="40"/>
      <c r="B151" s="41"/>
      <c r="C151" s="215" t="s">
        <v>473</v>
      </c>
      <c r="D151" s="215" t="s">
        <v>211</v>
      </c>
      <c r="E151" s="216" t="s">
        <v>3176</v>
      </c>
      <c r="F151" s="217" t="s">
        <v>3177</v>
      </c>
      <c r="G151" s="218" t="s">
        <v>354</v>
      </c>
      <c r="H151" s="219">
        <v>2</v>
      </c>
      <c r="I151" s="220"/>
      <c r="J151" s="221">
        <f>ROUND(I151*H151,2)</f>
        <v>0</v>
      </c>
      <c r="K151" s="217" t="s">
        <v>21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215</v>
      </c>
      <c r="AT151" s="226" t="s">
        <v>211</v>
      </c>
      <c r="AU151" s="226" t="s">
        <v>224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215</v>
      </c>
      <c r="BM151" s="226" t="s">
        <v>3178</v>
      </c>
    </row>
    <row r="152" s="2" customFormat="1" ht="14.4" customHeight="1">
      <c r="A152" s="40"/>
      <c r="B152" s="41"/>
      <c r="C152" s="215" t="s">
        <v>480</v>
      </c>
      <c r="D152" s="215" t="s">
        <v>211</v>
      </c>
      <c r="E152" s="216" t="s">
        <v>3179</v>
      </c>
      <c r="F152" s="217" t="s">
        <v>3180</v>
      </c>
      <c r="G152" s="218" t="s">
        <v>354</v>
      </c>
      <c r="H152" s="219">
        <v>1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224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3181</v>
      </c>
    </row>
    <row r="153" s="2" customFormat="1" ht="14.4" customHeight="1">
      <c r="A153" s="40"/>
      <c r="B153" s="41"/>
      <c r="C153" s="215" t="s">
        <v>490</v>
      </c>
      <c r="D153" s="215" t="s">
        <v>211</v>
      </c>
      <c r="E153" s="216" t="s">
        <v>3182</v>
      </c>
      <c r="F153" s="217" t="s">
        <v>3183</v>
      </c>
      <c r="G153" s="218" t="s">
        <v>354</v>
      </c>
      <c r="H153" s="219">
        <v>4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224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3184</v>
      </c>
    </row>
    <row r="154" s="2" customFormat="1" ht="14.4" customHeight="1">
      <c r="A154" s="40"/>
      <c r="B154" s="41"/>
      <c r="C154" s="215" t="s">
        <v>496</v>
      </c>
      <c r="D154" s="215" t="s">
        <v>211</v>
      </c>
      <c r="E154" s="216" t="s">
        <v>3185</v>
      </c>
      <c r="F154" s="217" t="s">
        <v>3186</v>
      </c>
      <c r="G154" s="218" t="s">
        <v>2483</v>
      </c>
      <c r="H154" s="219">
        <v>4</v>
      </c>
      <c r="I154" s="220"/>
      <c r="J154" s="221">
        <f>ROUND(I154*H154,2)</f>
        <v>0</v>
      </c>
      <c r="K154" s="217" t="s">
        <v>21</v>
      </c>
      <c r="L154" s="46"/>
      <c r="M154" s="222" t="s">
        <v>21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215</v>
      </c>
      <c r="AT154" s="226" t="s">
        <v>211</v>
      </c>
      <c r="AU154" s="226" t="s">
        <v>224</v>
      </c>
      <c r="AY154" s="19" t="s">
        <v>209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215</v>
      </c>
      <c r="BM154" s="226" t="s">
        <v>3187</v>
      </c>
    </row>
    <row r="155" s="12" customFormat="1" ht="20.88" customHeight="1">
      <c r="A155" s="12"/>
      <c r="B155" s="199"/>
      <c r="C155" s="200"/>
      <c r="D155" s="201" t="s">
        <v>73</v>
      </c>
      <c r="E155" s="213" t="s">
        <v>1531</v>
      </c>
      <c r="F155" s="213" t="s">
        <v>3188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81</v>
      </c>
      <c r="AT155" s="211" t="s">
        <v>73</v>
      </c>
      <c r="AU155" s="211" t="s">
        <v>83</v>
      </c>
      <c r="AY155" s="210" t="s">
        <v>209</v>
      </c>
      <c r="BK155" s="212">
        <f>SUM(BK156:BK158)</f>
        <v>0</v>
      </c>
    </row>
    <row r="156" s="2" customFormat="1" ht="14.4" customHeight="1">
      <c r="A156" s="40"/>
      <c r="B156" s="41"/>
      <c r="C156" s="215" t="s">
        <v>500</v>
      </c>
      <c r="D156" s="215" t="s">
        <v>211</v>
      </c>
      <c r="E156" s="216" t="s">
        <v>3189</v>
      </c>
      <c r="F156" s="217" t="s">
        <v>3190</v>
      </c>
      <c r="G156" s="218" t="s">
        <v>1638</v>
      </c>
      <c r="H156" s="219">
        <v>3</v>
      </c>
      <c r="I156" s="220"/>
      <c r="J156" s="221">
        <f>ROUND(I156*H156,2)</f>
        <v>0</v>
      </c>
      <c r="K156" s="217" t="s">
        <v>21</v>
      </c>
      <c r="L156" s="46"/>
      <c r="M156" s="222" t="s">
        <v>21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215</v>
      </c>
      <c r="AT156" s="226" t="s">
        <v>211</v>
      </c>
      <c r="AU156" s="226" t="s">
        <v>224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215</v>
      </c>
      <c r="BM156" s="226" t="s">
        <v>3191</v>
      </c>
    </row>
    <row r="157" s="2" customFormat="1" ht="14.4" customHeight="1">
      <c r="A157" s="40"/>
      <c r="B157" s="41"/>
      <c r="C157" s="215" t="s">
        <v>505</v>
      </c>
      <c r="D157" s="215" t="s">
        <v>211</v>
      </c>
      <c r="E157" s="216" t="s">
        <v>3192</v>
      </c>
      <c r="F157" s="217" t="s">
        <v>3193</v>
      </c>
      <c r="G157" s="218" t="s">
        <v>1638</v>
      </c>
      <c r="H157" s="219">
        <v>1</v>
      </c>
      <c r="I157" s="220"/>
      <c r="J157" s="221">
        <f>ROUND(I157*H157,2)</f>
        <v>0</v>
      </c>
      <c r="K157" s="217" t="s">
        <v>21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224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3194</v>
      </c>
    </row>
    <row r="158" s="2" customFormat="1" ht="14.4" customHeight="1">
      <c r="A158" s="40"/>
      <c r="B158" s="41"/>
      <c r="C158" s="215" t="s">
        <v>509</v>
      </c>
      <c r="D158" s="215" t="s">
        <v>211</v>
      </c>
      <c r="E158" s="216" t="s">
        <v>3195</v>
      </c>
      <c r="F158" s="217" t="s">
        <v>3196</v>
      </c>
      <c r="G158" s="218" t="s">
        <v>1638</v>
      </c>
      <c r="H158" s="219">
        <v>1</v>
      </c>
      <c r="I158" s="220"/>
      <c r="J158" s="221">
        <f>ROUND(I158*H158,2)</f>
        <v>0</v>
      </c>
      <c r="K158" s="217" t="s">
        <v>21</v>
      </c>
      <c r="L158" s="46"/>
      <c r="M158" s="283" t="s">
        <v>21</v>
      </c>
      <c r="N158" s="284" t="s">
        <v>45</v>
      </c>
      <c r="O158" s="285"/>
      <c r="P158" s="286">
        <f>O158*H158</f>
        <v>0</v>
      </c>
      <c r="Q158" s="286">
        <v>0</v>
      </c>
      <c r="R158" s="286">
        <f>Q158*H158</f>
        <v>0</v>
      </c>
      <c r="S158" s="286">
        <v>0</v>
      </c>
      <c r="T158" s="28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224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3197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TRNEVOukF9CYB7QMgfPineFE4EAQS2G7kRmWhAfyU5VVHOHtBa4eqtGPGbGNpX0ymAoVuV9bhOOMX8DcpBiuWA==" hashValue="aPhskDtBYSB33TrGGT7sYqFft96WXOTN+ppHTJJBpw2MsQko+5eb4DmqR1RVR/zvyC+v2R3oh3Aag7ts49pRMA==" algorithmName="SHA-512" password="CC35"/>
  <autoFilter ref="C90:K1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40" t="s">
        <v>135</v>
      </c>
      <c r="BA2" s="140" t="s">
        <v>21</v>
      </c>
      <c r="BB2" s="140" t="s">
        <v>21</v>
      </c>
      <c r="BC2" s="140" t="s">
        <v>3198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</row>
    <row r="8" s="1" customFormat="1" ht="12" customHeight="1">
      <c r="B8" s="22"/>
      <c r="D8" s="145" t="s">
        <v>115</v>
      </c>
      <c r="L8" s="22"/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">
        <v>21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21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ROUND((SUM(BE96:BE190)),  2)</f>
        <v>0</v>
      </c>
      <c r="G35" s="40"/>
      <c r="H35" s="40"/>
      <c r="I35" s="160">
        <v>0.20999999999999999</v>
      </c>
      <c r="J35" s="159">
        <f>ROUND(((SUM(BE96:BE190))*I35),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ROUND((SUM(BF96:BF190)),  2)</f>
        <v>0</v>
      </c>
      <c r="G36" s="40"/>
      <c r="H36" s="40"/>
      <c r="I36" s="160">
        <v>0.14999999999999999</v>
      </c>
      <c r="J36" s="159">
        <f>ROUND(((SUM(BF96:BF190))*I36),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01730 -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Ing.Jiřičková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157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158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J116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170</v>
      </c>
      <c r="E67" s="185"/>
      <c r="F67" s="185"/>
      <c r="G67" s="185"/>
      <c r="H67" s="185"/>
      <c r="I67" s="185"/>
      <c r="J67" s="186">
        <f>J117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3200</v>
      </c>
      <c r="E68" s="185"/>
      <c r="F68" s="185"/>
      <c r="G68" s="185"/>
      <c r="H68" s="185"/>
      <c r="I68" s="185"/>
      <c r="J68" s="186">
        <f>J125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3201</v>
      </c>
      <c r="E69" s="185"/>
      <c r="F69" s="185"/>
      <c r="G69" s="185"/>
      <c r="H69" s="185"/>
      <c r="I69" s="185"/>
      <c r="J69" s="186">
        <f>J128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3202</v>
      </c>
      <c r="E70" s="185"/>
      <c r="F70" s="185"/>
      <c r="G70" s="185"/>
      <c r="H70" s="185"/>
      <c r="I70" s="185"/>
      <c r="J70" s="186">
        <f>J154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173</v>
      </c>
      <c r="E71" s="185"/>
      <c r="F71" s="185"/>
      <c r="G71" s="185"/>
      <c r="H71" s="185"/>
      <c r="I71" s="185"/>
      <c r="J71" s="186">
        <f>J171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3203</v>
      </c>
      <c r="E72" s="185"/>
      <c r="F72" s="185"/>
      <c r="G72" s="185"/>
      <c r="H72" s="185"/>
      <c r="I72" s="185"/>
      <c r="J72" s="186">
        <f>J178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189</v>
      </c>
      <c r="E73" s="180"/>
      <c r="F73" s="180"/>
      <c r="G73" s="180"/>
      <c r="H73" s="180"/>
      <c r="I73" s="180"/>
      <c r="J73" s="181">
        <f>J188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190</v>
      </c>
      <c r="E74" s="185"/>
      <c r="F74" s="185"/>
      <c r="G74" s="185"/>
      <c r="H74" s="185"/>
      <c r="I74" s="185"/>
      <c r="J74" s="186">
        <f>J189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194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3.25" customHeight="1">
      <c r="A84" s="40"/>
      <c r="B84" s="41"/>
      <c r="C84" s="42"/>
      <c r="D84" s="42"/>
      <c r="E84" s="172" t="str">
        <f>E7</f>
        <v>Technicko - přírodovědné centrum Améba Trutnov, ZŠ Trutnov,V Domcích 488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2406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01730 - Vytápění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22</v>
      </c>
      <c r="D90" s="42"/>
      <c r="E90" s="42"/>
      <c r="F90" s="29" t="str">
        <f>F14</f>
        <v xml:space="preserve"> </v>
      </c>
      <c r="G90" s="42"/>
      <c r="H90" s="42"/>
      <c r="I90" s="34" t="s">
        <v>24</v>
      </c>
      <c r="J90" s="74" t="str">
        <f>IF(J14="","",J14)</f>
        <v>16. 10. 2020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26</v>
      </c>
      <c r="D92" s="42"/>
      <c r="E92" s="42"/>
      <c r="F92" s="29" t="str">
        <f>E17</f>
        <v>Základní škola, Trutnov, V Domcích 488</v>
      </c>
      <c r="G92" s="42"/>
      <c r="H92" s="42"/>
      <c r="I92" s="34" t="s">
        <v>33</v>
      </c>
      <c r="J92" s="38" t="str">
        <f>E23</f>
        <v>Ing. J.Chaloupský, Trutnov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Ing.Jiřičková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195</v>
      </c>
      <c r="D95" s="191" t="s">
        <v>59</v>
      </c>
      <c r="E95" s="191" t="s">
        <v>55</v>
      </c>
      <c r="F95" s="191" t="s">
        <v>56</v>
      </c>
      <c r="G95" s="191" t="s">
        <v>196</v>
      </c>
      <c r="H95" s="191" t="s">
        <v>197</v>
      </c>
      <c r="I95" s="191" t="s">
        <v>198</v>
      </c>
      <c r="J95" s="191" t="s">
        <v>155</v>
      </c>
      <c r="K95" s="192" t="s">
        <v>199</v>
      </c>
      <c r="L95" s="193"/>
      <c r="M95" s="94" t="s">
        <v>21</v>
      </c>
      <c r="N95" s="95" t="s">
        <v>44</v>
      </c>
      <c r="O95" s="95" t="s">
        <v>200</v>
      </c>
      <c r="P95" s="95" t="s">
        <v>201</v>
      </c>
      <c r="Q95" s="95" t="s">
        <v>202</v>
      </c>
      <c r="R95" s="95" t="s">
        <v>203</v>
      </c>
      <c r="S95" s="95" t="s">
        <v>204</v>
      </c>
      <c r="T95" s="96" t="s">
        <v>205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206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P97+P116+P188</f>
        <v>0</v>
      </c>
      <c r="Q96" s="98"/>
      <c r="R96" s="196">
        <f>R97+R116+R188</f>
        <v>14.62154</v>
      </c>
      <c r="S96" s="98"/>
      <c r="T96" s="197">
        <f>T97+T116+T188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156</v>
      </c>
      <c r="BK96" s="198">
        <f>BK97+BK116+BK188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207</v>
      </c>
      <c r="F97" s="202" t="s">
        <v>208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</f>
        <v>0</v>
      </c>
      <c r="Q97" s="207"/>
      <c r="R97" s="208">
        <f>R98</f>
        <v>13.44</v>
      </c>
      <c r="S97" s="207"/>
      <c r="T97" s="20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209</v>
      </c>
      <c r="BK97" s="212">
        <f>BK98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81</v>
      </c>
      <c r="F98" s="213" t="s">
        <v>210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SUM(P99:P115)</f>
        <v>0</v>
      </c>
      <c r="Q98" s="207"/>
      <c r="R98" s="208">
        <f>SUM(R99:R115)</f>
        <v>13.44</v>
      </c>
      <c r="S98" s="207"/>
      <c r="T98" s="209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209</v>
      </c>
      <c r="BK98" s="212">
        <f>SUM(BK99:BK115)</f>
        <v>0</v>
      </c>
    </row>
    <row r="99" s="2" customFormat="1" ht="37.8" customHeight="1">
      <c r="A99" s="40"/>
      <c r="B99" s="41"/>
      <c r="C99" s="215" t="s">
        <v>81</v>
      </c>
      <c r="D99" s="215" t="s">
        <v>211</v>
      </c>
      <c r="E99" s="216" t="s">
        <v>3204</v>
      </c>
      <c r="F99" s="217" t="s">
        <v>3205</v>
      </c>
      <c r="G99" s="218" t="s">
        <v>214</v>
      </c>
      <c r="H99" s="219">
        <v>24.640000000000001</v>
      </c>
      <c r="I99" s="220"/>
      <c r="J99" s="221">
        <f>ROUND(I99*H99,2)</f>
        <v>0</v>
      </c>
      <c r="K99" s="217" t="s">
        <v>234</v>
      </c>
      <c r="L99" s="46"/>
      <c r="M99" s="222" t="s">
        <v>21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215</v>
      </c>
      <c r="AT99" s="226" t="s">
        <v>211</v>
      </c>
      <c r="AU99" s="226" t="s">
        <v>83</v>
      </c>
      <c r="AY99" s="19" t="s">
        <v>209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215</v>
      </c>
      <c r="BM99" s="226" t="s">
        <v>3206</v>
      </c>
    </row>
    <row r="100" s="13" customFormat="1">
      <c r="A100" s="13"/>
      <c r="B100" s="228"/>
      <c r="C100" s="229"/>
      <c r="D100" s="230" t="s">
        <v>217</v>
      </c>
      <c r="E100" s="231" t="s">
        <v>21</v>
      </c>
      <c r="F100" s="232" t="s">
        <v>3207</v>
      </c>
      <c r="G100" s="229"/>
      <c r="H100" s="233">
        <v>24.640000000000001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217</v>
      </c>
      <c r="AU100" s="239" t="s">
        <v>83</v>
      </c>
      <c r="AV100" s="13" t="s">
        <v>83</v>
      </c>
      <c r="AW100" s="13" t="s">
        <v>35</v>
      </c>
      <c r="AX100" s="13" t="s">
        <v>81</v>
      </c>
      <c r="AY100" s="239" t="s">
        <v>209</v>
      </c>
    </row>
    <row r="101" s="2" customFormat="1" ht="24.15" customHeight="1">
      <c r="A101" s="40"/>
      <c r="B101" s="41"/>
      <c r="C101" s="215" t="s">
        <v>83</v>
      </c>
      <c r="D101" s="215" t="s">
        <v>211</v>
      </c>
      <c r="E101" s="216" t="s">
        <v>278</v>
      </c>
      <c r="F101" s="217" t="s">
        <v>279</v>
      </c>
      <c r="G101" s="218" t="s">
        <v>214</v>
      </c>
      <c r="H101" s="219">
        <v>6.7199999999999998</v>
      </c>
      <c r="I101" s="220"/>
      <c r="J101" s="221">
        <f>ROUND(I101*H101,2)</f>
        <v>0</v>
      </c>
      <c r="K101" s="217" t="s">
        <v>21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3208</v>
      </c>
    </row>
    <row r="102" s="13" customFormat="1">
      <c r="A102" s="13"/>
      <c r="B102" s="228"/>
      <c r="C102" s="229"/>
      <c r="D102" s="230" t="s">
        <v>217</v>
      </c>
      <c r="E102" s="231" t="s">
        <v>21</v>
      </c>
      <c r="F102" s="232" t="s">
        <v>3198</v>
      </c>
      <c r="G102" s="229"/>
      <c r="H102" s="233">
        <v>6.7199999999999998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217</v>
      </c>
      <c r="AU102" s="239" t="s">
        <v>83</v>
      </c>
      <c r="AV102" s="13" t="s">
        <v>83</v>
      </c>
      <c r="AW102" s="13" t="s">
        <v>35</v>
      </c>
      <c r="AX102" s="13" t="s">
        <v>74</v>
      </c>
      <c r="AY102" s="239" t="s">
        <v>209</v>
      </c>
    </row>
    <row r="103" s="14" customFormat="1">
      <c r="A103" s="14"/>
      <c r="B103" s="240"/>
      <c r="C103" s="241"/>
      <c r="D103" s="230" t="s">
        <v>217</v>
      </c>
      <c r="E103" s="242" t="s">
        <v>135</v>
      </c>
      <c r="F103" s="243" t="s">
        <v>223</v>
      </c>
      <c r="G103" s="241"/>
      <c r="H103" s="244">
        <v>6.7199999999999998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217</v>
      </c>
      <c r="AU103" s="250" t="s">
        <v>83</v>
      </c>
      <c r="AV103" s="14" t="s">
        <v>224</v>
      </c>
      <c r="AW103" s="14" t="s">
        <v>35</v>
      </c>
      <c r="AX103" s="14" t="s">
        <v>81</v>
      </c>
      <c r="AY103" s="250" t="s">
        <v>209</v>
      </c>
    </row>
    <row r="104" s="2" customFormat="1" ht="37.8" customHeight="1">
      <c r="A104" s="40"/>
      <c r="B104" s="41"/>
      <c r="C104" s="215" t="s">
        <v>224</v>
      </c>
      <c r="D104" s="215" t="s">
        <v>211</v>
      </c>
      <c r="E104" s="216" t="s">
        <v>283</v>
      </c>
      <c r="F104" s="217" t="s">
        <v>284</v>
      </c>
      <c r="G104" s="218" t="s">
        <v>214</v>
      </c>
      <c r="H104" s="219">
        <v>6.7199999999999998</v>
      </c>
      <c r="I104" s="220"/>
      <c r="J104" s="221">
        <f>ROUND(I104*H104,2)</f>
        <v>0</v>
      </c>
      <c r="K104" s="217" t="s">
        <v>21</v>
      </c>
      <c r="L104" s="46"/>
      <c r="M104" s="222" t="s">
        <v>21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215</v>
      </c>
      <c r="AT104" s="226" t="s">
        <v>211</v>
      </c>
      <c r="AU104" s="226" t="s">
        <v>83</v>
      </c>
      <c r="AY104" s="19" t="s">
        <v>209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215</v>
      </c>
      <c r="BM104" s="226" t="s">
        <v>3209</v>
      </c>
    </row>
    <row r="105" s="13" customFormat="1">
      <c r="A105" s="13"/>
      <c r="B105" s="228"/>
      <c r="C105" s="229"/>
      <c r="D105" s="230" t="s">
        <v>217</v>
      </c>
      <c r="E105" s="231" t="s">
        <v>21</v>
      </c>
      <c r="F105" s="232" t="s">
        <v>135</v>
      </c>
      <c r="G105" s="229"/>
      <c r="H105" s="233">
        <v>6.7199999999999998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217</v>
      </c>
      <c r="AU105" s="239" t="s">
        <v>83</v>
      </c>
      <c r="AV105" s="13" t="s">
        <v>83</v>
      </c>
      <c r="AW105" s="13" t="s">
        <v>35</v>
      </c>
      <c r="AX105" s="13" t="s">
        <v>81</v>
      </c>
      <c r="AY105" s="239" t="s">
        <v>209</v>
      </c>
    </row>
    <row r="106" s="2" customFormat="1" ht="14.4" customHeight="1">
      <c r="A106" s="40"/>
      <c r="B106" s="41"/>
      <c r="C106" s="215" t="s">
        <v>215</v>
      </c>
      <c r="D106" s="215" t="s">
        <v>211</v>
      </c>
      <c r="E106" s="216" t="s">
        <v>287</v>
      </c>
      <c r="F106" s="217" t="s">
        <v>288</v>
      </c>
      <c r="G106" s="218" t="s">
        <v>214</v>
      </c>
      <c r="H106" s="219">
        <v>6.7199999999999998</v>
      </c>
      <c r="I106" s="220"/>
      <c r="J106" s="221">
        <f>ROUND(I106*H106,2)</f>
        <v>0</v>
      </c>
      <c r="K106" s="217" t="s">
        <v>21</v>
      </c>
      <c r="L106" s="46"/>
      <c r="M106" s="222" t="s">
        <v>21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215</v>
      </c>
      <c r="AT106" s="226" t="s">
        <v>211</v>
      </c>
      <c r="AU106" s="226" t="s">
        <v>83</v>
      </c>
      <c r="AY106" s="19" t="s">
        <v>209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215</v>
      </c>
      <c r="BM106" s="226" t="s">
        <v>3210</v>
      </c>
    </row>
    <row r="107" s="13" customFormat="1">
      <c r="A107" s="13"/>
      <c r="B107" s="228"/>
      <c r="C107" s="229"/>
      <c r="D107" s="230" t="s">
        <v>217</v>
      </c>
      <c r="E107" s="231" t="s">
        <v>21</v>
      </c>
      <c r="F107" s="232" t="s">
        <v>135</v>
      </c>
      <c r="G107" s="229"/>
      <c r="H107" s="233">
        <v>6.7199999999999998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217</v>
      </c>
      <c r="AU107" s="239" t="s">
        <v>83</v>
      </c>
      <c r="AV107" s="13" t="s">
        <v>83</v>
      </c>
      <c r="AW107" s="13" t="s">
        <v>35</v>
      </c>
      <c r="AX107" s="13" t="s">
        <v>81</v>
      </c>
      <c r="AY107" s="239" t="s">
        <v>209</v>
      </c>
    </row>
    <row r="108" s="2" customFormat="1" ht="37.8" customHeight="1">
      <c r="A108" s="40"/>
      <c r="B108" s="41"/>
      <c r="C108" s="215" t="s">
        <v>237</v>
      </c>
      <c r="D108" s="215" t="s">
        <v>211</v>
      </c>
      <c r="E108" s="216" t="s">
        <v>291</v>
      </c>
      <c r="F108" s="217" t="s">
        <v>292</v>
      </c>
      <c r="G108" s="218" t="s">
        <v>214</v>
      </c>
      <c r="H108" s="219">
        <v>6.7199999999999998</v>
      </c>
      <c r="I108" s="220"/>
      <c r="J108" s="221">
        <f>ROUND(I108*H108,2)</f>
        <v>0</v>
      </c>
      <c r="K108" s="217" t="s">
        <v>234</v>
      </c>
      <c r="L108" s="46"/>
      <c r="M108" s="222" t="s">
        <v>21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215</v>
      </c>
      <c r="AT108" s="226" t="s">
        <v>211</v>
      </c>
      <c r="AU108" s="226" t="s">
        <v>83</v>
      </c>
      <c r="AY108" s="19" t="s">
        <v>209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215</v>
      </c>
      <c r="BM108" s="226" t="s">
        <v>3211</v>
      </c>
    </row>
    <row r="109" s="13" customFormat="1">
      <c r="A109" s="13"/>
      <c r="B109" s="228"/>
      <c r="C109" s="229"/>
      <c r="D109" s="230" t="s">
        <v>217</v>
      </c>
      <c r="E109" s="231" t="s">
        <v>21</v>
      </c>
      <c r="F109" s="232" t="s">
        <v>135</v>
      </c>
      <c r="G109" s="229"/>
      <c r="H109" s="233">
        <v>6.7199999999999998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217</v>
      </c>
      <c r="AU109" s="239" t="s">
        <v>83</v>
      </c>
      <c r="AV109" s="13" t="s">
        <v>83</v>
      </c>
      <c r="AW109" s="13" t="s">
        <v>35</v>
      </c>
      <c r="AX109" s="13" t="s">
        <v>81</v>
      </c>
      <c r="AY109" s="239" t="s">
        <v>209</v>
      </c>
    </row>
    <row r="110" s="2" customFormat="1" ht="37.8" customHeight="1">
      <c r="A110" s="40"/>
      <c r="B110" s="41"/>
      <c r="C110" s="215" t="s">
        <v>243</v>
      </c>
      <c r="D110" s="215" t="s">
        <v>211</v>
      </c>
      <c r="E110" s="216" t="s">
        <v>294</v>
      </c>
      <c r="F110" s="217" t="s">
        <v>295</v>
      </c>
      <c r="G110" s="218" t="s">
        <v>214</v>
      </c>
      <c r="H110" s="219">
        <v>17.920000000000002</v>
      </c>
      <c r="I110" s="220"/>
      <c r="J110" s="221">
        <f>ROUND(I110*H110,2)</f>
        <v>0</v>
      </c>
      <c r="K110" s="217" t="s">
        <v>234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3212</v>
      </c>
    </row>
    <row r="111" s="13" customFormat="1">
      <c r="A111" s="13"/>
      <c r="B111" s="228"/>
      <c r="C111" s="229"/>
      <c r="D111" s="230" t="s">
        <v>217</v>
      </c>
      <c r="E111" s="231" t="s">
        <v>21</v>
      </c>
      <c r="F111" s="232" t="s">
        <v>3213</v>
      </c>
      <c r="G111" s="229"/>
      <c r="H111" s="233">
        <v>17.920000000000002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217</v>
      </c>
      <c r="AU111" s="239" t="s">
        <v>83</v>
      </c>
      <c r="AV111" s="13" t="s">
        <v>83</v>
      </c>
      <c r="AW111" s="13" t="s">
        <v>35</v>
      </c>
      <c r="AX111" s="13" t="s">
        <v>81</v>
      </c>
      <c r="AY111" s="239" t="s">
        <v>209</v>
      </c>
    </row>
    <row r="112" s="2" customFormat="1" ht="62.7" customHeight="1">
      <c r="A112" s="40"/>
      <c r="B112" s="41"/>
      <c r="C112" s="215" t="s">
        <v>258</v>
      </c>
      <c r="D112" s="215" t="s">
        <v>211</v>
      </c>
      <c r="E112" s="216" t="s">
        <v>3214</v>
      </c>
      <c r="F112" s="217" t="s">
        <v>3215</v>
      </c>
      <c r="G112" s="218" t="s">
        <v>214</v>
      </c>
      <c r="H112" s="219">
        <v>6.7199999999999998</v>
      </c>
      <c r="I112" s="220"/>
      <c r="J112" s="221">
        <f>ROUND(I112*H112,2)</f>
        <v>0</v>
      </c>
      <c r="K112" s="217" t="s">
        <v>234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3216</v>
      </c>
    </row>
    <row r="113" s="13" customFormat="1">
      <c r="A113" s="13"/>
      <c r="B113" s="228"/>
      <c r="C113" s="229"/>
      <c r="D113" s="230" t="s">
        <v>217</v>
      </c>
      <c r="E113" s="231" t="s">
        <v>21</v>
      </c>
      <c r="F113" s="232" t="s">
        <v>3217</v>
      </c>
      <c r="G113" s="229"/>
      <c r="H113" s="233">
        <v>6.7199999999999998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217</v>
      </c>
      <c r="AU113" s="239" t="s">
        <v>83</v>
      </c>
      <c r="AV113" s="13" t="s">
        <v>83</v>
      </c>
      <c r="AW113" s="13" t="s">
        <v>35</v>
      </c>
      <c r="AX113" s="13" t="s">
        <v>81</v>
      </c>
      <c r="AY113" s="239" t="s">
        <v>209</v>
      </c>
    </row>
    <row r="114" s="2" customFormat="1" ht="14.4" customHeight="1">
      <c r="A114" s="40"/>
      <c r="B114" s="41"/>
      <c r="C114" s="272" t="s">
        <v>262</v>
      </c>
      <c r="D114" s="272" t="s">
        <v>299</v>
      </c>
      <c r="E114" s="273" t="s">
        <v>3218</v>
      </c>
      <c r="F114" s="274" t="s">
        <v>3219</v>
      </c>
      <c r="G114" s="275" t="s">
        <v>302</v>
      </c>
      <c r="H114" s="276">
        <v>13.44</v>
      </c>
      <c r="I114" s="277"/>
      <c r="J114" s="278">
        <f>ROUND(I114*H114,2)</f>
        <v>0</v>
      </c>
      <c r="K114" s="274" t="s">
        <v>234</v>
      </c>
      <c r="L114" s="279"/>
      <c r="M114" s="280" t="s">
        <v>21</v>
      </c>
      <c r="N114" s="281" t="s">
        <v>45</v>
      </c>
      <c r="O114" s="86"/>
      <c r="P114" s="224">
        <f>O114*H114</f>
        <v>0</v>
      </c>
      <c r="Q114" s="224">
        <v>1</v>
      </c>
      <c r="R114" s="224">
        <f>Q114*H114</f>
        <v>13.44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262</v>
      </c>
      <c r="AT114" s="226" t="s">
        <v>299</v>
      </c>
      <c r="AU114" s="226" t="s">
        <v>83</v>
      </c>
      <c r="AY114" s="19" t="s">
        <v>209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215</v>
      </c>
      <c r="BM114" s="226" t="s">
        <v>3220</v>
      </c>
    </row>
    <row r="115" s="13" customFormat="1">
      <c r="A115" s="13"/>
      <c r="B115" s="228"/>
      <c r="C115" s="229"/>
      <c r="D115" s="230" t="s">
        <v>217</v>
      </c>
      <c r="E115" s="229"/>
      <c r="F115" s="232" t="s">
        <v>3221</v>
      </c>
      <c r="G115" s="229"/>
      <c r="H115" s="233">
        <v>13.44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217</v>
      </c>
      <c r="AU115" s="239" t="s">
        <v>83</v>
      </c>
      <c r="AV115" s="13" t="s">
        <v>83</v>
      </c>
      <c r="AW115" s="13" t="s">
        <v>4</v>
      </c>
      <c r="AX115" s="13" t="s">
        <v>81</v>
      </c>
      <c r="AY115" s="239" t="s">
        <v>209</v>
      </c>
    </row>
    <row r="116" s="12" customFormat="1" ht="25.92" customHeight="1">
      <c r="A116" s="12"/>
      <c r="B116" s="199"/>
      <c r="C116" s="200"/>
      <c r="D116" s="201" t="s">
        <v>73</v>
      </c>
      <c r="E116" s="202" t="s">
        <v>1240</v>
      </c>
      <c r="F116" s="202" t="s">
        <v>1241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P117+P125+P128+P154+P171+P178</f>
        <v>0</v>
      </c>
      <c r="Q116" s="207"/>
      <c r="R116" s="208">
        <f>R117+R125+R128+R154+R171+R178</f>
        <v>1.18154</v>
      </c>
      <c r="S116" s="207"/>
      <c r="T116" s="209">
        <f>T117+T125+T128+T154+T171+T178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83</v>
      </c>
      <c r="AT116" s="211" t="s">
        <v>73</v>
      </c>
      <c r="AU116" s="211" t="s">
        <v>74</v>
      </c>
      <c r="AY116" s="210" t="s">
        <v>209</v>
      </c>
      <c r="BK116" s="212">
        <f>BK117+BK125+BK128+BK154+BK171+BK178</f>
        <v>0</v>
      </c>
    </row>
    <row r="117" s="12" customFormat="1" ht="22.8" customHeight="1">
      <c r="A117" s="12"/>
      <c r="B117" s="199"/>
      <c r="C117" s="200"/>
      <c r="D117" s="201" t="s">
        <v>73</v>
      </c>
      <c r="E117" s="213" t="s">
        <v>1477</v>
      </c>
      <c r="F117" s="213" t="s">
        <v>1478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SUM(P118:P124)</f>
        <v>0</v>
      </c>
      <c r="Q117" s="207"/>
      <c r="R117" s="208">
        <f>SUM(R118:R124)</f>
        <v>0.08764000000000001</v>
      </c>
      <c r="S117" s="207"/>
      <c r="T117" s="209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83</v>
      </c>
      <c r="AT117" s="211" t="s">
        <v>73</v>
      </c>
      <c r="AU117" s="211" t="s">
        <v>81</v>
      </c>
      <c r="AY117" s="210" t="s">
        <v>209</v>
      </c>
      <c r="BK117" s="212">
        <f>SUM(BK118:BK124)</f>
        <v>0</v>
      </c>
    </row>
    <row r="118" s="2" customFormat="1" ht="37.8" customHeight="1">
      <c r="A118" s="40"/>
      <c r="B118" s="41"/>
      <c r="C118" s="215" t="s">
        <v>268</v>
      </c>
      <c r="D118" s="215" t="s">
        <v>211</v>
      </c>
      <c r="E118" s="216" t="s">
        <v>3222</v>
      </c>
      <c r="F118" s="217" t="s">
        <v>3223</v>
      </c>
      <c r="G118" s="218" t="s">
        <v>322</v>
      </c>
      <c r="H118" s="219">
        <v>370</v>
      </c>
      <c r="I118" s="220"/>
      <c r="J118" s="221">
        <f>ROUND(I118*H118,2)</f>
        <v>0</v>
      </c>
      <c r="K118" s="217" t="s">
        <v>234</v>
      </c>
      <c r="L118" s="46"/>
      <c r="M118" s="222" t="s">
        <v>21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298</v>
      </c>
      <c r="AT118" s="226" t="s">
        <v>211</v>
      </c>
      <c r="AU118" s="226" t="s">
        <v>83</v>
      </c>
      <c r="AY118" s="19" t="s">
        <v>209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298</v>
      </c>
      <c r="BM118" s="226" t="s">
        <v>3224</v>
      </c>
    </row>
    <row r="119" s="2" customFormat="1" ht="24.15" customHeight="1">
      <c r="A119" s="40"/>
      <c r="B119" s="41"/>
      <c r="C119" s="272" t="s">
        <v>272</v>
      </c>
      <c r="D119" s="272" t="s">
        <v>299</v>
      </c>
      <c r="E119" s="273" t="s">
        <v>3225</v>
      </c>
      <c r="F119" s="274" t="s">
        <v>3226</v>
      </c>
      <c r="G119" s="275" t="s">
        <v>322</v>
      </c>
      <c r="H119" s="276">
        <v>230</v>
      </c>
      <c r="I119" s="277"/>
      <c r="J119" s="278">
        <f>ROUND(I119*H119,2)</f>
        <v>0</v>
      </c>
      <c r="K119" s="274" t="s">
        <v>21</v>
      </c>
      <c r="L119" s="279"/>
      <c r="M119" s="280" t="s">
        <v>21</v>
      </c>
      <c r="N119" s="281" t="s">
        <v>45</v>
      </c>
      <c r="O119" s="86"/>
      <c r="P119" s="224">
        <f>O119*H119</f>
        <v>0</v>
      </c>
      <c r="Q119" s="224">
        <v>2.0000000000000002E-05</v>
      </c>
      <c r="R119" s="224">
        <f>Q119*H119</f>
        <v>0.0046000000000000008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395</v>
      </c>
      <c r="AT119" s="226" t="s">
        <v>299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298</v>
      </c>
      <c r="BM119" s="226" t="s">
        <v>3227</v>
      </c>
    </row>
    <row r="120" s="2" customFormat="1" ht="24.15" customHeight="1">
      <c r="A120" s="40"/>
      <c r="B120" s="41"/>
      <c r="C120" s="272" t="s">
        <v>277</v>
      </c>
      <c r="D120" s="272" t="s">
        <v>299</v>
      </c>
      <c r="E120" s="273" t="s">
        <v>3228</v>
      </c>
      <c r="F120" s="274" t="s">
        <v>3229</v>
      </c>
      <c r="G120" s="275" t="s">
        <v>322</v>
      </c>
      <c r="H120" s="276">
        <v>62</v>
      </c>
      <c r="I120" s="277"/>
      <c r="J120" s="278">
        <f>ROUND(I120*H120,2)</f>
        <v>0</v>
      </c>
      <c r="K120" s="274" t="s">
        <v>234</v>
      </c>
      <c r="L120" s="279"/>
      <c r="M120" s="280" t="s">
        <v>21</v>
      </c>
      <c r="N120" s="281" t="s">
        <v>45</v>
      </c>
      <c r="O120" s="86"/>
      <c r="P120" s="224">
        <f>O120*H120</f>
        <v>0</v>
      </c>
      <c r="Q120" s="224">
        <v>6.9999999999999994E-05</v>
      </c>
      <c r="R120" s="224">
        <f>Q120*H120</f>
        <v>0.0043399999999999992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395</v>
      </c>
      <c r="AT120" s="226" t="s">
        <v>299</v>
      </c>
      <c r="AU120" s="226" t="s">
        <v>83</v>
      </c>
      <c r="AY120" s="19" t="s">
        <v>209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298</v>
      </c>
      <c r="BM120" s="226" t="s">
        <v>3230</v>
      </c>
    </row>
    <row r="121" s="2" customFormat="1" ht="24.15" customHeight="1">
      <c r="A121" s="40"/>
      <c r="B121" s="41"/>
      <c r="C121" s="272" t="s">
        <v>282</v>
      </c>
      <c r="D121" s="272" t="s">
        <v>299</v>
      </c>
      <c r="E121" s="273" t="s">
        <v>3231</v>
      </c>
      <c r="F121" s="274" t="s">
        <v>3232</v>
      </c>
      <c r="G121" s="275" t="s">
        <v>322</v>
      </c>
      <c r="H121" s="276">
        <v>50</v>
      </c>
      <c r="I121" s="277"/>
      <c r="J121" s="278">
        <f>ROUND(I121*H121,2)</f>
        <v>0</v>
      </c>
      <c r="K121" s="274" t="s">
        <v>234</v>
      </c>
      <c r="L121" s="279"/>
      <c r="M121" s="280" t="s">
        <v>21</v>
      </c>
      <c r="N121" s="281" t="s">
        <v>45</v>
      </c>
      <c r="O121" s="86"/>
      <c r="P121" s="224">
        <f>O121*H121</f>
        <v>0</v>
      </c>
      <c r="Q121" s="224">
        <v>8.0000000000000007E-05</v>
      </c>
      <c r="R121" s="224">
        <f>Q121*H121</f>
        <v>0.0040000000000000001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395</v>
      </c>
      <c r="AT121" s="226" t="s">
        <v>299</v>
      </c>
      <c r="AU121" s="226" t="s">
        <v>83</v>
      </c>
      <c r="AY121" s="19" t="s">
        <v>209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298</v>
      </c>
      <c r="BM121" s="226" t="s">
        <v>3233</v>
      </c>
    </row>
    <row r="122" s="2" customFormat="1" ht="24.15" customHeight="1">
      <c r="A122" s="40"/>
      <c r="B122" s="41"/>
      <c r="C122" s="272" t="s">
        <v>286</v>
      </c>
      <c r="D122" s="272" t="s">
        <v>299</v>
      </c>
      <c r="E122" s="273" t="s">
        <v>3234</v>
      </c>
      <c r="F122" s="274" t="s">
        <v>3235</v>
      </c>
      <c r="G122" s="275" t="s">
        <v>322</v>
      </c>
      <c r="H122" s="276">
        <v>28</v>
      </c>
      <c r="I122" s="277"/>
      <c r="J122" s="278">
        <f>ROUND(I122*H122,2)</f>
        <v>0</v>
      </c>
      <c r="K122" s="274" t="s">
        <v>234</v>
      </c>
      <c r="L122" s="279"/>
      <c r="M122" s="280" t="s">
        <v>21</v>
      </c>
      <c r="N122" s="281" t="s">
        <v>45</v>
      </c>
      <c r="O122" s="86"/>
      <c r="P122" s="224">
        <f>O122*H122</f>
        <v>0</v>
      </c>
      <c r="Q122" s="224">
        <v>9.0000000000000006E-05</v>
      </c>
      <c r="R122" s="224">
        <f>Q122*H122</f>
        <v>0.0025200000000000001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395</v>
      </c>
      <c r="AT122" s="226" t="s">
        <v>299</v>
      </c>
      <c r="AU122" s="226" t="s">
        <v>83</v>
      </c>
      <c r="AY122" s="19" t="s">
        <v>209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298</v>
      </c>
      <c r="BM122" s="226" t="s">
        <v>3236</v>
      </c>
    </row>
    <row r="123" s="2" customFormat="1" ht="14.4" customHeight="1">
      <c r="A123" s="40"/>
      <c r="B123" s="41"/>
      <c r="C123" s="272" t="s">
        <v>290</v>
      </c>
      <c r="D123" s="272" t="s">
        <v>299</v>
      </c>
      <c r="E123" s="273" t="s">
        <v>3237</v>
      </c>
      <c r="F123" s="274" t="s">
        <v>3238</v>
      </c>
      <c r="G123" s="275" t="s">
        <v>354</v>
      </c>
      <c r="H123" s="276">
        <v>800</v>
      </c>
      <c r="I123" s="277"/>
      <c r="J123" s="278">
        <f>ROUND(I123*H123,2)</f>
        <v>0</v>
      </c>
      <c r="K123" s="274" t="s">
        <v>21</v>
      </c>
      <c r="L123" s="279"/>
      <c r="M123" s="280" t="s">
        <v>21</v>
      </c>
      <c r="N123" s="281" t="s">
        <v>45</v>
      </c>
      <c r="O123" s="86"/>
      <c r="P123" s="224">
        <f>O123*H123</f>
        <v>0</v>
      </c>
      <c r="Q123" s="224">
        <v>9.0000000000000006E-05</v>
      </c>
      <c r="R123" s="224">
        <f>Q123*H123</f>
        <v>0.072000000000000008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395</v>
      </c>
      <c r="AT123" s="226" t="s">
        <v>299</v>
      </c>
      <c r="AU123" s="226" t="s">
        <v>83</v>
      </c>
      <c r="AY123" s="19" t="s">
        <v>209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298</v>
      </c>
      <c r="BM123" s="226" t="s">
        <v>3239</v>
      </c>
    </row>
    <row r="124" s="2" customFormat="1" ht="14.4" customHeight="1">
      <c r="A124" s="40"/>
      <c r="B124" s="41"/>
      <c r="C124" s="272" t="s">
        <v>8</v>
      </c>
      <c r="D124" s="272" t="s">
        <v>299</v>
      </c>
      <c r="E124" s="273" t="s">
        <v>3240</v>
      </c>
      <c r="F124" s="274" t="s">
        <v>3241</v>
      </c>
      <c r="G124" s="275" t="s">
        <v>354</v>
      </c>
      <c r="H124" s="276">
        <v>2</v>
      </c>
      <c r="I124" s="277"/>
      <c r="J124" s="278">
        <f>ROUND(I124*H124,2)</f>
        <v>0</v>
      </c>
      <c r="K124" s="274" t="s">
        <v>21</v>
      </c>
      <c r="L124" s="279"/>
      <c r="M124" s="280" t="s">
        <v>21</v>
      </c>
      <c r="N124" s="281" t="s">
        <v>45</v>
      </c>
      <c r="O124" s="86"/>
      <c r="P124" s="224">
        <f>O124*H124</f>
        <v>0</v>
      </c>
      <c r="Q124" s="224">
        <v>9.0000000000000006E-05</v>
      </c>
      <c r="R124" s="224">
        <f>Q124*H124</f>
        <v>0.00018000000000000001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395</v>
      </c>
      <c r="AT124" s="226" t="s">
        <v>299</v>
      </c>
      <c r="AU124" s="226" t="s">
        <v>83</v>
      </c>
      <c r="AY124" s="19" t="s">
        <v>209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298</v>
      </c>
      <c r="BM124" s="226" t="s">
        <v>3242</v>
      </c>
    </row>
    <row r="125" s="12" customFormat="1" ht="22.8" customHeight="1">
      <c r="A125" s="12"/>
      <c r="B125" s="199"/>
      <c r="C125" s="200"/>
      <c r="D125" s="201" t="s">
        <v>73</v>
      </c>
      <c r="E125" s="213" t="s">
        <v>3243</v>
      </c>
      <c r="F125" s="213" t="s">
        <v>3244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0.00298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83</v>
      </c>
      <c r="AT125" s="211" t="s">
        <v>73</v>
      </c>
      <c r="AU125" s="211" t="s">
        <v>81</v>
      </c>
      <c r="AY125" s="210" t="s">
        <v>209</v>
      </c>
      <c r="BK125" s="212">
        <f>SUM(BK126:BK127)</f>
        <v>0</v>
      </c>
    </row>
    <row r="126" s="2" customFormat="1" ht="24.15" customHeight="1">
      <c r="A126" s="40"/>
      <c r="B126" s="41"/>
      <c r="C126" s="215" t="s">
        <v>298</v>
      </c>
      <c r="D126" s="215" t="s">
        <v>211</v>
      </c>
      <c r="E126" s="216" t="s">
        <v>3245</v>
      </c>
      <c r="F126" s="217" t="s">
        <v>3246</v>
      </c>
      <c r="G126" s="218" t="s">
        <v>1606</v>
      </c>
      <c r="H126" s="219">
        <v>1</v>
      </c>
      <c r="I126" s="220"/>
      <c r="J126" s="221">
        <f>ROUND(I126*H126,2)</f>
        <v>0</v>
      </c>
      <c r="K126" s="217" t="s">
        <v>234</v>
      </c>
      <c r="L126" s="46"/>
      <c r="M126" s="222" t="s">
        <v>21</v>
      </c>
      <c r="N126" s="223" t="s">
        <v>45</v>
      </c>
      <c r="O126" s="86"/>
      <c r="P126" s="224">
        <f>O126*H126</f>
        <v>0</v>
      </c>
      <c r="Q126" s="224">
        <v>0.00068000000000000005</v>
      </c>
      <c r="R126" s="224">
        <f>Q126*H126</f>
        <v>0.00068000000000000005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298</v>
      </c>
      <c r="AT126" s="226" t="s">
        <v>211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298</v>
      </c>
      <c r="BM126" s="226" t="s">
        <v>3247</v>
      </c>
    </row>
    <row r="127" s="2" customFormat="1" ht="37.8" customHeight="1">
      <c r="A127" s="40"/>
      <c r="B127" s="41"/>
      <c r="C127" s="272" t="s">
        <v>305</v>
      </c>
      <c r="D127" s="272" t="s">
        <v>299</v>
      </c>
      <c r="E127" s="273" t="s">
        <v>3248</v>
      </c>
      <c r="F127" s="274" t="s">
        <v>3249</v>
      </c>
      <c r="G127" s="275" t="s">
        <v>354</v>
      </c>
      <c r="H127" s="276">
        <v>1</v>
      </c>
      <c r="I127" s="277"/>
      <c r="J127" s="278">
        <f>ROUND(I127*H127,2)</f>
        <v>0</v>
      </c>
      <c r="K127" s="274" t="s">
        <v>21</v>
      </c>
      <c r="L127" s="279"/>
      <c r="M127" s="280" t="s">
        <v>21</v>
      </c>
      <c r="N127" s="281" t="s">
        <v>45</v>
      </c>
      <c r="O127" s="86"/>
      <c r="P127" s="224">
        <f>O127*H127</f>
        <v>0</v>
      </c>
      <c r="Q127" s="224">
        <v>0.0023</v>
      </c>
      <c r="R127" s="224">
        <f>Q127*H127</f>
        <v>0.0023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395</v>
      </c>
      <c r="AT127" s="226" t="s">
        <v>299</v>
      </c>
      <c r="AU127" s="226" t="s">
        <v>83</v>
      </c>
      <c r="AY127" s="19" t="s">
        <v>209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298</v>
      </c>
      <c r="BM127" s="226" t="s">
        <v>3250</v>
      </c>
    </row>
    <row r="128" s="12" customFormat="1" ht="22.8" customHeight="1">
      <c r="A128" s="12"/>
      <c r="B128" s="199"/>
      <c r="C128" s="200"/>
      <c r="D128" s="201" t="s">
        <v>73</v>
      </c>
      <c r="E128" s="213" t="s">
        <v>3251</v>
      </c>
      <c r="F128" s="213" t="s">
        <v>3252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SUM(P129:P153)</f>
        <v>0</v>
      </c>
      <c r="Q128" s="207"/>
      <c r="R128" s="208">
        <f>SUM(R129:R153)</f>
        <v>0.31950000000000001</v>
      </c>
      <c r="S128" s="207"/>
      <c r="T128" s="209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73</v>
      </c>
      <c r="AU128" s="211" t="s">
        <v>81</v>
      </c>
      <c r="AY128" s="210" t="s">
        <v>209</v>
      </c>
      <c r="BK128" s="212">
        <f>SUM(BK129:BK153)</f>
        <v>0</v>
      </c>
    </row>
    <row r="129" s="2" customFormat="1" ht="37.8" customHeight="1">
      <c r="A129" s="40"/>
      <c r="B129" s="41"/>
      <c r="C129" s="215" t="s">
        <v>310</v>
      </c>
      <c r="D129" s="215" t="s">
        <v>211</v>
      </c>
      <c r="E129" s="216" t="s">
        <v>3253</v>
      </c>
      <c r="F129" s="217" t="s">
        <v>3254</v>
      </c>
      <c r="G129" s="218" t="s">
        <v>322</v>
      </c>
      <c r="H129" s="219">
        <v>56</v>
      </c>
      <c r="I129" s="220"/>
      <c r="J129" s="221">
        <f>ROUND(I129*H129,2)</f>
        <v>0</v>
      </c>
      <c r="K129" s="217" t="s">
        <v>234</v>
      </c>
      <c r="L129" s="46"/>
      <c r="M129" s="222" t="s">
        <v>21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298</v>
      </c>
      <c r="AT129" s="226" t="s">
        <v>211</v>
      </c>
      <c r="AU129" s="226" t="s">
        <v>83</v>
      </c>
      <c r="AY129" s="19" t="s">
        <v>209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298</v>
      </c>
      <c r="BM129" s="226" t="s">
        <v>3255</v>
      </c>
    </row>
    <row r="130" s="2" customFormat="1" ht="14.4" customHeight="1">
      <c r="A130" s="40"/>
      <c r="B130" s="41"/>
      <c r="C130" s="215" t="s">
        <v>315</v>
      </c>
      <c r="D130" s="215" t="s">
        <v>211</v>
      </c>
      <c r="E130" s="216" t="s">
        <v>3256</v>
      </c>
      <c r="F130" s="217" t="s">
        <v>3257</v>
      </c>
      <c r="G130" s="218" t="s">
        <v>1638</v>
      </c>
      <c r="H130" s="219">
        <v>2</v>
      </c>
      <c r="I130" s="220"/>
      <c r="J130" s="221">
        <f>ROUND(I130*H130,2)</f>
        <v>0</v>
      </c>
      <c r="K130" s="217" t="s">
        <v>21</v>
      </c>
      <c r="L130" s="46"/>
      <c r="M130" s="222" t="s">
        <v>21</v>
      </c>
      <c r="N130" s="223" t="s">
        <v>45</v>
      </c>
      <c r="O130" s="86"/>
      <c r="P130" s="224">
        <f>O130*H130</f>
        <v>0</v>
      </c>
      <c r="Q130" s="224">
        <v>0.0011199999999999999</v>
      </c>
      <c r="R130" s="224">
        <f>Q130*H130</f>
        <v>0.0022399999999999998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298</v>
      </c>
      <c r="AT130" s="226" t="s">
        <v>211</v>
      </c>
      <c r="AU130" s="226" t="s">
        <v>83</v>
      </c>
      <c r="AY130" s="19" t="s">
        <v>209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298</v>
      </c>
      <c r="BM130" s="226" t="s">
        <v>3258</v>
      </c>
    </row>
    <row r="131" s="2" customFormat="1" ht="24.15" customHeight="1">
      <c r="A131" s="40"/>
      <c r="B131" s="41"/>
      <c r="C131" s="215" t="s">
        <v>319</v>
      </c>
      <c r="D131" s="215" t="s">
        <v>211</v>
      </c>
      <c r="E131" s="216" t="s">
        <v>3259</v>
      </c>
      <c r="F131" s="217" t="s">
        <v>3260</v>
      </c>
      <c r="G131" s="218" t="s">
        <v>322</v>
      </c>
      <c r="H131" s="219">
        <v>230</v>
      </c>
      <c r="I131" s="220"/>
      <c r="J131" s="221">
        <f>ROUND(I131*H131,2)</f>
        <v>0</v>
      </c>
      <c r="K131" s="217" t="s">
        <v>234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0.00046000000000000001</v>
      </c>
      <c r="R131" s="224">
        <f>Q131*H131</f>
        <v>0.10580000000000001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298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298</v>
      </c>
      <c r="BM131" s="226" t="s">
        <v>3261</v>
      </c>
    </row>
    <row r="132" s="2" customFormat="1" ht="24.15" customHeight="1">
      <c r="A132" s="40"/>
      <c r="B132" s="41"/>
      <c r="C132" s="215" t="s">
        <v>7</v>
      </c>
      <c r="D132" s="215" t="s">
        <v>211</v>
      </c>
      <c r="E132" s="216" t="s">
        <v>3262</v>
      </c>
      <c r="F132" s="217" t="s">
        <v>3263</v>
      </c>
      <c r="G132" s="218" t="s">
        <v>322</v>
      </c>
      <c r="H132" s="219">
        <v>62</v>
      </c>
      <c r="I132" s="220"/>
      <c r="J132" s="221">
        <f>ROUND(I132*H132,2)</f>
        <v>0</v>
      </c>
      <c r="K132" s="217" t="s">
        <v>234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0.00056999999999999998</v>
      </c>
      <c r="R132" s="224">
        <f>Q132*H132</f>
        <v>0.035339999999999996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298</v>
      </c>
      <c r="AT132" s="226" t="s">
        <v>211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298</v>
      </c>
      <c r="BM132" s="226" t="s">
        <v>3264</v>
      </c>
    </row>
    <row r="133" s="2" customFormat="1" ht="24.15" customHeight="1">
      <c r="A133" s="40"/>
      <c r="B133" s="41"/>
      <c r="C133" s="215" t="s">
        <v>328</v>
      </c>
      <c r="D133" s="215" t="s">
        <v>211</v>
      </c>
      <c r="E133" s="216" t="s">
        <v>3265</v>
      </c>
      <c r="F133" s="217" t="s">
        <v>3266</v>
      </c>
      <c r="G133" s="218" t="s">
        <v>322</v>
      </c>
      <c r="H133" s="219">
        <v>50</v>
      </c>
      <c r="I133" s="220"/>
      <c r="J133" s="221">
        <f>ROUND(I133*H133,2)</f>
        <v>0</v>
      </c>
      <c r="K133" s="217" t="s">
        <v>234</v>
      </c>
      <c r="L133" s="46"/>
      <c r="M133" s="222" t="s">
        <v>21</v>
      </c>
      <c r="N133" s="223" t="s">
        <v>45</v>
      </c>
      <c r="O133" s="86"/>
      <c r="P133" s="224">
        <f>O133*H133</f>
        <v>0</v>
      </c>
      <c r="Q133" s="224">
        <v>0.00069999999999999999</v>
      </c>
      <c r="R133" s="224">
        <f>Q133*H133</f>
        <v>0.034999999999999996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298</v>
      </c>
      <c r="AT133" s="226" t="s">
        <v>211</v>
      </c>
      <c r="AU133" s="226" t="s">
        <v>83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298</v>
      </c>
      <c r="BM133" s="226" t="s">
        <v>3267</v>
      </c>
    </row>
    <row r="134" s="2" customFormat="1" ht="24.15" customHeight="1">
      <c r="A134" s="40"/>
      <c r="B134" s="41"/>
      <c r="C134" s="215" t="s">
        <v>335</v>
      </c>
      <c r="D134" s="215" t="s">
        <v>211</v>
      </c>
      <c r="E134" s="216" t="s">
        <v>3268</v>
      </c>
      <c r="F134" s="217" t="s">
        <v>3269</v>
      </c>
      <c r="G134" s="218" t="s">
        <v>322</v>
      </c>
      <c r="H134" s="219">
        <v>28</v>
      </c>
      <c r="I134" s="220"/>
      <c r="J134" s="221">
        <f>ROUND(I134*H134,2)</f>
        <v>0</v>
      </c>
      <c r="K134" s="217" t="s">
        <v>21</v>
      </c>
      <c r="L134" s="46"/>
      <c r="M134" s="222" t="s">
        <v>21</v>
      </c>
      <c r="N134" s="223" t="s">
        <v>45</v>
      </c>
      <c r="O134" s="86"/>
      <c r="P134" s="224">
        <f>O134*H134</f>
        <v>0</v>
      </c>
      <c r="Q134" s="224">
        <v>0.00069999999999999999</v>
      </c>
      <c r="R134" s="224">
        <f>Q134*H134</f>
        <v>0.019599999999999999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298</v>
      </c>
      <c r="AT134" s="226" t="s">
        <v>211</v>
      </c>
      <c r="AU134" s="226" t="s">
        <v>83</v>
      </c>
      <c r="AY134" s="19" t="s">
        <v>209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298</v>
      </c>
      <c r="BM134" s="226" t="s">
        <v>3270</v>
      </c>
    </row>
    <row r="135" s="2" customFormat="1" ht="24.15" customHeight="1">
      <c r="A135" s="40"/>
      <c r="B135" s="41"/>
      <c r="C135" s="215" t="s">
        <v>140</v>
      </c>
      <c r="D135" s="215" t="s">
        <v>211</v>
      </c>
      <c r="E135" s="216" t="s">
        <v>3271</v>
      </c>
      <c r="F135" s="217" t="s">
        <v>3272</v>
      </c>
      <c r="G135" s="218" t="s">
        <v>322</v>
      </c>
      <c r="H135" s="219">
        <v>6</v>
      </c>
      <c r="I135" s="220"/>
      <c r="J135" s="221">
        <f>ROUND(I135*H135,2)</f>
        <v>0</v>
      </c>
      <c r="K135" s="217" t="s">
        <v>234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5.0000000000000002E-05</v>
      </c>
      <c r="R135" s="224">
        <f>Q135*H135</f>
        <v>0.00030000000000000003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298</v>
      </c>
      <c r="AT135" s="226" t="s">
        <v>211</v>
      </c>
      <c r="AU135" s="226" t="s">
        <v>83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298</v>
      </c>
      <c r="BM135" s="226" t="s">
        <v>3273</v>
      </c>
    </row>
    <row r="136" s="2" customFormat="1" ht="24.15" customHeight="1">
      <c r="A136" s="40"/>
      <c r="B136" s="41"/>
      <c r="C136" s="215" t="s">
        <v>344</v>
      </c>
      <c r="D136" s="215" t="s">
        <v>211</v>
      </c>
      <c r="E136" s="216" t="s">
        <v>3274</v>
      </c>
      <c r="F136" s="217" t="s">
        <v>3275</v>
      </c>
      <c r="G136" s="218" t="s">
        <v>354</v>
      </c>
      <c r="H136" s="219">
        <v>90</v>
      </c>
      <c r="I136" s="220"/>
      <c r="J136" s="221">
        <f>ROUND(I136*H136,2)</f>
        <v>0</v>
      </c>
      <c r="K136" s="217" t="s">
        <v>234</v>
      </c>
      <c r="L136" s="46"/>
      <c r="M136" s="222" t="s">
        <v>21</v>
      </c>
      <c r="N136" s="223" t="s">
        <v>45</v>
      </c>
      <c r="O136" s="86"/>
      <c r="P136" s="224">
        <f>O136*H136</f>
        <v>0</v>
      </c>
      <c r="Q136" s="224">
        <v>1.0000000000000001E-05</v>
      </c>
      <c r="R136" s="224">
        <f>Q136*H136</f>
        <v>0.00090000000000000008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298</v>
      </c>
      <c r="AT136" s="226" t="s">
        <v>211</v>
      </c>
      <c r="AU136" s="226" t="s">
        <v>83</v>
      </c>
      <c r="AY136" s="19" t="s">
        <v>209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298</v>
      </c>
      <c r="BM136" s="226" t="s">
        <v>3276</v>
      </c>
    </row>
    <row r="137" s="2" customFormat="1" ht="24.15" customHeight="1">
      <c r="A137" s="40"/>
      <c r="B137" s="41"/>
      <c r="C137" s="215" t="s">
        <v>351</v>
      </c>
      <c r="D137" s="215" t="s">
        <v>211</v>
      </c>
      <c r="E137" s="216" t="s">
        <v>3277</v>
      </c>
      <c r="F137" s="217" t="s">
        <v>3278</v>
      </c>
      <c r="G137" s="218" t="s">
        <v>322</v>
      </c>
      <c r="H137" s="219">
        <v>370</v>
      </c>
      <c r="I137" s="220"/>
      <c r="J137" s="221">
        <f>ROUND(I137*H137,2)</f>
        <v>0</v>
      </c>
      <c r="K137" s="217" t="s">
        <v>234</v>
      </c>
      <c r="L137" s="46"/>
      <c r="M137" s="222" t="s">
        <v>21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298</v>
      </c>
      <c r="AT137" s="226" t="s">
        <v>211</v>
      </c>
      <c r="AU137" s="226" t="s">
        <v>83</v>
      </c>
      <c r="AY137" s="19" t="s">
        <v>209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298</v>
      </c>
      <c r="BM137" s="226" t="s">
        <v>3279</v>
      </c>
    </row>
    <row r="138" s="2" customFormat="1" ht="14.4" customHeight="1">
      <c r="A138" s="40"/>
      <c r="B138" s="41"/>
      <c r="C138" s="215" t="s">
        <v>361</v>
      </c>
      <c r="D138" s="215" t="s">
        <v>211</v>
      </c>
      <c r="E138" s="216" t="s">
        <v>3280</v>
      </c>
      <c r="F138" s="217" t="s">
        <v>3281</v>
      </c>
      <c r="G138" s="218" t="s">
        <v>322</v>
      </c>
      <c r="H138" s="219">
        <v>56</v>
      </c>
      <c r="I138" s="220"/>
      <c r="J138" s="221">
        <f>ROUND(I138*H138,2)</f>
        <v>0</v>
      </c>
      <c r="K138" s="217" t="s">
        <v>21</v>
      </c>
      <c r="L138" s="46"/>
      <c r="M138" s="222" t="s">
        <v>21</v>
      </c>
      <c r="N138" s="223" t="s">
        <v>45</v>
      </c>
      <c r="O138" s="86"/>
      <c r="P138" s="224">
        <f>O138*H138</f>
        <v>0</v>
      </c>
      <c r="Q138" s="224">
        <v>0.0018799999999999999</v>
      </c>
      <c r="R138" s="224">
        <f>Q138*H138</f>
        <v>0.10528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298</v>
      </c>
      <c r="AT138" s="226" t="s">
        <v>211</v>
      </c>
      <c r="AU138" s="226" t="s">
        <v>83</v>
      </c>
      <c r="AY138" s="19" t="s">
        <v>209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298</v>
      </c>
      <c r="BM138" s="226" t="s">
        <v>3282</v>
      </c>
    </row>
    <row r="139" s="2" customFormat="1" ht="14.4" customHeight="1">
      <c r="A139" s="40"/>
      <c r="B139" s="41"/>
      <c r="C139" s="215" t="s">
        <v>366</v>
      </c>
      <c r="D139" s="215" t="s">
        <v>211</v>
      </c>
      <c r="E139" s="216" t="s">
        <v>3283</v>
      </c>
      <c r="F139" s="217" t="s">
        <v>3284</v>
      </c>
      <c r="G139" s="218" t="s">
        <v>354</v>
      </c>
      <c r="H139" s="219">
        <v>8</v>
      </c>
      <c r="I139" s="220"/>
      <c r="J139" s="221">
        <f>ROUND(I139*H139,2)</f>
        <v>0</v>
      </c>
      <c r="K139" s="217" t="s">
        <v>21</v>
      </c>
      <c r="L139" s="46"/>
      <c r="M139" s="222" t="s">
        <v>21</v>
      </c>
      <c r="N139" s="223" t="s">
        <v>45</v>
      </c>
      <c r="O139" s="86"/>
      <c r="P139" s="224">
        <f>O139*H139</f>
        <v>0</v>
      </c>
      <c r="Q139" s="224">
        <v>0.0018799999999999999</v>
      </c>
      <c r="R139" s="224">
        <f>Q139*H139</f>
        <v>0.01504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298</v>
      </c>
      <c r="AT139" s="226" t="s">
        <v>211</v>
      </c>
      <c r="AU139" s="226" t="s">
        <v>83</v>
      </c>
      <c r="AY139" s="19" t="s">
        <v>209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298</v>
      </c>
      <c r="BM139" s="226" t="s">
        <v>3285</v>
      </c>
    </row>
    <row r="140" s="2" customFormat="1" ht="14.4" customHeight="1">
      <c r="A140" s="40"/>
      <c r="B140" s="41"/>
      <c r="C140" s="272" t="s">
        <v>374</v>
      </c>
      <c r="D140" s="272" t="s">
        <v>299</v>
      </c>
      <c r="E140" s="273" t="s">
        <v>3286</v>
      </c>
      <c r="F140" s="274" t="s">
        <v>3287</v>
      </c>
      <c r="G140" s="275" t="s">
        <v>322</v>
      </c>
      <c r="H140" s="276">
        <v>40</v>
      </c>
      <c r="I140" s="277"/>
      <c r="J140" s="278">
        <f>ROUND(I140*H140,2)</f>
        <v>0</v>
      </c>
      <c r="K140" s="274" t="s">
        <v>21</v>
      </c>
      <c r="L140" s="279"/>
      <c r="M140" s="280" t="s">
        <v>21</v>
      </c>
      <c r="N140" s="281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395</v>
      </c>
      <c r="AT140" s="226" t="s">
        <v>299</v>
      </c>
      <c r="AU140" s="226" t="s">
        <v>83</v>
      </c>
      <c r="AY140" s="19" t="s">
        <v>209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298</v>
      </c>
      <c r="BM140" s="226" t="s">
        <v>3288</v>
      </c>
    </row>
    <row r="141" s="2" customFormat="1" ht="14.4" customHeight="1">
      <c r="A141" s="40"/>
      <c r="B141" s="41"/>
      <c r="C141" s="272" t="s">
        <v>378</v>
      </c>
      <c r="D141" s="272" t="s">
        <v>299</v>
      </c>
      <c r="E141" s="273" t="s">
        <v>3289</v>
      </c>
      <c r="F141" s="274" t="s">
        <v>3290</v>
      </c>
      <c r="G141" s="275" t="s">
        <v>354</v>
      </c>
      <c r="H141" s="276">
        <v>4</v>
      </c>
      <c r="I141" s="277"/>
      <c r="J141" s="278">
        <f>ROUND(I141*H141,2)</f>
        <v>0</v>
      </c>
      <c r="K141" s="274" t="s">
        <v>21</v>
      </c>
      <c r="L141" s="279"/>
      <c r="M141" s="280" t="s">
        <v>21</v>
      </c>
      <c r="N141" s="281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395</v>
      </c>
      <c r="AT141" s="226" t="s">
        <v>299</v>
      </c>
      <c r="AU141" s="226" t="s">
        <v>83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298</v>
      </c>
      <c r="BM141" s="226" t="s">
        <v>3291</v>
      </c>
    </row>
    <row r="142" s="2" customFormat="1" ht="14.4" customHeight="1">
      <c r="A142" s="40"/>
      <c r="B142" s="41"/>
      <c r="C142" s="272" t="s">
        <v>384</v>
      </c>
      <c r="D142" s="272" t="s">
        <v>299</v>
      </c>
      <c r="E142" s="273" t="s">
        <v>3292</v>
      </c>
      <c r="F142" s="274" t="s">
        <v>3293</v>
      </c>
      <c r="G142" s="275" t="s">
        <v>354</v>
      </c>
      <c r="H142" s="276">
        <v>2</v>
      </c>
      <c r="I142" s="277"/>
      <c r="J142" s="278">
        <f>ROUND(I142*H142,2)</f>
        <v>0</v>
      </c>
      <c r="K142" s="274" t="s">
        <v>21</v>
      </c>
      <c r="L142" s="279"/>
      <c r="M142" s="280" t="s">
        <v>21</v>
      </c>
      <c r="N142" s="281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395</v>
      </c>
      <c r="AT142" s="226" t="s">
        <v>299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298</v>
      </c>
      <c r="BM142" s="226" t="s">
        <v>3294</v>
      </c>
    </row>
    <row r="143" s="2" customFormat="1" ht="14.4" customHeight="1">
      <c r="A143" s="40"/>
      <c r="B143" s="41"/>
      <c r="C143" s="272" t="s">
        <v>395</v>
      </c>
      <c r="D143" s="272" t="s">
        <v>299</v>
      </c>
      <c r="E143" s="273" t="s">
        <v>3295</v>
      </c>
      <c r="F143" s="274" t="s">
        <v>3296</v>
      </c>
      <c r="G143" s="275" t="s">
        <v>354</v>
      </c>
      <c r="H143" s="276">
        <v>4</v>
      </c>
      <c r="I143" s="277"/>
      <c r="J143" s="278">
        <f>ROUND(I143*H143,2)</f>
        <v>0</v>
      </c>
      <c r="K143" s="274" t="s">
        <v>21</v>
      </c>
      <c r="L143" s="279"/>
      <c r="M143" s="280" t="s">
        <v>21</v>
      </c>
      <c r="N143" s="281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395</v>
      </c>
      <c r="AT143" s="226" t="s">
        <v>299</v>
      </c>
      <c r="AU143" s="226" t="s">
        <v>83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298</v>
      </c>
      <c r="BM143" s="226" t="s">
        <v>3297</v>
      </c>
    </row>
    <row r="144" s="2" customFormat="1" ht="14.4" customHeight="1">
      <c r="A144" s="40"/>
      <c r="B144" s="41"/>
      <c r="C144" s="272" t="s">
        <v>120</v>
      </c>
      <c r="D144" s="272" t="s">
        <v>299</v>
      </c>
      <c r="E144" s="273" t="s">
        <v>3298</v>
      </c>
      <c r="F144" s="274" t="s">
        <v>3299</v>
      </c>
      <c r="G144" s="275" t="s">
        <v>354</v>
      </c>
      <c r="H144" s="276">
        <v>4</v>
      </c>
      <c r="I144" s="277"/>
      <c r="J144" s="278">
        <f>ROUND(I144*H144,2)</f>
        <v>0</v>
      </c>
      <c r="K144" s="274" t="s">
        <v>21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395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298</v>
      </c>
      <c r="BM144" s="226" t="s">
        <v>3300</v>
      </c>
    </row>
    <row r="145" s="2" customFormat="1" ht="14.4" customHeight="1">
      <c r="A145" s="40"/>
      <c r="B145" s="41"/>
      <c r="C145" s="272" t="s">
        <v>404</v>
      </c>
      <c r="D145" s="272" t="s">
        <v>299</v>
      </c>
      <c r="E145" s="273" t="s">
        <v>3301</v>
      </c>
      <c r="F145" s="274" t="s">
        <v>3302</v>
      </c>
      <c r="G145" s="275" t="s">
        <v>354</v>
      </c>
      <c r="H145" s="276">
        <v>2</v>
      </c>
      <c r="I145" s="277"/>
      <c r="J145" s="278">
        <f>ROUND(I145*H145,2)</f>
        <v>0</v>
      </c>
      <c r="K145" s="274" t="s">
        <v>21</v>
      </c>
      <c r="L145" s="279"/>
      <c r="M145" s="280" t="s">
        <v>21</v>
      </c>
      <c r="N145" s="281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395</v>
      </c>
      <c r="AT145" s="226" t="s">
        <v>299</v>
      </c>
      <c r="AU145" s="226" t="s">
        <v>83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298</v>
      </c>
      <c r="BM145" s="226" t="s">
        <v>3303</v>
      </c>
    </row>
    <row r="146" s="2" customFormat="1" ht="14.4" customHeight="1">
      <c r="A146" s="40"/>
      <c r="B146" s="41"/>
      <c r="C146" s="272" t="s">
        <v>408</v>
      </c>
      <c r="D146" s="272" t="s">
        <v>299</v>
      </c>
      <c r="E146" s="273" t="s">
        <v>3304</v>
      </c>
      <c r="F146" s="274" t="s">
        <v>3305</v>
      </c>
      <c r="G146" s="275" t="s">
        <v>354</v>
      </c>
      <c r="H146" s="276">
        <v>2</v>
      </c>
      <c r="I146" s="277"/>
      <c r="J146" s="278">
        <f>ROUND(I146*H146,2)</f>
        <v>0</v>
      </c>
      <c r="K146" s="274" t="s">
        <v>21</v>
      </c>
      <c r="L146" s="279"/>
      <c r="M146" s="280" t="s">
        <v>21</v>
      </c>
      <c r="N146" s="281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395</v>
      </c>
      <c r="AT146" s="226" t="s">
        <v>299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298</v>
      </c>
      <c r="BM146" s="226" t="s">
        <v>3306</v>
      </c>
    </row>
    <row r="147" s="2" customFormat="1" ht="14.4" customHeight="1">
      <c r="A147" s="40"/>
      <c r="B147" s="41"/>
      <c r="C147" s="272" t="s">
        <v>419</v>
      </c>
      <c r="D147" s="272" t="s">
        <v>299</v>
      </c>
      <c r="E147" s="273" t="s">
        <v>3307</v>
      </c>
      <c r="F147" s="274" t="s">
        <v>3308</v>
      </c>
      <c r="G147" s="275" t="s">
        <v>354</v>
      </c>
      <c r="H147" s="276">
        <v>12</v>
      </c>
      <c r="I147" s="277"/>
      <c r="J147" s="278">
        <f>ROUND(I147*H147,2)</f>
        <v>0</v>
      </c>
      <c r="K147" s="274" t="s">
        <v>21</v>
      </c>
      <c r="L147" s="279"/>
      <c r="M147" s="280" t="s">
        <v>21</v>
      </c>
      <c r="N147" s="281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395</v>
      </c>
      <c r="AT147" s="226" t="s">
        <v>299</v>
      </c>
      <c r="AU147" s="226" t="s">
        <v>83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298</v>
      </c>
      <c r="BM147" s="226" t="s">
        <v>3309</v>
      </c>
    </row>
    <row r="148" s="2" customFormat="1" ht="14.4" customHeight="1">
      <c r="A148" s="40"/>
      <c r="B148" s="41"/>
      <c r="C148" s="272" t="s">
        <v>424</v>
      </c>
      <c r="D148" s="272" t="s">
        <v>299</v>
      </c>
      <c r="E148" s="273" t="s">
        <v>3310</v>
      </c>
      <c r="F148" s="274" t="s">
        <v>3311</v>
      </c>
      <c r="G148" s="275" t="s">
        <v>354</v>
      </c>
      <c r="H148" s="276">
        <v>40</v>
      </c>
      <c r="I148" s="277"/>
      <c r="J148" s="278">
        <f>ROUND(I148*H148,2)</f>
        <v>0</v>
      </c>
      <c r="K148" s="274" t="s">
        <v>21</v>
      </c>
      <c r="L148" s="279"/>
      <c r="M148" s="280" t="s">
        <v>21</v>
      </c>
      <c r="N148" s="281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395</v>
      </c>
      <c r="AT148" s="226" t="s">
        <v>299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298</v>
      </c>
      <c r="BM148" s="226" t="s">
        <v>3312</v>
      </c>
    </row>
    <row r="149" s="2" customFormat="1" ht="14.4" customHeight="1">
      <c r="A149" s="40"/>
      <c r="B149" s="41"/>
      <c r="C149" s="272" t="s">
        <v>430</v>
      </c>
      <c r="D149" s="272" t="s">
        <v>299</v>
      </c>
      <c r="E149" s="273" t="s">
        <v>3313</v>
      </c>
      <c r="F149" s="274" t="s">
        <v>3314</v>
      </c>
      <c r="G149" s="275" t="s">
        <v>354</v>
      </c>
      <c r="H149" s="276">
        <v>30</v>
      </c>
      <c r="I149" s="277"/>
      <c r="J149" s="278">
        <f>ROUND(I149*H149,2)</f>
        <v>0</v>
      </c>
      <c r="K149" s="274" t="s">
        <v>21</v>
      </c>
      <c r="L149" s="279"/>
      <c r="M149" s="280" t="s">
        <v>21</v>
      </c>
      <c r="N149" s="281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395</v>
      </c>
      <c r="AT149" s="226" t="s">
        <v>299</v>
      </c>
      <c r="AU149" s="226" t="s">
        <v>83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298</v>
      </c>
      <c r="BM149" s="226" t="s">
        <v>3315</v>
      </c>
    </row>
    <row r="150" s="2" customFormat="1" ht="14.4" customHeight="1">
      <c r="A150" s="40"/>
      <c r="B150" s="41"/>
      <c r="C150" s="272" t="s">
        <v>434</v>
      </c>
      <c r="D150" s="272" t="s">
        <v>299</v>
      </c>
      <c r="E150" s="273" t="s">
        <v>3316</v>
      </c>
      <c r="F150" s="274" t="s">
        <v>3317</v>
      </c>
      <c r="G150" s="275" t="s">
        <v>354</v>
      </c>
      <c r="H150" s="276">
        <v>2</v>
      </c>
      <c r="I150" s="277"/>
      <c r="J150" s="278">
        <f>ROUND(I150*H150,2)</f>
        <v>0</v>
      </c>
      <c r="K150" s="274" t="s">
        <v>21</v>
      </c>
      <c r="L150" s="279"/>
      <c r="M150" s="280" t="s">
        <v>21</v>
      </c>
      <c r="N150" s="281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395</v>
      </c>
      <c r="AT150" s="226" t="s">
        <v>299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298</v>
      </c>
      <c r="BM150" s="226" t="s">
        <v>3318</v>
      </c>
    </row>
    <row r="151" s="2" customFormat="1" ht="14.4" customHeight="1">
      <c r="A151" s="40"/>
      <c r="B151" s="41"/>
      <c r="C151" s="272" t="s">
        <v>438</v>
      </c>
      <c r="D151" s="272" t="s">
        <v>299</v>
      </c>
      <c r="E151" s="273" t="s">
        <v>3319</v>
      </c>
      <c r="F151" s="274" t="s">
        <v>3320</v>
      </c>
      <c r="G151" s="275" t="s">
        <v>1638</v>
      </c>
      <c r="H151" s="276">
        <v>3</v>
      </c>
      <c r="I151" s="277"/>
      <c r="J151" s="278">
        <f>ROUND(I151*H151,2)</f>
        <v>0</v>
      </c>
      <c r="K151" s="274" t="s">
        <v>21</v>
      </c>
      <c r="L151" s="279"/>
      <c r="M151" s="280" t="s">
        <v>21</v>
      </c>
      <c r="N151" s="281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395</v>
      </c>
      <c r="AT151" s="226" t="s">
        <v>299</v>
      </c>
      <c r="AU151" s="226" t="s">
        <v>83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298</v>
      </c>
      <c r="BM151" s="226" t="s">
        <v>3321</v>
      </c>
    </row>
    <row r="152" s="2" customFormat="1" ht="14.4" customHeight="1">
      <c r="A152" s="40"/>
      <c r="B152" s="41"/>
      <c r="C152" s="272" t="s">
        <v>442</v>
      </c>
      <c r="D152" s="272" t="s">
        <v>299</v>
      </c>
      <c r="E152" s="273" t="s">
        <v>3322</v>
      </c>
      <c r="F152" s="274" t="s">
        <v>3323</v>
      </c>
      <c r="G152" s="275" t="s">
        <v>1638</v>
      </c>
      <c r="H152" s="276">
        <v>3</v>
      </c>
      <c r="I152" s="277"/>
      <c r="J152" s="278">
        <f>ROUND(I152*H152,2)</f>
        <v>0</v>
      </c>
      <c r="K152" s="274" t="s">
        <v>21</v>
      </c>
      <c r="L152" s="279"/>
      <c r="M152" s="280" t="s">
        <v>21</v>
      </c>
      <c r="N152" s="281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395</v>
      </c>
      <c r="AT152" s="226" t="s">
        <v>299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298</v>
      </c>
      <c r="BM152" s="226" t="s">
        <v>3324</v>
      </c>
    </row>
    <row r="153" s="2" customFormat="1" ht="14.4" customHeight="1">
      <c r="A153" s="40"/>
      <c r="B153" s="41"/>
      <c r="C153" s="272" t="s">
        <v>446</v>
      </c>
      <c r="D153" s="272" t="s">
        <v>299</v>
      </c>
      <c r="E153" s="273" t="s">
        <v>3325</v>
      </c>
      <c r="F153" s="274" t="s">
        <v>3326</v>
      </c>
      <c r="G153" s="275" t="s">
        <v>1638</v>
      </c>
      <c r="H153" s="276">
        <v>10</v>
      </c>
      <c r="I153" s="277"/>
      <c r="J153" s="278">
        <f>ROUND(I153*H153,2)</f>
        <v>0</v>
      </c>
      <c r="K153" s="274" t="s">
        <v>21</v>
      </c>
      <c r="L153" s="279"/>
      <c r="M153" s="280" t="s">
        <v>21</v>
      </c>
      <c r="N153" s="281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395</v>
      </c>
      <c r="AT153" s="226" t="s">
        <v>299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298</v>
      </c>
      <c r="BM153" s="226" t="s">
        <v>3327</v>
      </c>
    </row>
    <row r="154" s="12" customFormat="1" ht="22.8" customHeight="1">
      <c r="A154" s="12"/>
      <c r="B154" s="199"/>
      <c r="C154" s="200"/>
      <c r="D154" s="201" t="s">
        <v>73</v>
      </c>
      <c r="E154" s="213" t="s">
        <v>3328</v>
      </c>
      <c r="F154" s="213" t="s">
        <v>3329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SUM(P155:P170)</f>
        <v>0</v>
      </c>
      <c r="Q154" s="207"/>
      <c r="R154" s="208">
        <f>SUM(R155:R170)</f>
        <v>0.04744000000000001</v>
      </c>
      <c r="S154" s="207"/>
      <c r="T154" s="209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83</v>
      </c>
      <c r="AT154" s="211" t="s">
        <v>73</v>
      </c>
      <c r="AU154" s="211" t="s">
        <v>81</v>
      </c>
      <c r="AY154" s="210" t="s">
        <v>209</v>
      </c>
      <c r="BK154" s="212">
        <f>SUM(BK155:BK170)</f>
        <v>0</v>
      </c>
    </row>
    <row r="155" s="2" customFormat="1" ht="14.4" customHeight="1">
      <c r="A155" s="40"/>
      <c r="B155" s="41"/>
      <c r="C155" s="215" t="s">
        <v>452</v>
      </c>
      <c r="D155" s="215" t="s">
        <v>211</v>
      </c>
      <c r="E155" s="216" t="s">
        <v>3330</v>
      </c>
      <c r="F155" s="217" t="s">
        <v>3331</v>
      </c>
      <c r="G155" s="218" t="s">
        <v>354</v>
      </c>
      <c r="H155" s="219">
        <v>1</v>
      </c>
      <c r="I155" s="220"/>
      <c r="J155" s="221">
        <f>ROUND(I155*H155,2)</f>
        <v>0</v>
      </c>
      <c r="K155" s="217" t="s">
        <v>234</v>
      </c>
      <c r="L155" s="46"/>
      <c r="M155" s="222" t="s">
        <v>21</v>
      </c>
      <c r="N155" s="223" t="s">
        <v>45</v>
      </c>
      <c r="O155" s="86"/>
      <c r="P155" s="224">
        <f>O155*H155</f>
        <v>0</v>
      </c>
      <c r="Q155" s="224">
        <v>6.0000000000000002E-05</v>
      </c>
      <c r="R155" s="224">
        <f>Q155*H155</f>
        <v>6.0000000000000002E-05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298</v>
      </c>
      <c r="AT155" s="226" t="s">
        <v>211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298</v>
      </c>
      <c r="BM155" s="226" t="s">
        <v>3332</v>
      </c>
    </row>
    <row r="156" s="2" customFormat="1" ht="14.4" customHeight="1">
      <c r="A156" s="40"/>
      <c r="B156" s="41"/>
      <c r="C156" s="272" t="s">
        <v>457</v>
      </c>
      <c r="D156" s="272" t="s">
        <v>299</v>
      </c>
      <c r="E156" s="273" t="s">
        <v>3333</v>
      </c>
      <c r="F156" s="274" t="s">
        <v>3334</v>
      </c>
      <c r="G156" s="275" t="s">
        <v>354</v>
      </c>
      <c r="H156" s="276">
        <v>1</v>
      </c>
      <c r="I156" s="277"/>
      <c r="J156" s="278">
        <f>ROUND(I156*H156,2)</f>
        <v>0</v>
      </c>
      <c r="K156" s="274" t="s">
        <v>21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0.00010000000000000001</v>
      </c>
      <c r="R156" s="224">
        <f>Q156*H156</f>
        <v>0.00010000000000000001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395</v>
      </c>
      <c r="AT156" s="226" t="s">
        <v>299</v>
      </c>
      <c r="AU156" s="226" t="s">
        <v>83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298</v>
      </c>
      <c r="BM156" s="226" t="s">
        <v>3335</v>
      </c>
    </row>
    <row r="157" s="2" customFormat="1" ht="14.4" customHeight="1">
      <c r="A157" s="40"/>
      <c r="B157" s="41"/>
      <c r="C157" s="215" t="s">
        <v>461</v>
      </c>
      <c r="D157" s="215" t="s">
        <v>211</v>
      </c>
      <c r="E157" s="216" t="s">
        <v>3336</v>
      </c>
      <c r="F157" s="217" t="s">
        <v>3337</v>
      </c>
      <c r="G157" s="218" t="s">
        <v>354</v>
      </c>
      <c r="H157" s="219">
        <v>1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0.00013999999999999999</v>
      </c>
      <c r="R157" s="224">
        <f>Q157*H157</f>
        <v>0.00013999999999999999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298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298</v>
      </c>
      <c r="BM157" s="226" t="s">
        <v>3338</v>
      </c>
    </row>
    <row r="158" s="2" customFormat="1" ht="14.4" customHeight="1">
      <c r="A158" s="40"/>
      <c r="B158" s="41"/>
      <c r="C158" s="272" t="s">
        <v>467</v>
      </c>
      <c r="D158" s="272" t="s">
        <v>299</v>
      </c>
      <c r="E158" s="273" t="s">
        <v>3339</v>
      </c>
      <c r="F158" s="274" t="s">
        <v>3340</v>
      </c>
      <c r="G158" s="275" t="s">
        <v>354</v>
      </c>
      <c r="H158" s="276">
        <v>1</v>
      </c>
      <c r="I158" s="277"/>
      <c r="J158" s="278">
        <f>ROUND(I158*H158,2)</f>
        <v>0</v>
      </c>
      <c r="K158" s="274" t="s">
        <v>21</v>
      </c>
      <c r="L158" s="279"/>
      <c r="M158" s="280" t="s">
        <v>21</v>
      </c>
      <c r="N158" s="281" t="s">
        <v>45</v>
      </c>
      <c r="O158" s="86"/>
      <c r="P158" s="224">
        <f>O158*H158</f>
        <v>0</v>
      </c>
      <c r="Q158" s="224">
        <v>0.00010000000000000001</v>
      </c>
      <c r="R158" s="224">
        <f>Q158*H158</f>
        <v>0.00010000000000000001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395</v>
      </c>
      <c r="AT158" s="226" t="s">
        <v>299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298</v>
      </c>
      <c r="BM158" s="226" t="s">
        <v>3341</v>
      </c>
    </row>
    <row r="159" s="2" customFormat="1" ht="14.4" customHeight="1">
      <c r="A159" s="40"/>
      <c r="B159" s="41"/>
      <c r="C159" s="272" t="s">
        <v>473</v>
      </c>
      <c r="D159" s="272" t="s">
        <v>299</v>
      </c>
      <c r="E159" s="273" t="s">
        <v>3342</v>
      </c>
      <c r="F159" s="274" t="s">
        <v>3343</v>
      </c>
      <c r="G159" s="275" t="s">
        <v>354</v>
      </c>
      <c r="H159" s="276">
        <v>1</v>
      </c>
      <c r="I159" s="277"/>
      <c r="J159" s="278">
        <f>ROUND(I159*H159,2)</f>
        <v>0</v>
      </c>
      <c r="K159" s="274" t="s">
        <v>21</v>
      </c>
      <c r="L159" s="279"/>
      <c r="M159" s="280" t="s">
        <v>21</v>
      </c>
      <c r="N159" s="281" t="s">
        <v>45</v>
      </c>
      <c r="O159" s="86"/>
      <c r="P159" s="224">
        <f>O159*H159</f>
        <v>0</v>
      </c>
      <c r="Q159" s="224">
        <v>0.00010000000000000001</v>
      </c>
      <c r="R159" s="224">
        <f>Q159*H159</f>
        <v>0.00010000000000000001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395</v>
      </c>
      <c r="AT159" s="226" t="s">
        <v>299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298</v>
      </c>
      <c r="BM159" s="226" t="s">
        <v>3344</v>
      </c>
    </row>
    <row r="160" s="2" customFormat="1" ht="24.15" customHeight="1">
      <c r="A160" s="40"/>
      <c r="B160" s="41"/>
      <c r="C160" s="215" t="s">
        <v>480</v>
      </c>
      <c r="D160" s="215" t="s">
        <v>211</v>
      </c>
      <c r="E160" s="216" t="s">
        <v>3345</v>
      </c>
      <c r="F160" s="217" t="s">
        <v>3346</v>
      </c>
      <c r="G160" s="218" t="s">
        <v>354</v>
      </c>
      <c r="H160" s="219">
        <v>2</v>
      </c>
      <c r="I160" s="220"/>
      <c r="J160" s="221">
        <f>ROUND(I160*H160,2)</f>
        <v>0</v>
      </c>
      <c r="K160" s="217" t="s">
        <v>234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0.00023000000000000001</v>
      </c>
      <c r="R160" s="224">
        <f>Q160*H160</f>
        <v>0.00046000000000000001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298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298</v>
      </c>
      <c r="BM160" s="226" t="s">
        <v>3347</v>
      </c>
    </row>
    <row r="161" s="2" customFormat="1" ht="37.8" customHeight="1">
      <c r="A161" s="40"/>
      <c r="B161" s="41"/>
      <c r="C161" s="215" t="s">
        <v>490</v>
      </c>
      <c r="D161" s="215" t="s">
        <v>211</v>
      </c>
      <c r="E161" s="216" t="s">
        <v>3348</v>
      </c>
      <c r="F161" s="217" t="s">
        <v>3349</v>
      </c>
      <c r="G161" s="218" t="s">
        <v>354</v>
      </c>
      <c r="H161" s="219">
        <v>45</v>
      </c>
      <c r="I161" s="220"/>
      <c r="J161" s="221">
        <f>ROUND(I161*H161,2)</f>
        <v>0</v>
      </c>
      <c r="K161" s="217" t="s">
        <v>234</v>
      </c>
      <c r="L161" s="46"/>
      <c r="M161" s="222" t="s">
        <v>21</v>
      </c>
      <c r="N161" s="223" t="s">
        <v>45</v>
      </c>
      <c r="O161" s="86"/>
      <c r="P161" s="224">
        <f>O161*H161</f>
        <v>0</v>
      </c>
      <c r="Q161" s="224">
        <v>0.00013999999999999999</v>
      </c>
      <c r="R161" s="224">
        <f>Q161*H161</f>
        <v>0.0062999999999999992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298</v>
      </c>
      <c r="AT161" s="226" t="s">
        <v>211</v>
      </c>
      <c r="AU161" s="226" t="s">
        <v>83</v>
      </c>
      <c r="AY161" s="19" t="s">
        <v>209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298</v>
      </c>
      <c r="BM161" s="226" t="s">
        <v>3350</v>
      </c>
    </row>
    <row r="162" s="2" customFormat="1" ht="14.4" customHeight="1">
      <c r="A162" s="40"/>
      <c r="B162" s="41"/>
      <c r="C162" s="215" t="s">
        <v>496</v>
      </c>
      <c r="D162" s="215" t="s">
        <v>211</v>
      </c>
      <c r="E162" s="216" t="s">
        <v>3351</v>
      </c>
      <c r="F162" s="217" t="s">
        <v>3352</v>
      </c>
      <c r="G162" s="218" t="s">
        <v>354</v>
      </c>
      <c r="H162" s="219">
        <v>1</v>
      </c>
      <c r="I162" s="220"/>
      <c r="J162" s="221">
        <f>ROUND(I162*H162,2)</f>
        <v>0</v>
      </c>
      <c r="K162" s="217" t="s">
        <v>234</v>
      </c>
      <c r="L162" s="46"/>
      <c r="M162" s="222" t="s">
        <v>21</v>
      </c>
      <c r="N162" s="223" t="s">
        <v>45</v>
      </c>
      <c r="O162" s="86"/>
      <c r="P162" s="224">
        <f>O162*H162</f>
        <v>0</v>
      </c>
      <c r="Q162" s="224">
        <v>0.00011</v>
      </c>
      <c r="R162" s="224">
        <f>Q162*H162</f>
        <v>0.00011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298</v>
      </c>
      <c r="AT162" s="226" t="s">
        <v>211</v>
      </c>
      <c r="AU162" s="226" t="s">
        <v>83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298</v>
      </c>
      <c r="BM162" s="226" t="s">
        <v>3353</v>
      </c>
    </row>
    <row r="163" s="2" customFormat="1" ht="14.4" customHeight="1">
      <c r="A163" s="40"/>
      <c r="B163" s="41"/>
      <c r="C163" s="215" t="s">
        <v>500</v>
      </c>
      <c r="D163" s="215" t="s">
        <v>211</v>
      </c>
      <c r="E163" s="216" t="s">
        <v>3354</v>
      </c>
      <c r="F163" s="217" t="s">
        <v>3355</v>
      </c>
      <c r="G163" s="218" t="s">
        <v>354</v>
      </c>
      <c r="H163" s="219">
        <v>2</v>
      </c>
      <c r="I163" s="220"/>
      <c r="J163" s="221">
        <f>ROUND(I163*H163,2)</f>
        <v>0</v>
      </c>
      <c r="K163" s="217" t="s">
        <v>234</v>
      </c>
      <c r="L163" s="46"/>
      <c r="M163" s="222" t="s">
        <v>21</v>
      </c>
      <c r="N163" s="223" t="s">
        <v>45</v>
      </c>
      <c r="O163" s="86"/>
      <c r="P163" s="224">
        <f>O163*H163</f>
        <v>0</v>
      </c>
      <c r="Q163" s="224">
        <v>0.00044000000000000002</v>
      </c>
      <c r="R163" s="224">
        <f>Q163*H163</f>
        <v>0.00088000000000000003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298</v>
      </c>
      <c r="AT163" s="226" t="s">
        <v>211</v>
      </c>
      <c r="AU163" s="226" t="s">
        <v>83</v>
      </c>
      <c r="AY163" s="19" t="s">
        <v>209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298</v>
      </c>
      <c r="BM163" s="226" t="s">
        <v>3356</v>
      </c>
    </row>
    <row r="164" s="2" customFormat="1" ht="24.15" customHeight="1">
      <c r="A164" s="40"/>
      <c r="B164" s="41"/>
      <c r="C164" s="215" t="s">
        <v>505</v>
      </c>
      <c r="D164" s="215" t="s">
        <v>211</v>
      </c>
      <c r="E164" s="216" t="s">
        <v>3357</v>
      </c>
      <c r="F164" s="217" t="s">
        <v>3358</v>
      </c>
      <c r="G164" s="218" t="s">
        <v>354</v>
      </c>
      <c r="H164" s="219">
        <v>90</v>
      </c>
      <c r="I164" s="220"/>
      <c r="J164" s="221">
        <f>ROUND(I164*H164,2)</f>
        <v>0</v>
      </c>
      <c r="K164" s="217" t="s">
        <v>234</v>
      </c>
      <c r="L164" s="46"/>
      <c r="M164" s="222" t="s">
        <v>21</v>
      </c>
      <c r="N164" s="223" t="s">
        <v>45</v>
      </c>
      <c r="O164" s="86"/>
      <c r="P164" s="224">
        <f>O164*H164</f>
        <v>0</v>
      </c>
      <c r="Q164" s="224">
        <v>0.00027</v>
      </c>
      <c r="R164" s="224">
        <f>Q164*H164</f>
        <v>0.024299999999999999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298</v>
      </c>
      <c r="AT164" s="226" t="s">
        <v>211</v>
      </c>
      <c r="AU164" s="226" t="s">
        <v>83</v>
      </c>
      <c r="AY164" s="19" t="s">
        <v>209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298</v>
      </c>
      <c r="BM164" s="226" t="s">
        <v>3359</v>
      </c>
    </row>
    <row r="165" s="2" customFormat="1" ht="24.15" customHeight="1">
      <c r="A165" s="40"/>
      <c r="B165" s="41"/>
      <c r="C165" s="215" t="s">
        <v>509</v>
      </c>
      <c r="D165" s="215" t="s">
        <v>211</v>
      </c>
      <c r="E165" s="216" t="s">
        <v>3360</v>
      </c>
      <c r="F165" s="217" t="s">
        <v>3361</v>
      </c>
      <c r="G165" s="218" t="s">
        <v>354</v>
      </c>
      <c r="H165" s="219">
        <v>8</v>
      </c>
      <c r="I165" s="220"/>
      <c r="J165" s="221">
        <f>ROUND(I165*H165,2)</f>
        <v>0</v>
      </c>
      <c r="K165" s="217" t="s">
        <v>234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0.00018000000000000001</v>
      </c>
      <c r="R165" s="224">
        <f>Q165*H165</f>
        <v>0.0014400000000000001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298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298</v>
      </c>
      <c r="BM165" s="226" t="s">
        <v>3362</v>
      </c>
    </row>
    <row r="166" s="2" customFormat="1" ht="24.15" customHeight="1">
      <c r="A166" s="40"/>
      <c r="B166" s="41"/>
      <c r="C166" s="215" t="s">
        <v>513</v>
      </c>
      <c r="D166" s="215" t="s">
        <v>211</v>
      </c>
      <c r="E166" s="216" t="s">
        <v>3363</v>
      </c>
      <c r="F166" s="217" t="s">
        <v>3364</v>
      </c>
      <c r="G166" s="218" t="s">
        <v>354</v>
      </c>
      <c r="H166" s="219">
        <v>2</v>
      </c>
      <c r="I166" s="220"/>
      <c r="J166" s="221">
        <f>ROUND(I166*H166,2)</f>
        <v>0</v>
      </c>
      <c r="K166" s="217" t="s">
        <v>234</v>
      </c>
      <c r="L166" s="46"/>
      <c r="M166" s="222" t="s">
        <v>21</v>
      </c>
      <c r="N166" s="223" t="s">
        <v>45</v>
      </c>
      <c r="O166" s="86"/>
      <c r="P166" s="224">
        <f>O166*H166</f>
        <v>0</v>
      </c>
      <c r="Q166" s="224">
        <v>0.00022000000000000001</v>
      </c>
      <c r="R166" s="224">
        <f>Q166*H166</f>
        <v>0.00044000000000000002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298</v>
      </c>
      <c r="AT166" s="226" t="s">
        <v>211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298</v>
      </c>
      <c r="BM166" s="226" t="s">
        <v>3365</v>
      </c>
    </row>
    <row r="167" s="2" customFormat="1" ht="24.15" customHeight="1">
      <c r="A167" s="40"/>
      <c r="B167" s="41"/>
      <c r="C167" s="215" t="s">
        <v>520</v>
      </c>
      <c r="D167" s="215" t="s">
        <v>211</v>
      </c>
      <c r="E167" s="216" t="s">
        <v>3366</v>
      </c>
      <c r="F167" s="217" t="s">
        <v>3367</v>
      </c>
      <c r="G167" s="218" t="s">
        <v>354</v>
      </c>
      <c r="H167" s="219">
        <v>1</v>
      </c>
      <c r="I167" s="220"/>
      <c r="J167" s="221">
        <f>ROUND(I167*H167,2)</f>
        <v>0</v>
      </c>
      <c r="K167" s="217" t="s">
        <v>21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0.00019000000000000001</v>
      </c>
      <c r="R167" s="224">
        <f>Q167*H167</f>
        <v>0.00019000000000000001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298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298</v>
      </c>
      <c r="BM167" s="226" t="s">
        <v>3368</v>
      </c>
    </row>
    <row r="168" s="2" customFormat="1" ht="24.15" customHeight="1">
      <c r="A168" s="40"/>
      <c r="B168" s="41"/>
      <c r="C168" s="215" t="s">
        <v>525</v>
      </c>
      <c r="D168" s="215" t="s">
        <v>211</v>
      </c>
      <c r="E168" s="216" t="s">
        <v>3369</v>
      </c>
      <c r="F168" s="217" t="s">
        <v>3370</v>
      </c>
      <c r="G168" s="218" t="s">
        <v>354</v>
      </c>
      <c r="H168" s="219">
        <v>8</v>
      </c>
      <c r="I168" s="220"/>
      <c r="J168" s="221">
        <f>ROUND(I168*H168,2)</f>
        <v>0</v>
      </c>
      <c r="K168" s="217" t="s">
        <v>234</v>
      </c>
      <c r="L168" s="46"/>
      <c r="M168" s="222" t="s">
        <v>21</v>
      </c>
      <c r="N168" s="223" t="s">
        <v>45</v>
      </c>
      <c r="O168" s="86"/>
      <c r="P168" s="224">
        <f>O168*H168</f>
        <v>0</v>
      </c>
      <c r="Q168" s="224">
        <v>0.00055000000000000003</v>
      </c>
      <c r="R168" s="224">
        <f>Q168*H168</f>
        <v>0.0044000000000000003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298</v>
      </c>
      <c r="AT168" s="226" t="s">
        <v>211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298</v>
      </c>
      <c r="BM168" s="226" t="s">
        <v>3371</v>
      </c>
    </row>
    <row r="169" s="2" customFormat="1" ht="24.15" customHeight="1">
      <c r="A169" s="40"/>
      <c r="B169" s="41"/>
      <c r="C169" s="215" t="s">
        <v>530</v>
      </c>
      <c r="D169" s="215" t="s">
        <v>211</v>
      </c>
      <c r="E169" s="216" t="s">
        <v>3372</v>
      </c>
      <c r="F169" s="217" t="s">
        <v>3373</v>
      </c>
      <c r="G169" s="218" t="s">
        <v>354</v>
      </c>
      <c r="H169" s="219">
        <v>4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0.0011900000000000001</v>
      </c>
      <c r="R169" s="224">
        <f>Q169*H169</f>
        <v>0.0047600000000000003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298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298</v>
      </c>
      <c r="BM169" s="226" t="s">
        <v>3374</v>
      </c>
    </row>
    <row r="170" s="2" customFormat="1" ht="14.4" customHeight="1">
      <c r="A170" s="40"/>
      <c r="B170" s="41"/>
      <c r="C170" s="215" t="s">
        <v>535</v>
      </c>
      <c r="D170" s="215" t="s">
        <v>211</v>
      </c>
      <c r="E170" s="216" t="s">
        <v>3375</v>
      </c>
      <c r="F170" s="217" t="s">
        <v>3376</v>
      </c>
      <c r="G170" s="218" t="s">
        <v>354</v>
      </c>
      <c r="H170" s="219">
        <v>6</v>
      </c>
      <c r="I170" s="220"/>
      <c r="J170" s="221">
        <f>ROUND(I170*H170,2)</f>
        <v>0</v>
      </c>
      <c r="K170" s="217" t="s">
        <v>21</v>
      </c>
      <c r="L170" s="46"/>
      <c r="M170" s="222" t="s">
        <v>21</v>
      </c>
      <c r="N170" s="223" t="s">
        <v>45</v>
      </c>
      <c r="O170" s="86"/>
      <c r="P170" s="224">
        <f>O170*H170</f>
        <v>0</v>
      </c>
      <c r="Q170" s="224">
        <v>0.00060999999999999997</v>
      </c>
      <c r="R170" s="224">
        <f>Q170*H170</f>
        <v>0.0036600000000000001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298</v>
      </c>
      <c r="AT170" s="226" t="s">
        <v>211</v>
      </c>
      <c r="AU170" s="226" t="s">
        <v>83</v>
      </c>
      <c r="AY170" s="19" t="s">
        <v>209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298</v>
      </c>
      <c r="BM170" s="226" t="s">
        <v>3377</v>
      </c>
    </row>
    <row r="171" s="12" customFormat="1" ht="22.8" customHeight="1">
      <c r="A171" s="12"/>
      <c r="B171" s="199"/>
      <c r="C171" s="200"/>
      <c r="D171" s="201" t="s">
        <v>73</v>
      </c>
      <c r="E171" s="213" t="s">
        <v>1629</v>
      </c>
      <c r="F171" s="213" t="s">
        <v>1630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SUM(P172:P177)</f>
        <v>0</v>
      </c>
      <c r="Q171" s="207"/>
      <c r="R171" s="208">
        <f>SUM(R172:R177)</f>
        <v>0.72397999999999996</v>
      </c>
      <c r="S171" s="207"/>
      <c r="T171" s="209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83</v>
      </c>
      <c r="AT171" s="211" t="s">
        <v>73</v>
      </c>
      <c r="AU171" s="211" t="s">
        <v>81</v>
      </c>
      <c r="AY171" s="210" t="s">
        <v>209</v>
      </c>
      <c r="BK171" s="212">
        <f>SUM(BK172:BK177)</f>
        <v>0</v>
      </c>
    </row>
    <row r="172" s="2" customFormat="1" ht="37.8" customHeight="1">
      <c r="A172" s="40"/>
      <c r="B172" s="41"/>
      <c r="C172" s="215" t="s">
        <v>540</v>
      </c>
      <c r="D172" s="215" t="s">
        <v>211</v>
      </c>
      <c r="E172" s="216" t="s">
        <v>3378</v>
      </c>
      <c r="F172" s="217" t="s">
        <v>3379</v>
      </c>
      <c r="G172" s="218" t="s">
        <v>354</v>
      </c>
      <c r="H172" s="219">
        <v>23</v>
      </c>
      <c r="I172" s="220"/>
      <c r="J172" s="221">
        <f>ROUND(I172*H172,2)</f>
        <v>0</v>
      </c>
      <c r="K172" s="217" t="s">
        <v>21</v>
      </c>
      <c r="L172" s="46"/>
      <c r="M172" s="222" t="s">
        <v>21</v>
      </c>
      <c r="N172" s="223" t="s">
        <v>45</v>
      </c>
      <c r="O172" s="86"/>
      <c r="P172" s="224">
        <f>O172*H172</f>
        <v>0</v>
      </c>
      <c r="Q172" s="224">
        <v>0.014149999999999999</v>
      </c>
      <c r="R172" s="224">
        <f>Q172*H172</f>
        <v>0.32544999999999996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298</v>
      </c>
      <c r="AT172" s="226" t="s">
        <v>211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298</v>
      </c>
      <c r="BM172" s="226" t="s">
        <v>3380</v>
      </c>
    </row>
    <row r="173" s="2" customFormat="1" ht="49.05" customHeight="1">
      <c r="A173" s="40"/>
      <c r="B173" s="41"/>
      <c r="C173" s="215" t="s">
        <v>546</v>
      </c>
      <c r="D173" s="215" t="s">
        <v>211</v>
      </c>
      <c r="E173" s="216" t="s">
        <v>3381</v>
      </c>
      <c r="F173" s="217" t="s">
        <v>3382</v>
      </c>
      <c r="G173" s="218" t="s">
        <v>354</v>
      </c>
      <c r="H173" s="219">
        <v>2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0.014149999999999999</v>
      </c>
      <c r="R173" s="224">
        <f>Q173*H173</f>
        <v>0.028299999999999999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298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298</v>
      </c>
      <c r="BM173" s="226" t="s">
        <v>3383</v>
      </c>
    </row>
    <row r="174" s="2" customFormat="1" ht="49.05" customHeight="1">
      <c r="A174" s="40"/>
      <c r="B174" s="41"/>
      <c r="C174" s="215" t="s">
        <v>550</v>
      </c>
      <c r="D174" s="215" t="s">
        <v>211</v>
      </c>
      <c r="E174" s="216" t="s">
        <v>3384</v>
      </c>
      <c r="F174" s="217" t="s">
        <v>3385</v>
      </c>
      <c r="G174" s="218" t="s">
        <v>354</v>
      </c>
      <c r="H174" s="219">
        <v>14</v>
      </c>
      <c r="I174" s="220"/>
      <c r="J174" s="221">
        <f>ROUND(I174*H174,2)</f>
        <v>0</v>
      </c>
      <c r="K174" s="217" t="s">
        <v>234</v>
      </c>
      <c r="L174" s="46"/>
      <c r="M174" s="222" t="s">
        <v>21</v>
      </c>
      <c r="N174" s="223" t="s">
        <v>45</v>
      </c>
      <c r="O174" s="86"/>
      <c r="P174" s="224">
        <f>O174*H174</f>
        <v>0</v>
      </c>
      <c r="Q174" s="224">
        <v>0.01652</v>
      </c>
      <c r="R174" s="224">
        <f>Q174*H174</f>
        <v>0.23127999999999999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298</v>
      </c>
      <c r="AT174" s="226" t="s">
        <v>211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298</v>
      </c>
      <c r="BM174" s="226" t="s">
        <v>3386</v>
      </c>
    </row>
    <row r="175" s="2" customFormat="1" ht="49.05" customHeight="1">
      <c r="A175" s="40"/>
      <c r="B175" s="41"/>
      <c r="C175" s="215" t="s">
        <v>555</v>
      </c>
      <c r="D175" s="215" t="s">
        <v>211</v>
      </c>
      <c r="E175" s="216" t="s">
        <v>3387</v>
      </c>
      <c r="F175" s="217" t="s">
        <v>3388</v>
      </c>
      <c r="G175" s="218" t="s">
        <v>354</v>
      </c>
      <c r="H175" s="219">
        <v>2</v>
      </c>
      <c r="I175" s="220"/>
      <c r="J175" s="221">
        <f>ROUND(I175*H175,2)</f>
        <v>0</v>
      </c>
      <c r="K175" s="217" t="s">
        <v>234</v>
      </c>
      <c r="L175" s="46"/>
      <c r="M175" s="222" t="s">
        <v>21</v>
      </c>
      <c r="N175" s="223" t="s">
        <v>45</v>
      </c>
      <c r="O175" s="86"/>
      <c r="P175" s="224">
        <f>O175*H175</f>
        <v>0</v>
      </c>
      <c r="Q175" s="224">
        <v>0.013400000000000001</v>
      </c>
      <c r="R175" s="224">
        <f>Q175*H175</f>
        <v>0.026800000000000001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298</v>
      </c>
      <c r="AT175" s="226" t="s">
        <v>211</v>
      </c>
      <c r="AU175" s="226" t="s">
        <v>83</v>
      </c>
      <c r="AY175" s="19" t="s">
        <v>209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298</v>
      </c>
      <c r="BM175" s="226" t="s">
        <v>3389</v>
      </c>
    </row>
    <row r="176" s="2" customFormat="1" ht="49.05" customHeight="1">
      <c r="A176" s="40"/>
      <c r="B176" s="41"/>
      <c r="C176" s="215" t="s">
        <v>559</v>
      </c>
      <c r="D176" s="215" t="s">
        <v>211</v>
      </c>
      <c r="E176" s="216" t="s">
        <v>3390</v>
      </c>
      <c r="F176" s="217" t="s">
        <v>3391</v>
      </c>
      <c r="G176" s="218" t="s">
        <v>354</v>
      </c>
      <c r="H176" s="219">
        <v>1</v>
      </c>
      <c r="I176" s="220"/>
      <c r="J176" s="221">
        <f>ROUND(I176*H176,2)</f>
        <v>0</v>
      </c>
      <c r="K176" s="217" t="s">
        <v>234</v>
      </c>
      <c r="L176" s="46"/>
      <c r="M176" s="222" t="s">
        <v>21</v>
      </c>
      <c r="N176" s="223" t="s">
        <v>45</v>
      </c>
      <c r="O176" s="86"/>
      <c r="P176" s="224">
        <f>O176*H176</f>
        <v>0</v>
      </c>
      <c r="Q176" s="224">
        <v>0.02605</v>
      </c>
      <c r="R176" s="224">
        <f>Q176*H176</f>
        <v>0.02605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298</v>
      </c>
      <c r="AT176" s="226" t="s">
        <v>211</v>
      </c>
      <c r="AU176" s="226" t="s">
        <v>83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298</v>
      </c>
      <c r="BM176" s="226" t="s">
        <v>3392</v>
      </c>
    </row>
    <row r="177" s="2" customFormat="1" ht="49.05" customHeight="1">
      <c r="A177" s="40"/>
      <c r="B177" s="41"/>
      <c r="C177" s="215" t="s">
        <v>564</v>
      </c>
      <c r="D177" s="215" t="s">
        <v>211</v>
      </c>
      <c r="E177" s="216" t="s">
        <v>3393</v>
      </c>
      <c r="F177" s="217" t="s">
        <v>3394</v>
      </c>
      <c r="G177" s="218" t="s">
        <v>354</v>
      </c>
      <c r="H177" s="219">
        <v>3</v>
      </c>
      <c r="I177" s="220"/>
      <c r="J177" s="221">
        <f>ROUND(I177*H177,2)</f>
        <v>0</v>
      </c>
      <c r="K177" s="217" t="s">
        <v>234</v>
      </c>
      <c r="L177" s="46"/>
      <c r="M177" s="222" t="s">
        <v>21</v>
      </c>
      <c r="N177" s="223" t="s">
        <v>45</v>
      </c>
      <c r="O177" s="86"/>
      <c r="P177" s="224">
        <f>O177*H177</f>
        <v>0</v>
      </c>
      <c r="Q177" s="224">
        <v>0.0287</v>
      </c>
      <c r="R177" s="224">
        <f>Q177*H177</f>
        <v>0.086099999999999996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298</v>
      </c>
      <c r="AT177" s="226" t="s">
        <v>211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298</v>
      </c>
      <c r="BM177" s="226" t="s">
        <v>3395</v>
      </c>
    </row>
    <row r="178" s="12" customFormat="1" ht="22.8" customHeight="1">
      <c r="A178" s="12"/>
      <c r="B178" s="199"/>
      <c r="C178" s="200"/>
      <c r="D178" s="201" t="s">
        <v>73</v>
      </c>
      <c r="E178" s="213" t="s">
        <v>3396</v>
      </c>
      <c r="F178" s="213" t="s">
        <v>3397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SUM(P179:P187)</f>
        <v>0</v>
      </c>
      <c r="Q178" s="207"/>
      <c r="R178" s="208">
        <f>SUM(R179:R187)</f>
        <v>0</v>
      </c>
      <c r="S178" s="207"/>
      <c r="T178" s="209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83</v>
      </c>
      <c r="AT178" s="211" t="s">
        <v>73</v>
      </c>
      <c r="AU178" s="211" t="s">
        <v>81</v>
      </c>
      <c r="AY178" s="210" t="s">
        <v>209</v>
      </c>
      <c r="BK178" s="212">
        <f>SUM(BK179:BK187)</f>
        <v>0</v>
      </c>
    </row>
    <row r="179" s="2" customFormat="1" ht="14.4" customHeight="1">
      <c r="A179" s="40"/>
      <c r="B179" s="41"/>
      <c r="C179" s="215" t="s">
        <v>570</v>
      </c>
      <c r="D179" s="215" t="s">
        <v>211</v>
      </c>
      <c r="E179" s="216" t="s">
        <v>3398</v>
      </c>
      <c r="F179" s="217" t="s">
        <v>3399</v>
      </c>
      <c r="G179" s="218" t="s">
        <v>1638</v>
      </c>
      <c r="H179" s="219">
        <v>3</v>
      </c>
      <c r="I179" s="220"/>
      <c r="J179" s="221">
        <f>ROUND(I179*H179,2)</f>
        <v>0</v>
      </c>
      <c r="K179" s="217" t="s">
        <v>21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298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298</v>
      </c>
      <c r="BM179" s="226" t="s">
        <v>3400</v>
      </c>
    </row>
    <row r="180" s="2" customFormat="1" ht="14.4" customHeight="1">
      <c r="A180" s="40"/>
      <c r="B180" s="41"/>
      <c r="C180" s="215" t="s">
        <v>574</v>
      </c>
      <c r="D180" s="215" t="s">
        <v>211</v>
      </c>
      <c r="E180" s="216" t="s">
        <v>3401</v>
      </c>
      <c r="F180" s="217" t="s">
        <v>3402</v>
      </c>
      <c r="G180" s="218" t="s">
        <v>322</v>
      </c>
      <c r="H180" s="219">
        <v>30</v>
      </c>
      <c r="I180" s="220"/>
      <c r="J180" s="221">
        <f>ROUND(I180*H180,2)</f>
        <v>0</v>
      </c>
      <c r="K180" s="217" t="s">
        <v>21</v>
      </c>
      <c r="L180" s="46"/>
      <c r="M180" s="222" t="s">
        <v>21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298</v>
      </c>
      <c r="AT180" s="226" t="s">
        <v>211</v>
      </c>
      <c r="AU180" s="226" t="s">
        <v>83</v>
      </c>
      <c r="AY180" s="19" t="s">
        <v>209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298</v>
      </c>
      <c r="BM180" s="226" t="s">
        <v>3403</v>
      </c>
    </row>
    <row r="181" s="2" customFormat="1" ht="14.4" customHeight="1">
      <c r="A181" s="40"/>
      <c r="B181" s="41"/>
      <c r="C181" s="215" t="s">
        <v>581</v>
      </c>
      <c r="D181" s="215" t="s">
        <v>211</v>
      </c>
      <c r="E181" s="216" t="s">
        <v>3404</v>
      </c>
      <c r="F181" s="217" t="s">
        <v>3405</v>
      </c>
      <c r="G181" s="218" t="s">
        <v>1638</v>
      </c>
      <c r="H181" s="219">
        <v>1</v>
      </c>
      <c r="I181" s="220"/>
      <c r="J181" s="221">
        <f>ROUND(I181*H181,2)</f>
        <v>0</v>
      </c>
      <c r="K181" s="217" t="s">
        <v>21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298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298</v>
      </c>
      <c r="BM181" s="226" t="s">
        <v>3406</v>
      </c>
    </row>
    <row r="182" s="2" customFormat="1" ht="24.15" customHeight="1">
      <c r="A182" s="40"/>
      <c r="B182" s="41"/>
      <c r="C182" s="215" t="s">
        <v>586</v>
      </c>
      <c r="D182" s="215" t="s">
        <v>211</v>
      </c>
      <c r="E182" s="216" t="s">
        <v>3407</v>
      </c>
      <c r="F182" s="217" t="s">
        <v>3408</v>
      </c>
      <c r="G182" s="218" t="s">
        <v>354</v>
      </c>
      <c r="H182" s="219">
        <v>45</v>
      </c>
      <c r="I182" s="220"/>
      <c r="J182" s="221">
        <f>ROUND(I182*H182,2)</f>
        <v>0</v>
      </c>
      <c r="K182" s="217" t="s">
        <v>21</v>
      </c>
      <c r="L182" s="46"/>
      <c r="M182" s="222" t="s">
        <v>21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298</v>
      </c>
      <c r="AT182" s="226" t="s">
        <v>211</v>
      </c>
      <c r="AU182" s="226" t="s">
        <v>83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298</v>
      </c>
      <c r="BM182" s="226" t="s">
        <v>3409</v>
      </c>
    </row>
    <row r="183" s="2" customFormat="1" ht="14.4" customHeight="1">
      <c r="A183" s="40"/>
      <c r="B183" s="41"/>
      <c r="C183" s="215" t="s">
        <v>591</v>
      </c>
      <c r="D183" s="215" t="s">
        <v>211</v>
      </c>
      <c r="E183" s="216" t="s">
        <v>3410</v>
      </c>
      <c r="F183" s="217" t="s">
        <v>3411</v>
      </c>
      <c r="G183" s="218" t="s">
        <v>1638</v>
      </c>
      <c r="H183" s="219">
        <v>1</v>
      </c>
      <c r="I183" s="220"/>
      <c r="J183" s="221">
        <f>ROUND(I183*H183,2)</f>
        <v>0</v>
      </c>
      <c r="K183" s="217" t="s">
        <v>21</v>
      </c>
      <c r="L183" s="46"/>
      <c r="M183" s="222" t="s">
        <v>21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298</v>
      </c>
      <c r="AT183" s="226" t="s">
        <v>211</v>
      </c>
      <c r="AU183" s="226" t="s">
        <v>83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298</v>
      </c>
      <c r="BM183" s="226" t="s">
        <v>3412</v>
      </c>
    </row>
    <row r="184" s="2" customFormat="1" ht="14.4" customHeight="1">
      <c r="A184" s="40"/>
      <c r="B184" s="41"/>
      <c r="C184" s="215" t="s">
        <v>596</v>
      </c>
      <c r="D184" s="215" t="s">
        <v>211</v>
      </c>
      <c r="E184" s="216" t="s">
        <v>3413</v>
      </c>
      <c r="F184" s="217" t="s">
        <v>3414</v>
      </c>
      <c r="G184" s="218" t="s">
        <v>2344</v>
      </c>
      <c r="H184" s="219">
        <v>72</v>
      </c>
      <c r="I184" s="220"/>
      <c r="J184" s="221">
        <f>ROUND(I184*H184,2)</f>
        <v>0</v>
      </c>
      <c r="K184" s="217" t="s">
        <v>21</v>
      </c>
      <c r="L184" s="46"/>
      <c r="M184" s="222" t="s">
        <v>21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298</v>
      </c>
      <c r="AT184" s="226" t="s">
        <v>211</v>
      </c>
      <c r="AU184" s="226" t="s">
        <v>83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298</v>
      </c>
      <c r="BM184" s="226" t="s">
        <v>3415</v>
      </c>
    </row>
    <row r="185" s="2" customFormat="1" ht="14.4" customHeight="1">
      <c r="A185" s="40"/>
      <c r="B185" s="41"/>
      <c r="C185" s="215" t="s">
        <v>603</v>
      </c>
      <c r="D185" s="215" t="s">
        <v>211</v>
      </c>
      <c r="E185" s="216" t="s">
        <v>3416</v>
      </c>
      <c r="F185" s="217" t="s">
        <v>3417</v>
      </c>
      <c r="G185" s="218" t="s">
        <v>1638</v>
      </c>
      <c r="H185" s="219">
        <v>1</v>
      </c>
      <c r="I185" s="220"/>
      <c r="J185" s="221">
        <f>ROUND(I185*H185,2)</f>
        <v>0</v>
      </c>
      <c r="K185" s="217" t="s">
        <v>21</v>
      </c>
      <c r="L185" s="46"/>
      <c r="M185" s="222" t="s">
        <v>21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298</v>
      </c>
      <c r="AT185" s="226" t="s">
        <v>211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298</v>
      </c>
      <c r="BM185" s="226" t="s">
        <v>3418</v>
      </c>
    </row>
    <row r="186" s="2" customFormat="1" ht="24.15" customHeight="1">
      <c r="A186" s="40"/>
      <c r="B186" s="41"/>
      <c r="C186" s="215" t="s">
        <v>608</v>
      </c>
      <c r="D186" s="215" t="s">
        <v>211</v>
      </c>
      <c r="E186" s="216" t="s">
        <v>3419</v>
      </c>
      <c r="F186" s="217" t="s">
        <v>3420</v>
      </c>
      <c r="G186" s="218" t="s">
        <v>1638</v>
      </c>
      <c r="H186" s="219">
        <v>1</v>
      </c>
      <c r="I186" s="220"/>
      <c r="J186" s="221">
        <f>ROUND(I186*H186,2)</f>
        <v>0</v>
      </c>
      <c r="K186" s="217" t="s">
        <v>21</v>
      </c>
      <c r="L186" s="46"/>
      <c r="M186" s="222" t="s">
        <v>21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298</v>
      </c>
      <c r="AT186" s="226" t="s">
        <v>211</v>
      </c>
      <c r="AU186" s="226" t="s">
        <v>83</v>
      </c>
      <c r="AY186" s="19" t="s">
        <v>209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298</v>
      </c>
      <c r="BM186" s="226" t="s">
        <v>3421</v>
      </c>
    </row>
    <row r="187" s="2" customFormat="1" ht="24.15" customHeight="1">
      <c r="A187" s="40"/>
      <c r="B187" s="41"/>
      <c r="C187" s="215" t="s">
        <v>612</v>
      </c>
      <c r="D187" s="215" t="s">
        <v>211</v>
      </c>
      <c r="E187" s="216" t="s">
        <v>3422</v>
      </c>
      <c r="F187" s="217" t="s">
        <v>3423</v>
      </c>
      <c r="G187" s="218" t="s">
        <v>1638</v>
      </c>
      <c r="H187" s="219">
        <v>1</v>
      </c>
      <c r="I187" s="220"/>
      <c r="J187" s="221">
        <f>ROUND(I187*H187,2)</f>
        <v>0</v>
      </c>
      <c r="K187" s="217" t="s">
        <v>21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298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298</v>
      </c>
      <c r="BM187" s="226" t="s">
        <v>3424</v>
      </c>
    </row>
    <row r="188" s="12" customFormat="1" ht="25.92" customHeight="1">
      <c r="A188" s="12"/>
      <c r="B188" s="199"/>
      <c r="C188" s="200"/>
      <c r="D188" s="201" t="s">
        <v>73</v>
      </c>
      <c r="E188" s="202" t="s">
        <v>2347</v>
      </c>
      <c r="F188" s="202" t="s">
        <v>2348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P189</f>
        <v>0</v>
      </c>
      <c r="Q188" s="207"/>
      <c r="R188" s="208">
        <f>R189</f>
        <v>0</v>
      </c>
      <c r="S188" s="207"/>
      <c r="T188" s="20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237</v>
      </c>
      <c r="AT188" s="211" t="s">
        <v>73</v>
      </c>
      <c r="AU188" s="211" t="s">
        <v>74</v>
      </c>
      <c r="AY188" s="210" t="s">
        <v>209</v>
      </c>
      <c r="BK188" s="212">
        <f>BK189</f>
        <v>0</v>
      </c>
    </row>
    <row r="189" s="12" customFormat="1" ht="22.8" customHeight="1">
      <c r="A189" s="12"/>
      <c r="B189" s="199"/>
      <c r="C189" s="200"/>
      <c r="D189" s="201" t="s">
        <v>73</v>
      </c>
      <c r="E189" s="213" t="s">
        <v>2349</v>
      </c>
      <c r="F189" s="213" t="s">
        <v>2350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237</v>
      </c>
      <c r="AT189" s="211" t="s">
        <v>73</v>
      </c>
      <c r="AU189" s="211" t="s">
        <v>81</v>
      </c>
      <c r="AY189" s="210" t="s">
        <v>209</v>
      </c>
      <c r="BK189" s="212">
        <f>BK190</f>
        <v>0</v>
      </c>
    </row>
    <row r="190" s="2" customFormat="1" ht="14.4" customHeight="1">
      <c r="A190" s="40"/>
      <c r="B190" s="41"/>
      <c r="C190" s="215" t="s">
        <v>618</v>
      </c>
      <c r="D190" s="215" t="s">
        <v>211</v>
      </c>
      <c r="E190" s="216" t="s">
        <v>3425</v>
      </c>
      <c r="F190" s="217" t="s">
        <v>3426</v>
      </c>
      <c r="G190" s="218" t="s">
        <v>322</v>
      </c>
      <c r="H190" s="219">
        <v>28</v>
      </c>
      <c r="I190" s="220"/>
      <c r="J190" s="221">
        <f>ROUND(I190*H190,2)</f>
        <v>0</v>
      </c>
      <c r="K190" s="217" t="s">
        <v>21</v>
      </c>
      <c r="L190" s="46"/>
      <c r="M190" s="283" t="s">
        <v>21</v>
      </c>
      <c r="N190" s="284" t="s">
        <v>45</v>
      </c>
      <c r="O190" s="285"/>
      <c r="P190" s="286">
        <f>O190*H190</f>
        <v>0</v>
      </c>
      <c r="Q190" s="286">
        <v>0</v>
      </c>
      <c r="R190" s="286">
        <f>Q190*H190</f>
        <v>0</v>
      </c>
      <c r="S190" s="286">
        <v>0</v>
      </c>
      <c r="T190" s="28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2354</v>
      </c>
      <c r="AT190" s="226" t="s">
        <v>211</v>
      </c>
      <c r="AU190" s="226" t="s">
        <v>83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2354</v>
      </c>
      <c r="BM190" s="226" t="s">
        <v>3427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bgpxxTmkAxr7Jvzn25stdl4WVOMGnRLG7KBd4FKcW2ShqIe7LimAp+BQTWsXYt8gUlxRnqynDG37K9Miv6qzoA==" hashValue="cTDI4lMrAyoxhvzEikgB4OrZlFIudVoGamEelqVbE9nD4Pw+rHMS8/Mp0UUvs4jbWDrYXmRzdYGh69zKloPR2A==" algorithmName="SHA-512" password="CC35"/>
  <autoFilter ref="C95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  <c r="AZ2" s="140" t="s">
        <v>135</v>
      </c>
      <c r="BA2" s="140" t="s">
        <v>21</v>
      </c>
      <c r="BB2" s="140" t="s">
        <v>21</v>
      </c>
      <c r="BC2" s="140" t="s">
        <v>3428</v>
      </c>
      <c r="BD2" s="14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3429</v>
      </c>
      <c r="BA3" s="140" t="s">
        <v>21</v>
      </c>
      <c r="BB3" s="140" t="s">
        <v>21</v>
      </c>
      <c r="BC3" s="140" t="s">
        <v>3430</v>
      </c>
      <c r="BD3" s="140" t="s">
        <v>83</v>
      </c>
    </row>
    <row r="4" s="1" customFormat="1" ht="24.96" customHeight="1">
      <c r="B4" s="22"/>
      <c r="D4" s="143" t="s">
        <v>106</v>
      </c>
      <c r="L4" s="22"/>
      <c r="M4" s="144" t="s">
        <v>10</v>
      </c>
      <c r="AT4" s="19" t="s">
        <v>4</v>
      </c>
      <c r="AZ4" s="140" t="s">
        <v>3431</v>
      </c>
      <c r="BA4" s="140" t="s">
        <v>21</v>
      </c>
      <c r="BB4" s="140" t="s">
        <v>21</v>
      </c>
      <c r="BC4" s="140" t="s">
        <v>3432</v>
      </c>
      <c r="BD4" s="140" t="s">
        <v>83</v>
      </c>
    </row>
    <row r="5" s="1" customFormat="1" ht="6.96" customHeight="1">
      <c r="B5" s="22"/>
      <c r="L5" s="22"/>
      <c r="AZ5" s="140" t="s">
        <v>116</v>
      </c>
      <c r="BA5" s="140" t="s">
        <v>21</v>
      </c>
      <c r="BB5" s="140" t="s">
        <v>21</v>
      </c>
      <c r="BC5" s="140" t="s">
        <v>272</v>
      </c>
      <c r="BD5" s="140" t="s">
        <v>83</v>
      </c>
    </row>
    <row r="6" s="1" customFormat="1" ht="12" customHeight="1">
      <c r="B6" s="22"/>
      <c r="D6" s="145" t="s">
        <v>16</v>
      </c>
      <c r="L6" s="22"/>
      <c r="AZ6" s="140" t="s">
        <v>3433</v>
      </c>
      <c r="BA6" s="140" t="s">
        <v>21</v>
      </c>
      <c r="BB6" s="140" t="s">
        <v>21</v>
      </c>
      <c r="BC6" s="140" t="s">
        <v>3434</v>
      </c>
      <c r="BD6" s="140" t="s">
        <v>83</v>
      </c>
    </row>
    <row r="7" s="1" customFormat="1" ht="23.25" customHeight="1">
      <c r="B7" s="22"/>
      <c r="E7" s="146" t="str">
        <f>'Rekapitulace stavby'!K6</f>
        <v>Technicko - přírodovědné centrum Améba Trutnov, ZŠ Trutnov,V Domcích 488</v>
      </c>
      <c r="F7" s="145"/>
      <c r="G7" s="145"/>
      <c r="H7" s="145"/>
      <c r="L7" s="22"/>
      <c r="AZ7" s="140" t="s">
        <v>3435</v>
      </c>
      <c r="BA7" s="140" t="s">
        <v>21</v>
      </c>
      <c r="BB7" s="140" t="s">
        <v>21</v>
      </c>
      <c r="BC7" s="140" t="s">
        <v>140</v>
      </c>
      <c r="BD7" s="140" t="s">
        <v>83</v>
      </c>
    </row>
    <row r="8" s="1" customFormat="1" ht="12" customHeight="1">
      <c r="B8" s="22"/>
      <c r="D8" s="145" t="s">
        <v>115</v>
      </c>
      <c r="L8" s="22"/>
      <c r="AZ8" s="140" t="s">
        <v>3436</v>
      </c>
      <c r="BA8" s="140" t="s">
        <v>21</v>
      </c>
      <c r="BB8" s="140" t="s">
        <v>21</v>
      </c>
      <c r="BC8" s="140" t="s">
        <v>3437</v>
      </c>
      <c r="BD8" s="140" t="s">
        <v>83</v>
      </c>
    </row>
    <row r="9" s="2" customFormat="1" ht="16.5" customHeight="1">
      <c r="A9" s="40"/>
      <c r="B9" s="46"/>
      <c r="C9" s="40"/>
      <c r="D9" s="40"/>
      <c r="E9" s="146" t="s">
        <v>118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2406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3438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21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16. 10. 2020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21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27</v>
      </c>
      <c r="J22" s="135" t="s">
        <v>21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21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27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Ing.Jiřičková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21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3.25" customHeight="1">
      <c r="A50" s="40"/>
      <c r="B50" s="41"/>
      <c r="C50" s="42"/>
      <c r="D50" s="42"/>
      <c r="E50" s="172" t="str">
        <f>E7</f>
        <v>Technicko - přírodovědné centrum Améba Trutnov, ZŠ Trutnov,V Domcích 488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118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2406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01720 - Zdravotní 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 xml:space="preserve"> </v>
      </c>
      <c r="G56" s="42"/>
      <c r="H56" s="42"/>
      <c r="I56" s="34" t="s">
        <v>24</v>
      </c>
      <c r="J56" s="74" t="str">
        <f>IF(J14="","",J14)</f>
        <v>16. 10. 2020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26</v>
      </c>
      <c r="D58" s="42"/>
      <c r="E58" s="42"/>
      <c r="F58" s="29" t="str">
        <f>E17</f>
        <v>Základní škola, Trutnov, V Domcích 488</v>
      </c>
      <c r="G58" s="42"/>
      <c r="H58" s="42"/>
      <c r="I58" s="34" t="s">
        <v>33</v>
      </c>
      <c r="J58" s="38" t="str">
        <f>E23</f>
        <v>Ing. J.Chaloupský, Trutnov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Ing.Jiřičková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154</v>
      </c>
      <c r="D61" s="174"/>
      <c r="E61" s="174"/>
      <c r="F61" s="174"/>
      <c r="G61" s="174"/>
      <c r="H61" s="174"/>
      <c r="I61" s="174"/>
      <c r="J61" s="175" t="s">
        <v>155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156</v>
      </c>
    </row>
    <row r="64" s="9" customFormat="1" ht="24.96" customHeight="1">
      <c r="A64" s="9"/>
      <c r="B64" s="177"/>
      <c r="C64" s="178"/>
      <c r="D64" s="179" t="s">
        <v>157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158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163</v>
      </c>
      <c r="E66" s="185"/>
      <c r="F66" s="185"/>
      <c r="G66" s="185"/>
      <c r="H66" s="185"/>
      <c r="I66" s="185"/>
      <c r="J66" s="186">
        <f>J130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J161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167</v>
      </c>
      <c r="E68" s="180"/>
      <c r="F68" s="180"/>
      <c r="G68" s="180"/>
      <c r="H68" s="180"/>
      <c r="I68" s="180"/>
      <c r="J68" s="181">
        <f>J163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171</v>
      </c>
      <c r="E69" s="185"/>
      <c r="F69" s="185"/>
      <c r="G69" s="185"/>
      <c r="H69" s="185"/>
      <c r="I69" s="185"/>
      <c r="J69" s="186">
        <f>J164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3439</v>
      </c>
      <c r="E70" s="185"/>
      <c r="F70" s="185"/>
      <c r="G70" s="185"/>
      <c r="H70" s="185"/>
      <c r="I70" s="185"/>
      <c r="J70" s="186">
        <f>J180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3440</v>
      </c>
      <c r="E71" s="185"/>
      <c r="F71" s="185"/>
      <c r="G71" s="185"/>
      <c r="H71" s="185"/>
      <c r="I71" s="185"/>
      <c r="J71" s="186">
        <f>J199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172</v>
      </c>
      <c r="E72" s="185"/>
      <c r="F72" s="185"/>
      <c r="G72" s="185"/>
      <c r="H72" s="185"/>
      <c r="I72" s="185"/>
      <c r="J72" s="186">
        <f>J203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184</v>
      </c>
      <c r="E73" s="185"/>
      <c r="F73" s="185"/>
      <c r="G73" s="185"/>
      <c r="H73" s="185"/>
      <c r="I73" s="185"/>
      <c r="J73" s="186">
        <f>J222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194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3.25" customHeight="1">
      <c r="A83" s="40"/>
      <c r="B83" s="41"/>
      <c r="C83" s="42"/>
      <c r="D83" s="42"/>
      <c r="E83" s="172" t="str">
        <f>E7</f>
        <v>Technicko - přírodovědné centrum Améba Trutnov, ZŠ Trutnov,V Domcích 488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118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2406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01720 - Zdravotní technika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22</v>
      </c>
      <c r="D89" s="42"/>
      <c r="E89" s="42"/>
      <c r="F89" s="29" t="str">
        <f>F14</f>
        <v xml:space="preserve"> </v>
      </c>
      <c r="G89" s="42"/>
      <c r="H89" s="42"/>
      <c r="I89" s="34" t="s">
        <v>24</v>
      </c>
      <c r="J89" s="74" t="str">
        <f>IF(J14="","",J14)</f>
        <v>16. 10. 2020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26</v>
      </c>
      <c r="D91" s="42"/>
      <c r="E91" s="42"/>
      <c r="F91" s="29" t="str">
        <f>E17</f>
        <v>Základní škola, Trutnov, V Domcích 488</v>
      </c>
      <c r="G91" s="42"/>
      <c r="H91" s="42"/>
      <c r="I91" s="34" t="s">
        <v>33</v>
      </c>
      <c r="J91" s="38" t="str">
        <f>E23</f>
        <v>Ing. J.Chaloupský, Trutnov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Ing.Jiřičková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195</v>
      </c>
      <c r="D94" s="191" t="s">
        <v>59</v>
      </c>
      <c r="E94" s="191" t="s">
        <v>55</v>
      </c>
      <c r="F94" s="191" t="s">
        <v>56</v>
      </c>
      <c r="G94" s="191" t="s">
        <v>196</v>
      </c>
      <c r="H94" s="191" t="s">
        <v>197</v>
      </c>
      <c r="I94" s="191" t="s">
        <v>198</v>
      </c>
      <c r="J94" s="191" t="s">
        <v>155</v>
      </c>
      <c r="K94" s="192" t="s">
        <v>199</v>
      </c>
      <c r="L94" s="193"/>
      <c r="M94" s="94" t="s">
        <v>21</v>
      </c>
      <c r="N94" s="95" t="s">
        <v>44</v>
      </c>
      <c r="O94" s="95" t="s">
        <v>200</v>
      </c>
      <c r="P94" s="95" t="s">
        <v>201</v>
      </c>
      <c r="Q94" s="95" t="s">
        <v>202</v>
      </c>
      <c r="R94" s="95" t="s">
        <v>203</v>
      </c>
      <c r="S94" s="95" t="s">
        <v>204</v>
      </c>
      <c r="T94" s="96" t="s">
        <v>205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206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P96+P163</f>
        <v>0</v>
      </c>
      <c r="Q95" s="98"/>
      <c r="R95" s="196">
        <f>R96+R163</f>
        <v>79.893240999999989</v>
      </c>
      <c r="S95" s="98"/>
      <c r="T95" s="197">
        <f>T96+T163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156</v>
      </c>
      <c r="BK95" s="198">
        <f>BK96+BK163</f>
        <v>0</v>
      </c>
    </row>
    <row r="96" s="12" customFormat="1" ht="25.92" customHeight="1">
      <c r="A96" s="12"/>
      <c r="B96" s="199"/>
      <c r="C96" s="200"/>
      <c r="D96" s="201" t="s">
        <v>73</v>
      </c>
      <c r="E96" s="202" t="s">
        <v>207</v>
      </c>
      <c r="F96" s="202" t="s">
        <v>208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P97+P130+P161</f>
        <v>0</v>
      </c>
      <c r="Q96" s="207"/>
      <c r="R96" s="208">
        <f>R97+R130+R161</f>
        <v>79.274820999999989</v>
      </c>
      <c r="S96" s="207"/>
      <c r="T96" s="209">
        <f>T97+T130+T161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74</v>
      </c>
      <c r="AY96" s="210" t="s">
        <v>209</v>
      </c>
      <c r="BK96" s="212">
        <f>BK97+BK130+BK161</f>
        <v>0</v>
      </c>
    </row>
    <row r="97" s="12" customFormat="1" ht="22.8" customHeight="1">
      <c r="A97" s="12"/>
      <c r="B97" s="199"/>
      <c r="C97" s="200"/>
      <c r="D97" s="201" t="s">
        <v>73</v>
      </c>
      <c r="E97" s="213" t="s">
        <v>81</v>
      </c>
      <c r="F97" s="213" t="s">
        <v>210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SUM(P98:P129)</f>
        <v>0</v>
      </c>
      <c r="Q97" s="207"/>
      <c r="R97" s="208">
        <f>SUM(R98:R129)</f>
        <v>78.959999999999994</v>
      </c>
      <c r="S97" s="207"/>
      <c r="T97" s="209">
        <f>SUM(T98:T129)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81</v>
      </c>
      <c r="AY97" s="210" t="s">
        <v>209</v>
      </c>
      <c r="BK97" s="212">
        <f>SUM(BK98:BK129)</f>
        <v>0</v>
      </c>
    </row>
    <row r="98" s="2" customFormat="1" ht="49.05" customHeight="1">
      <c r="A98" s="40"/>
      <c r="B98" s="41"/>
      <c r="C98" s="215" t="s">
        <v>81</v>
      </c>
      <c r="D98" s="215" t="s">
        <v>211</v>
      </c>
      <c r="E98" s="216" t="s">
        <v>219</v>
      </c>
      <c r="F98" s="217" t="s">
        <v>220</v>
      </c>
      <c r="G98" s="218" t="s">
        <v>214</v>
      </c>
      <c r="H98" s="219">
        <v>10</v>
      </c>
      <c r="I98" s="220"/>
      <c r="J98" s="221">
        <f>ROUND(I98*H98,2)</f>
        <v>0</v>
      </c>
      <c r="K98" s="217" t="s">
        <v>21</v>
      </c>
      <c r="L98" s="46"/>
      <c r="M98" s="222" t="s">
        <v>21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215</v>
      </c>
      <c r="AT98" s="226" t="s">
        <v>211</v>
      </c>
      <c r="AU98" s="226" t="s">
        <v>83</v>
      </c>
      <c r="AY98" s="19" t="s">
        <v>209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215</v>
      </c>
      <c r="BM98" s="226" t="s">
        <v>3441</v>
      </c>
    </row>
    <row r="99" s="13" customFormat="1">
      <c r="A99" s="13"/>
      <c r="B99" s="228"/>
      <c r="C99" s="229"/>
      <c r="D99" s="230" t="s">
        <v>217</v>
      </c>
      <c r="E99" s="231" t="s">
        <v>21</v>
      </c>
      <c r="F99" s="232" t="s">
        <v>3442</v>
      </c>
      <c r="G99" s="229"/>
      <c r="H99" s="233">
        <v>10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217</v>
      </c>
      <c r="AU99" s="239" t="s">
        <v>83</v>
      </c>
      <c r="AV99" s="13" t="s">
        <v>83</v>
      </c>
      <c r="AW99" s="13" t="s">
        <v>35</v>
      </c>
      <c r="AX99" s="13" t="s">
        <v>74</v>
      </c>
      <c r="AY99" s="239" t="s">
        <v>209</v>
      </c>
    </row>
    <row r="100" s="14" customFormat="1">
      <c r="A100" s="14"/>
      <c r="B100" s="240"/>
      <c r="C100" s="241"/>
      <c r="D100" s="230" t="s">
        <v>217</v>
      </c>
      <c r="E100" s="242" t="s">
        <v>116</v>
      </c>
      <c r="F100" s="243" t="s">
        <v>223</v>
      </c>
      <c r="G100" s="241"/>
      <c r="H100" s="244">
        <v>10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217</v>
      </c>
      <c r="AU100" s="250" t="s">
        <v>83</v>
      </c>
      <c r="AV100" s="14" t="s">
        <v>224</v>
      </c>
      <c r="AW100" s="14" t="s">
        <v>35</v>
      </c>
      <c r="AX100" s="14" t="s">
        <v>81</v>
      </c>
      <c r="AY100" s="250" t="s">
        <v>209</v>
      </c>
    </row>
    <row r="101" s="2" customFormat="1" ht="49.05" customHeight="1">
      <c r="A101" s="40"/>
      <c r="B101" s="41"/>
      <c r="C101" s="215" t="s">
        <v>83</v>
      </c>
      <c r="D101" s="215" t="s">
        <v>211</v>
      </c>
      <c r="E101" s="216" t="s">
        <v>232</v>
      </c>
      <c r="F101" s="217" t="s">
        <v>233</v>
      </c>
      <c r="G101" s="218" t="s">
        <v>214</v>
      </c>
      <c r="H101" s="219">
        <v>30.940000000000001</v>
      </c>
      <c r="I101" s="220"/>
      <c r="J101" s="221">
        <f>ROUND(I101*H101,2)</f>
        <v>0</v>
      </c>
      <c r="K101" s="217" t="s">
        <v>234</v>
      </c>
      <c r="L101" s="46"/>
      <c r="M101" s="222" t="s">
        <v>21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215</v>
      </c>
      <c r="AT101" s="226" t="s">
        <v>211</v>
      </c>
      <c r="AU101" s="226" t="s">
        <v>83</v>
      </c>
      <c r="AY101" s="19" t="s">
        <v>209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215</v>
      </c>
      <c r="BM101" s="226" t="s">
        <v>3443</v>
      </c>
    </row>
    <row r="102" s="13" customFormat="1">
      <c r="A102" s="13"/>
      <c r="B102" s="228"/>
      <c r="C102" s="229"/>
      <c r="D102" s="230" t="s">
        <v>217</v>
      </c>
      <c r="E102" s="231" t="s">
        <v>21</v>
      </c>
      <c r="F102" s="232" t="s">
        <v>3444</v>
      </c>
      <c r="G102" s="229"/>
      <c r="H102" s="233">
        <v>1.5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217</v>
      </c>
      <c r="AU102" s="239" t="s">
        <v>83</v>
      </c>
      <c r="AV102" s="13" t="s">
        <v>83</v>
      </c>
      <c r="AW102" s="13" t="s">
        <v>35</v>
      </c>
      <c r="AX102" s="13" t="s">
        <v>74</v>
      </c>
      <c r="AY102" s="239" t="s">
        <v>209</v>
      </c>
    </row>
    <row r="103" s="13" customFormat="1">
      <c r="A103" s="13"/>
      <c r="B103" s="228"/>
      <c r="C103" s="229"/>
      <c r="D103" s="230" t="s">
        <v>217</v>
      </c>
      <c r="E103" s="231" t="s">
        <v>21</v>
      </c>
      <c r="F103" s="232" t="s">
        <v>3445</v>
      </c>
      <c r="G103" s="229"/>
      <c r="H103" s="233">
        <v>29.440000000000001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217</v>
      </c>
      <c r="AU103" s="239" t="s">
        <v>83</v>
      </c>
      <c r="AV103" s="13" t="s">
        <v>83</v>
      </c>
      <c r="AW103" s="13" t="s">
        <v>35</v>
      </c>
      <c r="AX103" s="13" t="s">
        <v>74</v>
      </c>
      <c r="AY103" s="239" t="s">
        <v>209</v>
      </c>
    </row>
    <row r="104" s="16" customFormat="1">
      <c r="A104" s="16"/>
      <c r="B104" s="261"/>
      <c r="C104" s="262"/>
      <c r="D104" s="230" t="s">
        <v>217</v>
      </c>
      <c r="E104" s="263" t="s">
        <v>3433</v>
      </c>
      <c r="F104" s="264" t="s">
        <v>257</v>
      </c>
      <c r="G104" s="262"/>
      <c r="H104" s="265">
        <v>30.940000000000001</v>
      </c>
      <c r="I104" s="266"/>
      <c r="J104" s="262"/>
      <c r="K104" s="262"/>
      <c r="L104" s="267"/>
      <c r="M104" s="268"/>
      <c r="N104" s="269"/>
      <c r="O104" s="269"/>
      <c r="P104" s="269"/>
      <c r="Q104" s="269"/>
      <c r="R104" s="269"/>
      <c r="S104" s="269"/>
      <c r="T104" s="270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1" t="s">
        <v>217</v>
      </c>
      <c r="AU104" s="271" t="s">
        <v>83</v>
      </c>
      <c r="AV104" s="16" t="s">
        <v>215</v>
      </c>
      <c r="AW104" s="16" t="s">
        <v>35</v>
      </c>
      <c r="AX104" s="16" t="s">
        <v>81</v>
      </c>
      <c r="AY104" s="271" t="s">
        <v>209</v>
      </c>
    </row>
    <row r="105" s="2" customFormat="1" ht="49.05" customHeight="1">
      <c r="A105" s="40"/>
      <c r="B105" s="41"/>
      <c r="C105" s="215" t="s">
        <v>224</v>
      </c>
      <c r="D105" s="215" t="s">
        <v>211</v>
      </c>
      <c r="E105" s="216" t="s">
        <v>244</v>
      </c>
      <c r="F105" s="217" t="s">
        <v>245</v>
      </c>
      <c r="G105" s="218" t="s">
        <v>214</v>
      </c>
      <c r="H105" s="219">
        <v>63.899999999999999</v>
      </c>
      <c r="I105" s="220"/>
      <c r="J105" s="221">
        <f>ROUND(I105*H105,2)</f>
        <v>0</v>
      </c>
      <c r="K105" s="217" t="s">
        <v>21</v>
      </c>
      <c r="L105" s="46"/>
      <c r="M105" s="222" t="s">
        <v>21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215</v>
      </c>
      <c r="AT105" s="226" t="s">
        <v>211</v>
      </c>
      <c r="AU105" s="226" t="s">
        <v>83</v>
      </c>
      <c r="AY105" s="19" t="s">
        <v>209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215</v>
      </c>
      <c r="BM105" s="226" t="s">
        <v>3446</v>
      </c>
    </row>
    <row r="106" s="13" customFormat="1">
      <c r="A106" s="13"/>
      <c r="B106" s="228"/>
      <c r="C106" s="229"/>
      <c r="D106" s="230" t="s">
        <v>217</v>
      </c>
      <c r="E106" s="231" t="s">
        <v>21</v>
      </c>
      <c r="F106" s="232" t="s">
        <v>3447</v>
      </c>
      <c r="G106" s="229"/>
      <c r="H106" s="233">
        <v>28.800000000000001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217</v>
      </c>
      <c r="AU106" s="239" t="s">
        <v>83</v>
      </c>
      <c r="AV106" s="13" t="s">
        <v>83</v>
      </c>
      <c r="AW106" s="13" t="s">
        <v>35</v>
      </c>
      <c r="AX106" s="13" t="s">
        <v>74</v>
      </c>
      <c r="AY106" s="239" t="s">
        <v>209</v>
      </c>
    </row>
    <row r="107" s="13" customFormat="1">
      <c r="A107" s="13"/>
      <c r="B107" s="228"/>
      <c r="C107" s="229"/>
      <c r="D107" s="230" t="s">
        <v>217</v>
      </c>
      <c r="E107" s="231" t="s">
        <v>21</v>
      </c>
      <c r="F107" s="232" t="s">
        <v>3448</v>
      </c>
      <c r="G107" s="229"/>
      <c r="H107" s="233">
        <v>26.460000000000001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217</v>
      </c>
      <c r="AU107" s="239" t="s">
        <v>83</v>
      </c>
      <c r="AV107" s="13" t="s">
        <v>83</v>
      </c>
      <c r="AW107" s="13" t="s">
        <v>35</v>
      </c>
      <c r="AX107" s="13" t="s">
        <v>74</v>
      </c>
      <c r="AY107" s="239" t="s">
        <v>209</v>
      </c>
    </row>
    <row r="108" s="13" customFormat="1">
      <c r="A108" s="13"/>
      <c r="B108" s="228"/>
      <c r="C108" s="229"/>
      <c r="D108" s="230" t="s">
        <v>217</v>
      </c>
      <c r="E108" s="231" t="s">
        <v>21</v>
      </c>
      <c r="F108" s="232" t="s">
        <v>3449</v>
      </c>
      <c r="G108" s="229"/>
      <c r="H108" s="233">
        <v>8.6400000000000006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217</v>
      </c>
      <c r="AU108" s="239" t="s">
        <v>83</v>
      </c>
      <c r="AV108" s="13" t="s">
        <v>83</v>
      </c>
      <c r="AW108" s="13" t="s">
        <v>35</v>
      </c>
      <c r="AX108" s="13" t="s">
        <v>74</v>
      </c>
      <c r="AY108" s="239" t="s">
        <v>209</v>
      </c>
    </row>
    <row r="109" s="14" customFormat="1">
      <c r="A109" s="14"/>
      <c r="B109" s="240"/>
      <c r="C109" s="241"/>
      <c r="D109" s="230" t="s">
        <v>217</v>
      </c>
      <c r="E109" s="242" t="s">
        <v>3431</v>
      </c>
      <c r="F109" s="243" t="s">
        <v>223</v>
      </c>
      <c r="G109" s="241"/>
      <c r="H109" s="244">
        <v>63.899999999999999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217</v>
      </c>
      <c r="AU109" s="250" t="s">
        <v>83</v>
      </c>
      <c r="AV109" s="14" t="s">
        <v>224</v>
      </c>
      <c r="AW109" s="14" t="s">
        <v>35</v>
      </c>
      <c r="AX109" s="14" t="s">
        <v>81</v>
      </c>
      <c r="AY109" s="250" t="s">
        <v>209</v>
      </c>
    </row>
    <row r="110" s="2" customFormat="1" ht="37.8" customHeight="1">
      <c r="A110" s="40"/>
      <c r="B110" s="41"/>
      <c r="C110" s="215" t="s">
        <v>215</v>
      </c>
      <c r="D110" s="215" t="s">
        <v>211</v>
      </c>
      <c r="E110" s="216" t="s">
        <v>283</v>
      </c>
      <c r="F110" s="217" t="s">
        <v>284</v>
      </c>
      <c r="G110" s="218" t="s">
        <v>214</v>
      </c>
      <c r="H110" s="219">
        <v>17.98</v>
      </c>
      <c r="I110" s="220"/>
      <c r="J110" s="221">
        <f>ROUND(I110*H110,2)</f>
        <v>0</v>
      </c>
      <c r="K110" s="217" t="s">
        <v>21</v>
      </c>
      <c r="L110" s="46"/>
      <c r="M110" s="222" t="s">
        <v>21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215</v>
      </c>
      <c r="AT110" s="226" t="s">
        <v>211</v>
      </c>
      <c r="AU110" s="226" t="s">
        <v>83</v>
      </c>
      <c r="AY110" s="19" t="s">
        <v>209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215</v>
      </c>
      <c r="BM110" s="226" t="s">
        <v>3450</v>
      </c>
    </row>
    <row r="111" s="13" customFormat="1">
      <c r="A111" s="13"/>
      <c r="B111" s="228"/>
      <c r="C111" s="229"/>
      <c r="D111" s="230" t="s">
        <v>217</v>
      </c>
      <c r="E111" s="231" t="s">
        <v>21</v>
      </c>
      <c r="F111" s="232" t="s">
        <v>135</v>
      </c>
      <c r="G111" s="229"/>
      <c r="H111" s="233">
        <v>17.98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217</v>
      </c>
      <c r="AU111" s="239" t="s">
        <v>83</v>
      </c>
      <c r="AV111" s="13" t="s">
        <v>83</v>
      </c>
      <c r="AW111" s="13" t="s">
        <v>35</v>
      </c>
      <c r="AX111" s="13" t="s">
        <v>81</v>
      </c>
      <c r="AY111" s="239" t="s">
        <v>209</v>
      </c>
    </row>
    <row r="112" s="2" customFormat="1" ht="24.15" customHeight="1">
      <c r="A112" s="40"/>
      <c r="B112" s="41"/>
      <c r="C112" s="215" t="s">
        <v>237</v>
      </c>
      <c r="D112" s="215" t="s">
        <v>211</v>
      </c>
      <c r="E112" s="216" t="s">
        <v>278</v>
      </c>
      <c r="F112" s="217" t="s">
        <v>279</v>
      </c>
      <c r="G112" s="218" t="s">
        <v>214</v>
      </c>
      <c r="H112" s="219">
        <v>17.98</v>
      </c>
      <c r="I112" s="220"/>
      <c r="J112" s="221">
        <f>ROUND(I112*H112,2)</f>
        <v>0</v>
      </c>
      <c r="K112" s="217" t="s">
        <v>21</v>
      </c>
      <c r="L112" s="46"/>
      <c r="M112" s="222" t="s">
        <v>21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215</v>
      </c>
      <c r="AT112" s="226" t="s">
        <v>211</v>
      </c>
      <c r="AU112" s="226" t="s">
        <v>83</v>
      </c>
      <c r="AY112" s="19" t="s">
        <v>209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215</v>
      </c>
      <c r="BM112" s="226" t="s">
        <v>3451</v>
      </c>
    </row>
    <row r="113" s="13" customFormat="1">
      <c r="A113" s="13"/>
      <c r="B113" s="228"/>
      <c r="C113" s="229"/>
      <c r="D113" s="230" t="s">
        <v>217</v>
      </c>
      <c r="E113" s="231" t="s">
        <v>21</v>
      </c>
      <c r="F113" s="232" t="s">
        <v>3452</v>
      </c>
      <c r="G113" s="229"/>
      <c r="H113" s="233">
        <v>17.98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217</v>
      </c>
      <c r="AU113" s="239" t="s">
        <v>83</v>
      </c>
      <c r="AV113" s="13" t="s">
        <v>83</v>
      </c>
      <c r="AW113" s="13" t="s">
        <v>35</v>
      </c>
      <c r="AX113" s="13" t="s">
        <v>74</v>
      </c>
      <c r="AY113" s="239" t="s">
        <v>209</v>
      </c>
    </row>
    <row r="114" s="14" customFormat="1">
      <c r="A114" s="14"/>
      <c r="B114" s="240"/>
      <c r="C114" s="241"/>
      <c r="D114" s="230" t="s">
        <v>217</v>
      </c>
      <c r="E114" s="242" t="s">
        <v>135</v>
      </c>
      <c r="F114" s="243" t="s">
        <v>223</v>
      </c>
      <c r="G114" s="241"/>
      <c r="H114" s="244">
        <v>17.98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217</v>
      </c>
      <c r="AU114" s="250" t="s">
        <v>83</v>
      </c>
      <c r="AV114" s="14" t="s">
        <v>224</v>
      </c>
      <c r="AW114" s="14" t="s">
        <v>35</v>
      </c>
      <c r="AX114" s="14" t="s">
        <v>81</v>
      </c>
      <c r="AY114" s="250" t="s">
        <v>209</v>
      </c>
    </row>
    <row r="115" s="2" customFormat="1" ht="14.4" customHeight="1">
      <c r="A115" s="40"/>
      <c r="B115" s="41"/>
      <c r="C115" s="215" t="s">
        <v>243</v>
      </c>
      <c r="D115" s="215" t="s">
        <v>211</v>
      </c>
      <c r="E115" s="216" t="s">
        <v>287</v>
      </c>
      <c r="F115" s="217" t="s">
        <v>288</v>
      </c>
      <c r="G115" s="218" t="s">
        <v>214</v>
      </c>
      <c r="H115" s="219">
        <v>17.98</v>
      </c>
      <c r="I115" s="220"/>
      <c r="J115" s="221">
        <f>ROUND(I115*H115,2)</f>
        <v>0</v>
      </c>
      <c r="K115" s="217" t="s">
        <v>21</v>
      </c>
      <c r="L115" s="46"/>
      <c r="M115" s="222" t="s">
        <v>21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215</v>
      </c>
      <c r="AT115" s="226" t="s">
        <v>211</v>
      </c>
      <c r="AU115" s="226" t="s">
        <v>83</v>
      </c>
      <c r="AY115" s="19" t="s">
        <v>209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215</v>
      </c>
      <c r="BM115" s="226" t="s">
        <v>3453</v>
      </c>
    </row>
    <row r="116" s="13" customFormat="1">
      <c r="A116" s="13"/>
      <c r="B116" s="228"/>
      <c r="C116" s="229"/>
      <c r="D116" s="230" t="s">
        <v>217</v>
      </c>
      <c r="E116" s="231" t="s">
        <v>21</v>
      </c>
      <c r="F116" s="232" t="s">
        <v>135</v>
      </c>
      <c r="G116" s="229"/>
      <c r="H116" s="233">
        <v>17.98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217</v>
      </c>
      <c r="AU116" s="239" t="s">
        <v>83</v>
      </c>
      <c r="AV116" s="13" t="s">
        <v>83</v>
      </c>
      <c r="AW116" s="13" t="s">
        <v>35</v>
      </c>
      <c r="AX116" s="13" t="s">
        <v>81</v>
      </c>
      <c r="AY116" s="239" t="s">
        <v>209</v>
      </c>
    </row>
    <row r="117" s="2" customFormat="1" ht="37.8" customHeight="1">
      <c r="A117" s="40"/>
      <c r="B117" s="41"/>
      <c r="C117" s="215" t="s">
        <v>258</v>
      </c>
      <c r="D117" s="215" t="s">
        <v>211</v>
      </c>
      <c r="E117" s="216" t="s">
        <v>294</v>
      </c>
      <c r="F117" s="217" t="s">
        <v>295</v>
      </c>
      <c r="G117" s="218" t="s">
        <v>214</v>
      </c>
      <c r="H117" s="219">
        <v>55.920000000000002</v>
      </c>
      <c r="I117" s="220"/>
      <c r="J117" s="221">
        <f>ROUND(I117*H117,2)</f>
        <v>0</v>
      </c>
      <c r="K117" s="217" t="s">
        <v>234</v>
      </c>
      <c r="L117" s="46"/>
      <c r="M117" s="222" t="s">
        <v>21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215</v>
      </c>
      <c r="AT117" s="226" t="s">
        <v>211</v>
      </c>
      <c r="AU117" s="226" t="s">
        <v>83</v>
      </c>
      <c r="AY117" s="19" t="s">
        <v>209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215</v>
      </c>
      <c r="BM117" s="226" t="s">
        <v>3454</v>
      </c>
    </row>
    <row r="118" s="13" customFormat="1">
      <c r="A118" s="13"/>
      <c r="B118" s="228"/>
      <c r="C118" s="229"/>
      <c r="D118" s="230" t="s">
        <v>217</v>
      </c>
      <c r="E118" s="231" t="s">
        <v>21</v>
      </c>
      <c r="F118" s="232" t="s">
        <v>3455</v>
      </c>
      <c r="G118" s="229"/>
      <c r="H118" s="233">
        <v>55.920000000000002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217</v>
      </c>
      <c r="AU118" s="239" t="s">
        <v>83</v>
      </c>
      <c r="AV118" s="13" t="s">
        <v>83</v>
      </c>
      <c r="AW118" s="13" t="s">
        <v>35</v>
      </c>
      <c r="AX118" s="13" t="s">
        <v>81</v>
      </c>
      <c r="AY118" s="239" t="s">
        <v>209</v>
      </c>
    </row>
    <row r="119" s="2" customFormat="1" ht="62.7" customHeight="1">
      <c r="A119" s="40"/>
      <c r="B119" s="41"/>
      <c r="C119" s="215" t="s">
        <v>262</v>
      </c>
      <c r="D119" s="215" t="s">
        <v>211</v>
      </c>
      <c r="E119" s="216" t="s">
        <v>3214</v>
      </c>
      <c r="F119" s="217" t="s">
        <v>3215</v>
      </c>
      <c r="G119" s="218" t="s">
        <v>214</v>
      </c>
      <c r="H119" s="219">
        <v>39.479999999999997</v>
      </c>
      <c r="I119" s="220"/>
      <c r="J119" s="221">
        <f>ROUND(I119*H119,2)</f>
        <v>0</v>
      </c>
      <c r="K119" s="217" t="s">
        <v>234</v>
      </c>
      <c r="L119" s="46"/>
      <c r="M119" s="222" t="s">
        <v>21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215</v>
      </c>
      <c r="AT119" s="226" t="s">
        <v>211</v>
      </c>
      <c r="AU119" s="226" t="s">
        <v>83</v>
      </c>
      <c r="AY119" s="19" t="s">
        <v>209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215</v>
      </c>
      <c r="BM119" s="226" t="s">
        <v>3456</v>
      </c>
    </row>
    <row r="120" s="13" customFormat="1">
      <c r="A120" s="13"/>
      <c r="B120" s="228"/>
      <c r="C120" s="229"/>
      <c r="D120" s="230" t="s">
        <v>217</v>
      </c>
      <c r="E120" s="231" t="s">
        <v>21</v>
      </c>
      <c r="F120" s="232" t="s">
        <v>3457</v>
      </c>
      <c r="G120" s="229"/>
      <c r="H120" s="233">
        <v>12.6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217</v>
      </c>
      <c r="AU120" s="239" t="s">
        <v>83</v>
      </c>
      <c r="AV120" s="13" t="s">
        <v>83</v>
      </c>
      <c r="AW120" s="13" t="s">
        <v>35</v>
      </c>
      <c r="AX120" s="13" t="s">
        <v>74</v>
      </c>
      <c r="AY120" s="239" t="s">
        <v>209</v>
      </c>
    </row>
    <row r="121" s="13" customFormat="1">
      <c r="A121" s="13"/>
      <c r="B121" s="228"/>
      <c r="C121" s="229"/>
      <c r="D121" s="230" t="s">
        <v>217</v>
      </c>
      <c r="E121" s="231" t="s">
        <v>21</v>
      </c>
      <c r="F121" s="232" t="s">
        <v>3458</v>
      </c>
      <c r="G121" s="229"/>
      <c r="H121" s="233">
        <v>2.8799999999999999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217</v>
      </c>
      <c r="AU121" s="239" t="s">
        <v>83</v>
      </c>
      <c r="AV121" s="13" t="s">
        <v>83</v>
      </c>
      <c r="AW121" s="13" t="s">
        <v>35</v>
      </c>
      <c r="AX121" s="13" t="s">
        <v>74</v>
      </c>
      <c r="AY121" s="239" t="s">
        <v>209</v>
      </c>
    </row>
    <row r="122" s="14" customFormat="1">
      <c r="A122" s="14"/>
      <c r="B122" s="240"/>
      <c r="C122" s="241"/>
      <c r="D122" s="230" t="s">
        <v>217</v>
      </c>
      <c r="E122" s="242" t="s">
        <v>3429</v>
      </c>
      <c r="F122" s="243" t="s">
        <v>223</v>
      </c>
      <c r="G122" s="241"/>
      <c r="H122" s="244">
        <v>15.48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217</v>
      </c>
      <c r="AU122" s="250" t="s">
        <v>83</v>
      </c>
      <c r="AV122" s="14" t="s">
        <v>224</v>
      </c>
      <c r="AW122" s="14" t="s">
        <v>35</v>
      </c>
      <c r="AX122" s="14" t="s">
        <v>74</v>
      </c>
      <c r="AY122" s="250" t="s">
        <v>209</v>
      </c>
    </row>
    <row r="123" s="13" customFormat="1">
      <c r="A123" s="13"/>
      <c r="B123" s="228"/>
      <c r="C123" s="229"/>
      <c r="D123" s="230" t="s">
        <v>217</v>
      </c>
      <c r="E123" s="231" t="s">
        <v>21</v>
      </c>
      <c r="F123" s="232" t="s">
        <v>3459</v>
      </c>
      <c r="G123" s="229"/>
      <c r="H123" s="233">
        <v>24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217</v>
      </c>
      <c r="AU123" s="239" t="s">
        <v>83</v>
      </c>
      <c r="AV123" s="13" t="s">
        <v>83</v>
      </c>
      <c r="AW123" s="13" t="s">
        <v>35</v>
      </c>
      <c r="AX123" s="13" t="s">
        <v>74</v>
      </c>
      <c r="AY123" s="239" t="s">
        <v>209</v>
      </c>
    </row>
    <row r="124" s="14" customFormat="1">
      <c r="A124" s="14"/>
      <c r="B124" s="240"/>
      <c r="C124" s="241"/>
      <c r="D124" s="230" t="s">
        <v>217</v>
      </c>
      <c r="E124" s="242" t="s">
        <v>3435</v>
      </c>
      <c r="F124" s="243" t="s">
        <v>223</v>
      </c>
      <c r="G124" s="241"/>
      <c r="H124" s="244">
        <v>24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217</v>
      </c>
      <c r="AU124" s="250" t="s">
        <v>83</v>
      </c>
      <c r="AV124" s="14" t="s">
        <v>224</v>
      </c>
      <c r="AW124" s="14" t="s">
        <v>35</v>
      </c>
      <c r="AX124" s="14" t="s">
        <v>74</v>
      </c>
      <c r="AY124" s="250" t="s">
        <v>209</v>
      </c>
    </row>
    <row r="125" s="16" customFormat="1">
      <c r="A125" s="16"/>
      <c r="B125" s="261"/>
      <c r="C125" s="262"/>
      <c r="D125" s="230" t="s">
        <v>217</v>
      </c>
      <c r="E125" s="263" t="s">
        <v>3436</v>
      </c>
      <c r="F125" s="264" t="s">
        <v>257</v>
      </c>
      <c r="G125" s="262"/>
      <c r="H125" s="265">
        <v>39.479999999999997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1" t="s">
        <v>217</v>
      </c>
      <c r="AU125" s="271" t="s">
        <v>83</v>
      </c>
      <c r="AV125" s="16" t="s">
        <v>215</v>
      </c>
      <c r="AW125" s="16" t="s">
        <v>35</v>
      </c>
      <c r="AX125" s="16" t="s">
        <v>81</v>
      </c>
      <c r="AY125" s="271" t="s">
        <v>209</v>
      </c>
    </row>
    <row r="126" s="2" customFormat="1" ht="14.4" customHeight="1">
      <c r="A126" s="40"/>
      <c r="B126" s="41"/>
      <c r="C126" s="272" t="s">
        <v>268</v>
      </c>
      <c r="D126" s="272" t="s">
        <v>299</v>
      </c>
      <c r="E126" s="273" t="s">
        <v>3460</v>
      </c>
      <c r="F126" s="274" t="s">
        <v>3461</v>
      </c>
      <c r="G126" s="275" t="s">
        <v>214</v>
      </c>
      <c r="H126" s="276">
        <v>39.479999999999997</v>
      </c>
      <c r="I126" s="277"/>
      <c r="J126" s="278">
        <f>ROUND(I126*H126,2)</f>
        <v>0</v>
      </c>
      <c r="K126" s="274" t="s">
        <v>21</v>
      </c>
      <c r="L126" s="279"/>
      <c r="M126" s="280" t="s">
        <v>21</v>
      </c>
      <c r="N126" s="281" t="s">
        <v>45</v>
      </c>
      <c r="O126" s="86"/>
      <c r="P126" s="224">
        <f>O126*H126</f>
        <v>0</v>
      </c>
      <c r="Q126" s="224">
        <v>2</v>
      </c>
      <c r="R126" s="224">
        <f>Q126*H126</f>
        <v>78.959999999999994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262</v>
      </c>
      <c r="AT126" s="226" t="s">
        <v>299</v>
      </c>
      <c r="AU126" s="226" t="s">
        <v>83</v>
      </c>
      <c r="AY126" s="19" t="s">
        <v>209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215</v>
      </c>
      <c r="BM126" s="226" t="s">
        <v>3462</v>
      </c>
    </row>
    <row r="127" s="13" customFormat="1">
      <c r="A127" s="13"/>
      <c r="B127" s="228"/>
      <c r="C127" s="229"/>
      <c r="D127" s="230" t="s">
        <v>217</v>
      </c>
      <c r="E127" s="231" t="s">
        <v>21</v>
      </c>
      <c r="F127" s="232" t="s">
        <v>3436</v>
      </c>
      <c r="G127" s="229"/>
      <c r="H127" s="233">
        <v>39.479999999999997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217</v>
      </c>
      <c r="AU127" s="239" t="s">
        <v>83</v>
      </c>
      <c r="AV127" s="13" t="s">
        <v>83</v>
      </c>
      <c r="AW127" s="13" t="s">
        <v>35</v>
      </c>
      <c r="AX127" s="13" t="s">
        <v>81</v>
      </c>
      <c r="AY127" s="239" t="s">
        <v>209</v>
      </c>
    </row>
    <row r="128" s="2" customFormat="1" ht="62.7" customHeight="1">
      <c r="A128" s="40"/>
      <c r="B128" s="41"/>
      <c r="C128" s="215" t="s">
        <v>272</v>
      </c>
      <c r="D128" s="215" t="s">
        <v>211</v>
      </c>
      <c r="E128" s="216" t="s">
        <v>3214</v>
      </c>
      <c r="F128" s="217" t="s">
        <v>3215</v>
      </c>
      <c r="G128" s="218" t="s">
        <v>214</v>
      </c>
      <c r="H128" s="219">
        <v>6.9400000000000004</v>
      </c>
      <c r="I128" s="220"/>
      <c r="J128" s="221">
        <f>ROUND(I128*H128,2)</f>
        <v>0</v>
      </c>
      <c r="K128" s="217" t="s">
        <v>234</v>
      </c>
      <c r="L128" s="46"/>
      <c r="M128" s="222" t="s">
        <v>21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215</v>
      </c>
      <c r="AT128" s="226" t="s">
        <v>211</v>
      </c>
      <c r="AU128" s="226" t="s">
        <v>83</v>
      </c>
      <c r="AY128" s="19" t="s">
        <v>209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215</v>
      </c>
      <c r="BM128" s="226" t="s">
        <v>3463</v>
      </c>
    </row>
    <row r="129" s="13" customFormat="1">
      <c r="A129" s="13"/>
      <c r="B129" s="228"/>
      <c r="C129" s="229"/>
      <c r="D129" s="230" t="s">
        <v>217</v>
      </c>
      <c r="E129" s="231" t="s">
        <v>21</v>
      </c>
      <c r="F129" s="232" t="s">
        <v>3464</v>
      </c>
      <c r="G129" s="229"/>
      <c r="H129" s="233">
        <v>6.9400000000000004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217</v>
      </c>
      <c r="AU129" s="239" t="s">
        <v>83</v>
      </c>
      <c r="AV129" s="13" t="s">
        <v>83</v>
      </c>
      <c r="AW129" s="13" t="s">
        <v>35</v>
      </c>
      <c r="AX129" s="13" t="s">
        <v>81</v>
      </c>
      <c r="AY129" s="239" t="s">
        <v>209</v>
      </c>
    </row>
    <row r="130" s="12" customFormat="1" ht="22.8" customHeight="1">
      <c r="A130" s="12"/>
      <c r="B130" s="199"/>
      <c r="C130" s="200"/>
      <c r="D130" s="201" t="s">
        <v>73</v>
      </c>
      <c r="E130" s="213" t="s">
        <v>262</v>
      </c>
      <c r="F130" s="213" t="s">
        <v>1013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SUM(P131:P160)</f>
        <v>0</v>
      </c>
      <c r="Q130" s="207"/>
      <c r="R130" s="208">
        <f>SUM(R131:R160)</f>
        <v>0.31482100000000002</v>
      </c>
      <c r="S130" s="207"/>
      <c r="T130" s="209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81</v>
      </c>
      <c r="AT130" s="211" t="s">
        <v>73</v>
      </c>
      <c r="AU130" s="211" t="s">
        <v>81</v>
      </c>
      <c r="AY130" s="210" t="s">
        <v>209</v>
      </c>
      <c r="BK130" s="212">
        <f>SUM(BK131:BK160)</f>
        <v>0</v>
      </c>
    </row>
    <row r="131" s="2" customFormat="1" ht="49.05" customHeight="1">
      <c r="A131" s="40"/>
      <c r="B131" s="41"/>
      <c r="C131" s="215" t="s">
        <v>277</v>
      </c>
      <c r="D131" s="215" t="s">
        <v>211</v>
      </c>
      <c r="E131" s="216" t="s">
        <v>3465</v>
      </c>
      <c r="F131" s="217" t="s">
        <v>3466</v>
      </c>
      <c r="G131" s="218" t="s">
        <v>1638</v>
      </c>
      <c r="H131" s="219">
        <v>1</v>
      </c>
      <c r="I131" s="220"/>
      <c r="J131" s="221">
        <f>ROUND(I131*H131,2)</f>
        <v>0</v>
      </c>
      <c r="K131" s="217" t="s">
        <v>21</v>
      </c>
      <c r="L131" s="46"/>
      <c r="M131" s="222" t="s">
        <v>21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215</v>
      </c>
      <c r="AT131" s="226" t="s">
        <v>211</v>
      </c>
      <c r="AU131" s="226" t="s">
        <v>83</v>
      </c>
      <c r="AY131" s="19" t="s">
        <v>209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215</v>
      </c>
      <c r="BM131" s="226" t="s">
        <v>3467</v>
      </c>
    </row>
    <row r="132" s="2" customFormat="1" ht="37.8" customHeight="1">
      <c r="A132" s="40"/>
      <c r="B132" s="41"/>
      <c r="C132" s="215" t="s">
        <v>282</v>
      </c>
      <c r="D132" s="215" t="s">
        <v>211</v>
      </c>
      <c r="E132" s="216" t="s">
        <v>3468</v>
      </c>
      <c r="F132" s="217" t="s">
        <v>3469</v>
      </c>
      <c r="G132" s="218" t="s">
        <v>322</v>
      </c>
      <c r="H132" s="219">
        <v>19</v>
      </c>
      <c r="I132" s="220"/>
      <c r="J132" s="221">
        <f>ROUND(I132*H132,2)</f>
        <v>0</v>
      </c>
      <c r="K132" s="217" t="s">
        <v>234</v>
      </c>
      <c r="L132" s="46"/>
      <c r="M132" s="222" t="s">
        <v>21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215</v>
      </c>
      <c r="AT132" s="226" t="s">
        <v>211</v>
      </c>
      <c r="AU132" s="226" t="s">
        <v>83</v>
      </c>
      <c r="AY132" s="19" t="s">
        <v>209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215</v>
      </c>
      <c r="BM132" s="226" t="s">
        <v>3470</v>
      </c>
    </row>
    <row r="133" s="2" customFormat="1" ht="24.15" customHeight="1">
      <c r="A133" s="40"/>
      <c r="B133" s="41"/>
      <c r="C133" s="272" t="s">
        <v>286</v>
      </c>
      <c r="D133" s="272" t="s">
        <v>299</v>
      </c>
      <c r="E133" s="273" t="s">
        <v>3471</v>
      </c>
      <c r="F133" s="274" t="s">
        <v>3472</v>
      </c>
      <c r="G133" s="275" t="s">
        <v>322</v>
      </c>
      <c r="H133" s="276">
        <v>20.300000000000001</v>
      </c>
      <c r="I133" s="277"/>
      <c r="J133" s="278">
        <f>ROUND(I133*H133,2)</f>
        <v>0</v>
      </c>
      <c r="K133" s="274" t="s">
        <v>234</v>
      </c>
      <c r="L133" s="279"/>
      <c r="M133" s="280" t="s">
        <v>21</v>
      </c>
      <c r="N133" s="281" t="s">
        <v>45</v>
      </c>
      <c r="O133" s="86"/>
      <c r="P133" s="224">
        <f>O133*H133</f>
        <v>0</v>
      </c>
      <c r="Q133" s="224">
        <v>0.00027</v>
      </c>
      <c r="R133" s="224">
        <f>Q133*H133</f>
        <v>0.0054810000000000006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262</v>
      </c>
      <c r="AT133" s="226" t="s">
        <v>299</v>
      </c>
      <c r="AU133" s="226" t="s">
        <v>83</v>
      </c>
      <c r="AY133" s="19" t="s">
        <v>209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215</v>
      </c>
      <c r="BM133" s="226" t="s">
        <v>3473</v>
      </c>
    </row>
    <row r="134" s="13" customFormat="1">
      <c r="A134" s="13"/>
      <c r="B134" s="228"/>
      <c r="C134" s="229"/>
      <c r="D134" s="230" t="s">
        <v>217</v>
      </c>
      <c r="E134" s="229"/>
      <c r="F134" s="232" t="s">
        <v>3474</v>
      </c>
      <c r="G134" s="229"/>
      <c r="H134" s="233">
        <v>20.300000000000001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217</v>
      </c>
      <c r="AU134" s="239" t="s">
        <v>83</v>
      </c>
      <c r="AV134" s="13" t="s">
        <v>83</v>
      </c>
      <c r="AW134" s="13" t="s">
        <v>4</v>
      </c>
      <c r="AX134" s="13" t="s">
        <v>81</v>
      </c>
      <c r="AY134" s="239" t="s">
        <v>209</v>
      </c>
    </row>
    <row r="135" s="2" customFormat="1" ht="37.8" customHeight="1">
      <c r="A135" s="40"/>
      <c r="B135" s="41"/>
      <c r="C135" s="215" t="s">
        <v>290</v>
      </c>
      <c r="D135" s="215" t="s">
        <v>211</v>
      </c>
      <c r="E135" s="216" t="s">
        <v>3475</v>
      </c>
      <c r="F135" s="217" t="s">
        <v>3476</v>
      </c>
      <c r="G135" s="218" t="s">
        <v>322</v>
      </c>
      <c r="H135" s="219">
        <v>33</v>
      </c>
      <c r="I135" s="220"/>
      <c r="J135" s="221">
        <f>ROUND(I135*H135,2)</f>
        <v>0</v>
      </c>
      <c r="K135" s="217" t="s">
        <v>234</v>
      </c>
      <c r="L135" s="46"/>
      <c r="M135" s="222" t="s">
        <v>21</v>
      </c>
      <c r="N135" s="223" t="s">
        <v>45</v>
      </c>
      <c r="O135" s="86"/>
      <c r="P135" s="224">
        <f>O135*H135</f>
        <v>0</v>
      </c>
      <c r="Q135" s="224">
        <v>0.00131</v>
      </c>
      <c r="R135" s="224">
        <f>Q135*H135</f>
        <v>0.043229999999999998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215</v>
      </c>
      <c r="AT135" s="226" t="s">
        <v>211</v>
      </c>
      <c r="AU135" s="226" t="s">
        <v>83</v>
      </c>
      <c r="AY135" s="19" t="s">
        <v>209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215</v>
      </c>
      <c r="BM135" s="226" t="s">
        <v>3477</v>
      </c>
    </row>
    <row r="136" s="13" customFormat="1">
      <c r="A136" s="13"/>
      <c r="B136" s="228"/>
      <c r="C136" s="229"/>
      <c r="D136" s="230" t="s">
        <v>217</v>
      </c>
      <c r="E136" s="231" t="s">
        <v>21</v>
      </c>
      <c r="F136" s="232" t="s">
        <v>3478</v>
      </c>
      <c r="G136" s="229"/>
      <c r="H136" s="233">
        <v>15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217</v>
      </c>
      <c r="AU136" s="239" t="s">
        <v>83</v>
      </c>
      <c r="AV136" s="13" t="s">
        <v>83</v>
      </c>
      <c r="AW136" s="13" t="s">
        <v>35</v>
      </c>
      <c r="AX136" s="13" t="s">
        <v>74</v>
      </c>
      <c r="AY136" s="239" t="s">
        <v>209</v>
      </c>
    </row>
    <row r="137" s="13" customFormat="1">
      <c r="A137" s="13"/>
      <c r="B137" s="228"/>
      <c r="C137" s="229"/>
      <c r="D137" s="230" t="s">
        <v>217</v>
      </c>
      <c r="E137" s="231" t="s">
        <v>21</v>
      </c>
      <c r="F137" s="232" t="s">
        <v>3479</v>
      </c>
      <c r="G137" s="229"/>
      <c r="H137" s="233">
        <v>12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217</v>
      </c>
      <c r="AU137" s="239" t="s">
        <v>83</v>
      </c>
      <c r="AV137" s="13" t="s">
        <v>83</v>
      </c>
      <c r="AW137" s="13" t="s">
        <v>35</v>
      </c>
      <c r="AX137" s="13" t="s">
        <v>74</v>
      </c>
      <c r="AY137" s="239" t="s">
        <v>209</v>
      </c>
    </row>
    <row r="138" s="13" customFormat="1">
      <c r="A138" s="13"/>
      <c r="B138" s="228"/>
      <c r="C138" s="229"/>
      <c r="D138" s="230" t="s">
        <v>217</v>
      </c>
      <c r="E138" s="231" t="s">
        <v>21</v>
      </c>
      <c r="F138" s="232" t="s">
        <v>3480</v>
      </c>
      <c r="G138" s="229"/>
      <c r="H138" s="233">
        <v>2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217</v>
      </c>
      <c r="AU138" s="239" t="s">
        <v>83</v>
      </c>
      <c r="AV138" s="13" t="s">
        <v>83</v>
      </c>
      <c r="AW138" s="13" t="s">
        <v>35</v>
      </c>
      <c r="AX138" s="13" t="s">
        <v>74</v>
      </c>
      <c r="AY138" s="239" t="s">
        <v>209</v>
      </c>
    </row>
    <row r="139" s="13" customFormat="1">
      <c r="A139" s="13"/>
      <c r="B139" s="228"/>
      <c r="C139" s="229"/>
      <c r="D139" s="230" t="s">
        <v>217</v>
      </c>
      <c r="E139" s="231" t="s">
        <v>21</v>
      </c>
      <c r="F139" s="232" t="s">
        <v>3481</v>
      </c>
      <c r="G139" s="229"/>
      <c r="H139" s="233">
        <v>4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217</v>
      </c>
      <c r="AU139" s="239" t="s">
        <v>83</v>
      </c>
      <c r="AV139" s="13" t="s">
        <v>83</v>
      </c>
      <c r="AW139" s="13" t="s">
        <v>35</v>
      </c>
      <c r="AX139" s="13" t="s">
        <v>74</v>
      </c>
      <c r="AY139" s="239" t="s">
        <v>209</v>
      </c>
    </row>
    <row r="140" s="14" customFormat="1">
      <c r="A140" s="14"/>
      <c r="B140" s="240"/>
      <c r="C140" s="241"/>
      <c r="D140" s="230" t="s">
        <v>217</v>
      </c>
      <c r="E140" s="242" t="s">
        <v>21</v>
      </c>
      <c r="F140" s="243" t="s">
        <v>223</v>
      </c>
      <c r="G140" s="241"/>
      <c r="H140" s="244">
        <v>33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217</v>
      </c>
      <c r="AU140" s="250" t="s">
        <v>83</v>
      </c>
      <c r="AV140" s="14" t="s">
        <v>224</v>
      </c>
      <c r="AW140" s="14" t="s">
        <v>35</v>
      </c>
      <c r="AX140" s="14" t="s">
        <v>81</v>
      </c>
      <c r="AY140" s="250" t="s">
        <v>209</v>
      </c>
    </row>
    <row r="141" s="2" customFormat="1" ht="37.8" customHeight="1">
      <c r="A141" s="40"/>
      <c r="B141" s="41"/>
      <c r="C141" s="215" t="s">
        <v>8</v>
      </c>
      <c r="D141" s="215" t="s">
        <v>211</v>
      </c>
      <c r="E141" s="216" t="s">
        <v>3482</v>
      </c>
      <c r="F141" s="217" t="s">
        <v>3483</v>
      </c>
      <c r="G141" s="218" t="s">
        <v>322</v>
      </c>
      <c r="H141" s="219">
        <v>8</v>
      </c>
      <c r="I141" s="220"/>
      <c r="J141" s="221">
        <f>ROUND(I141*H141,2)</f>
        <v>0</v>
      </c>
      <c r="K141" s="217" t="s">
        <v>234</v>
      </c>
      <c r="L141" s="46"/>
      <c r="M141" s="222" t="s">
        <v>21</v>
      </c>
      <c r="N141" s="223" t="s">
        <v>45</v>
      </c>
      <c r="O141" s="86"/>
      <c r="P141" s="224">
        <f>O141*H141</f>
        <v>0</v>
      </c>
      <c r="Q141" s="224">
        <v>0.01235</v>
      </c>
      <c r="R141" s="224">
        <f>Q141*H141</f>
        <v>0.098799999999999999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215</v>
      </c>
      <c r="AT141" s="226" t="s">
        <v>211</v>
      </c>
      <c r="AU141" s="226" t="s">
        <v>83</v>
      </c>
      <c r="AY141" s="19" t="s">
        <v>209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215</v>
      </c>
      <c r="BM141" s="226" t="s">
        <v>3484</v>
      </c>
    </row>
    <row r="142" s="2" customFormat="1" ht="37.8" customHeight="1">
      <c r="A142" s="40"/>
      <c r="B142" s="41"/>
      <c r="C142" s="215" t="s">
        <v>298</v>
      </c>
      <c r="D142" s="215" t="s">
        <v>211</v>
      </c>
      <c r="E142" s="216" t="s">
        <v>3485</v>
      </c>
      <c r="F142" s="217" t="s">
        <v>3486</v>
      </c>
      <c r="G142" s="218" t="s">
        <v>354</v>
      </c>
      <c r="H142" s="219">
        <v>11</v>
      </c>
      <c r="I142" s="220"/>
      <c r="J142" s="221">
        <f>ROUND(I142*H142,2)</f>
        <v>0</v>
      </c>
      <c r="K142" s="217" t="s">
        <v>234</v>
      </c>
      <c r="L142" s="46"/>
      <c r="M142" s="222" t="s">
        <v>21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215</v>
      </c>
      <c r="AT142" s="226" t="s">
        <v>211</v>
      </c>
      <c r="AU142" s="226" t="s">
        <v>83</v>
      </c>
      <c r="AY142" s="19" t="s">
        <v>209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215</v>
      </c>
      <c r="BM142" s="226" t="s">
        <v>3487</v>
      </c>
    </row>
    <row r="143" s="2" customFormat="1" ht="14.4" customHeight="1">
      <c r="A143" s="40"/>
      <c r="B143" s="41"/>
      <c r="C143" s="272" t="s">
        <v>305</v>
      </c>
      <c r="D143" s="272" t="s">
        <v>299</v>
      </c>
      <c r="E143" s="273" t="s">
        <v>3488</v>
      </c>
      <c r="F143" s="274" t="s">
        <v>3489</v>
      </c>
      <c r="G143" s="275" t="s">
        <v>354</v>
      </c>
      <c r="H143" s="276">
        <v>8</v>
      </c>
      <c r="I143" s="277"/>
      <c r="J143" s="278">
        <f>ROUND(I143*H143,2)</f>
        <v>0</v>
      </c>
      <c r="K143" s="274" t="s">
        <v>234</v>
      </c>
      <c r="L143" s="279"/>
      <c r="M143" s="280" t="s">
        <v>21</v>
      </c>
      <c r="N143" s="281" t="s">
        <v>45</v>
      </c>
      <c r="O143" s="86"/>
      <c r="P143" s="224">
        <f>O143*H143</f>
        <v>0</v>
      </c>
      <c r="Q143" s="224">
        <v>0.00025999999999999998</v>
      </c>
      <c r="R143" s="224">
        <f>Q143*H143</f>
        <v>0.0020799999999999998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262</v>
      </c>
      <c r="AT143" s="226" t="s">
        <v>299</v>
      </c>
      <c r="AU143" s="226" t="s">
        <v>83</v>
      </c>
      <c r="AY143" s="19" t="s">
        <v>209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215</v>
      </c>
      <c r="BM143" s="226" t="s">
        <v>3490</v>
      </c>
    </row>
    <row r="144" s="2" customFormat="1" ht="14.4" customHeight="1">
      <c r="A144" s="40"/>
      <c r="B144" s="41"/>
      <c r="C144" s="272" t="s">
        <v>310</v>
      </c>
      <c r="D144" s="272" t="s">
        <v>299</v>
      </c>
      <c r="E144" s="273" t="s">
        <v>3491</v>
      </c>
      <c r="F144" s="274" t="s">
        <v>3492</v>
      </c>
      <c r="G144" s="275" t="s">
        <v>354</v>
      </c>
      <c r="H144" s="276">
        <v>2</v>
      </c>
      <c r="I144" s="277"/>
      <c r="J144" s="278">
        <f>ROUND(I144*H144,2)</f>
        <v>0</v>
      </c>
      <c r="K144" s="274" t="s">
        <v>234</v>
      </c>
      <c r="L144" s="279"/>
      <c r="M144" s="280" t="s">
        <v>21</v>
      </c>
      <c r="N144" s="281" t="s">
        <v>45</v>
      </c>
      <c r="O144" s="86"/>
      <c r="P144" s="224">
        <f>O144*H144</f>
        <v>0</v>
      </c>
      <c r="Q144" s="224">
        <v>0.00027999999999999998</v>
      </c>
      <c r="R144" s="224">
        <f>Q144*H144</f>
        <v>0.00055999999999999995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262</v>
      </c>
      <c r="AT144" s="226" t="s">
        <v>299</v>
      </c>
      <c r="AU144" s="226" t="s">
        <v>83</v>
      </c>
      <c r="AY144" s="19" t="s">
        <v>209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215</v>
      </c>
      <c r="BM144" s="226" t="s">
        <v>3493</v>
      </c>
    </row>
    <row r="145" s="2" customFormat="1" ht="14.4" customHeight="1">
      <c r="A145" s="40"/>
      <c r="B145" s="41"/>
      <c r="C145" s="272" t="s">
        <v>315</v>
      </c>
      <c r="D145" s="272" t="s">
        <v>299</v>
      </c>
      <c r="E145" s="273" t="s">
        <v>3494</v>
      </c>
      <c r="F145" s="274" t="s">
        <v>3495</v>
      </c>
      <c r="G145" s="275" t="s">
        <v>354</v>
      </c>
      <c r="H145" s="276">
        <v>1</v>
      </c>
      <c r="I145" s="277"/>
      <c r="J145" s="278">
        <f>ROUND(I145*H145,2)</f>
        <v>0</v>
      </c>
      <c r="K145" s="274" t="s">
        <v>234</v>
      </c>
      <c r="L145" s="279"/>
      <c r="M145" s="280" t="s">
        <v>21</v>
      </c>
      <c r="N145" s="281" t="s">
        <v>45</v>
      </c>
      <c r="O145" s="86"/>
      <c r="P145" s="224">
        <f>O145*H145</f>
        <v>0</v>
      </c>
      <c r="Q145" s="224">
        <v>0.00034000000000000002</v>
      </c>
      <c r="R145" s="224">
        <f>Q145*H145</f>
        <v>0.00034000000000000002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262</v>
      </c>
      <c r="AT145" s="226" t="s">
        <v>299</v>
      </c>
      <c r="AU145" s="226" t="s">
        <v>83</v>
      </c>
      <c r="AY145" s="19" t="s">
        <v>209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215</v>
      </c>
      <c r="BM145" s="226" t="s">
        <v>3496</v>
      </c>
    </row>
    <row r="146" s="2" customFormat="1" ht="37.8" customHeight="1">
      <c r="A146" s="40"/>
      <c r="B146" s="41"/>
      <c r="C146" s="215" t="s">
        <v>319</v>
      </c>
      <c r="D146" s="215" t="s">
        <v>211</v>
      </c>
      <c r="E146" s="216" t="s">
        <v>3497</v>
      </c>
      <c r="F146" s="217" t="s">
        <v>3498</v>
      </c>
      <c r="G146" s="218" t="s">
        <v>354</v>
      </c>
      <c r="H146" s="219">
        <v>1</v>
      </c>
      <c r="I146" s="220"/>
      <c r="J146" s="221">
        <f>ROUND(I146*H146,2)</f>
        <v>0</v>
      </c>
      <c r="K146" s="217" t="s">
        <v>234</v>
      </c>
      <c r="L146" s="46"/>
      <c r="M146" s="222" t="s">
        <v>21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215</v>
      </c>
      <c r="AT146" s="226" t="s">
        <v>211</v>
      </c>
      <c r="AU146" s="226" t="s">
        <v>83</v>
      </c>
      <c r="AY146" s="19" t="s">
        <v>209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215</v>
      </c>
      <c r="BM146" s="226" t="s">
        <v>3499</v>
      </c>
    </row>
    <row r="147" s="2" customFormat="1" ht="14.4" customHeight="1">
      <c r="A147" s="40"/>
      <c r="B147" s="41"/>
      <c r="C147" s="272" t="s">
        <v>7</v>
      </c>
      <c r="D147" s="272" t="s">
        <v>299</v>
      </c>
      <c r="E147" s="273" t="s">
        <v>3500</v>
      </c>
      <c r="F147" s="274" t="s">
        <v>3501</v>
      </c>
      <c r="G147" s="275" t="s">
        <v>354</v>
      </c>
      <c r="H147" s="276">
        <v>1</v>
      </c>
      <c r="I147" s="277"/>
      <c r="J147" s="278">
        <f>ROUND(I147*H147,2)</f>
        <v>0</v>
      </c>
      <c r="K147" s="274" t="s">
        <v>234</v>
      </c>
      <c r="L147" s="279"/>
      <c r="M147" s="280" t="s">
        <v>21</v>
      </c>
      <c r="N147" s="281" t="s">
        <v>45</v>
      </c>
      <c r="O147" s="86"/>
      <c r="P147" s="224">
        <f>O147*H147</f>
        <v>0</v>
      </c>
      <c r="Q147" s="224">
        <v>0.00062</v>
      </c>
      <c r="R147" s="224">
        <f>Q147*H147</f>
        <v>0.00062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262</v>
      </c>
      <c r="AT147" s="226" t="s">
        <v>299</v>
      </c>
      <c r="AU147" s="226" t="s">
        <v>83</v>
      </c>
      <c r="AY147" s="19" t="s">
        <v>209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215</v>
      </c>
      <c r="BM147" s="226" t="s">
        <v>3502</v>
      </c>
    </row>
    <row r="148" s="2" customFormat="1" ht="14.4" customHeight="1">
      <c r="A148" s="40"/>
      <c r="B148" s="41"/>
      <c r="C148" s="215" t="s">
        <v>328</v>
      </c>
      <c r="D148" s="215" t="s">
        <v>211</v>
      </c>
      <c r="E148" s="216" t="s">
        <v>3503</v>
      </c>
      <c r="F148" s="217" t="s">
        <v>3504</v>
      </c>
      <c r="G148" s="218" t="s">
        <v>354</v>
      </c>
      <c r="H148" s="219">
        <v>1</v>
      </c>
      <c r="I148" s="220"/>
      <c r="J148" s="221">
        <f>ROUND(I148*H148,2)</f>
        <v>0</v>
      </c>
      <c r="K148" s="217" t="s">
        <v>21</v>
      </c>
      <c r="L148" s="46"/>
      <c r="M148" s="222" t="s">
        <v>21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215</v>
      </c>
      <c r="AT148" s="226" t="s">
        <v>211</v>
      </c>
      <c r="AU148" s="226" t="s">
        <v>83</v>
      </c>
      <c r="AY148" s="19" t="s">
        <v>209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215</v>
      </c>
      <c r="BM148" s="226" t="s">
        <v>3505</v>
      </c>
    </row>
    <row r="149" s="2" customFormat="1" ht="24.15" customHeight="1">
      <c r="A149" s="40"/>
      <c r="B149" s="41"/>
      <c r="C149" s="215" t="s">
        <v>335</v>
      </c>
      <c r="D149" s="215" t="s">
        <v>211</v>
      </c>
      <c r="E149" s="216" t="s">
        <v>3506</v>
      </c>
      <c r="F149" s="217" t="s">
        <v>3507</v>
      </c>
      <c r="G149" s="218" t="s">
        <v>354</v>
      </c>
      <c r="H149" s="219">
        <v>1</v>
      </c>
      <c r="I149" s="220"/>
      <c r="J149" s="221">
        <f>ROUND(I149*H149,2)</f>
        <v>0</v>
      </c>
      <c r="K149" s="217" t="s">
        <v>234</v>
      </c>
      <c r="L149" s="46"/>
      <c r="M149" s="222" t="s">
        <v>21</v>
      </c>
      <c r="N149" s="223" t="s">
        <v>45</v>
      </c>
      <c r="O149" s="86"/>
      <c r="P149" s="224">
        <f>O149*H149</f>
        <v>0</v>
      </c>
      <c r="Q149" s="224">
        <v>0.00038000000000000002</v>
      </c>
      <c r="R149" s="224">
        <f>Q149*H149</f>
        <v>0.00038000000000000002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215</v>
      </c>
      <c r="AT149" s="226" t="s">
        <v>211</v>
      </c>
      <c r="AU149" s="226" t="s">
        <v>83</v>
      </c>
      <c r="AY149" s="19" t="s">
        <v>209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215</v>
      </c>
      <c r="BM149" s="226" t="s">
        <v>3508</v>
      </c>
    </row>
    <row r="150" s="2" customFormat="1" ht="14.4" customHeight="1">
      <c r="A150" s="40"/>
      <c r="B150" s="41"/>
      <c r="C150" s="215" t="s">
        <v>140</v>
      </c>
      <c r="D150" s="215" t="s">
        <v>211</v>
      </c>
      <c r="E150" s="216" t="s">
        <v>3509</v>
      </c>
      <c r="F150" s="217" t="s">
        <v>3510</v>
      </c>
      <c r="G150" s="218" t="s">
        <v>322</v>
      </c>
      <c r="H150" s="219">
        <v>20</v>
      </c>
      <c r="I150" s="220"/>
      <c r="J150" s="221">
        <f>ROUND(I150*H150,2)</f>
        <v>0</v>
      </c>
      <c r="K150" s="217" t="s">
        <v>234</v>
      </c>
      <c r="L150" s="46"/>
      <c r="M150" s="222" t="s">
        <v>21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215</v>
      </c>
      <c r="AT150" s="226" t="s">
        <v>211</v>
      </c>
      <c r="AU150" s="226" t="s">
        <v>83</v>
      </c>
      <c r="AY150" s="19" t="s">
        <v>209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215</v>
      </c>
      <c r="BM150" s="226" t="s">
        <v>3511</v>
      </c>
    </row>
    <row r="151" s="2" customFormat="1" ht="24.15" customHeight="1">
      <c r="A151" s="40"/>
      <c r="B151" s="41"/>
      <c r="C151" s="215" t="s">
        <v>344</v>
      </c>
      <c r="D151" s="215" t="s">
        <v>211</v>
      </c>
      <c r="E151" s="216" t="s">
        <v>3512</v>
      </c>
      <c r="F151" s="217" t="s">
        <v>3513</v>
      </c>
      <c r="G151" s="218" t="s">
        <v>3514</v>
      </c>
      <c r="H151" s="219">
        <v>3</v>
      </c>
      <c r="I151" s="220"/>
      <c r="J151" s="221">
        <f>ROUND(I151*H151,2)</f>
        <v>0</v>
      </c>
      <c r="K151" s="217" t="s">
        <v>234</v>
      </c>
      <c r="L151" s="46"/>
      <c r="M151" s="222" t="s">
        <v>21</v>
      </c>
      <c r="N151" s="223" t="s">
        <v>45</v>
      </c>
      <c r="O151" s="86"/>
      <c r="P151" s="224">
        <f>O151*H151</f>
        <v>0</v>
      </c>
      <c r="Q151" s="224">
        <v>0.00010000000000000001</v>
      </c>
      <c r="R151" s="224">
        <f>Q151*H151</f>
        <v>0.00030000000000000003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215</v>
      </c>
      <c r="AT151" s="226" t="s">
        <v>211</v>
      </c>
      <c r="AU151" s="226" t="s">
        <v>83</v>
      </c>
      <c r="AY151" s="19" t="s">
        <v>209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215</v>
      </c>
      <c r="BM151" s="226" t="s">
        <v>3515</v>
      </c>
    </row>
    <row r="152" s="2" customFormat="1" ht="24.15" customHeight="1">
      <c r="A152" s="40"/>
      <c r="B152" s="41"/>
      <c r="C152" s="215" t="s">
        <v>351</v>
      </c>
      <c r="D152" s="215" t="s">
        <v>211</v>
      </c>
      <c r="E152" s="216" t="s">
        <v>3516</v>
      </c>
      <c r="F152" s="217" t="s">
        <v>3517</v>
      </c>
      <c r="G152" s="218" t="s">
        <v>354</v>
      </c>
      <c r="H152" s="219">
        <v>20</v>
      </c>
      <c r="I152" s="220"/>
      <c r="J152" s="221">
        <f>ROUND(I152*H152,2)</f>
        <v>0</v>
      </c>
      <c r="K152" s="217" t="s">
        <v>21</v>
      </c>
      <c r="L152" s="46"/>
      <c r="M152" s="222" t="s">
        <v>21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215</v>
      </c>
      <c r="AT152" s="226" t="s">
        <v>211</v>
      </c>
      <c r="AU152" s="226" t="s">
        <v>83</v>
      </c>
      <c r="AY152" s="19" t="s">
        <v>209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215</v>
      </c>
      <c r="BM152" s="226" t="s">
        <v>3518</v>
      </c>
    </row>
    <row r="153" s="2" customFormat="1" ht="37.8" customHeight="1">
      <c r="A153" s="40"/>
      <c r="B153" s="41"/>
      <c r="C153" s="215" t="s">
        <v>361</v>
      </c>
      <c r="D153" s="215" t="s">
        <v>211</v>
      </c>
      <c r="E153" s="216" t="s">
        <v>3519</v>
      </c>
      <c r="F153" s="217" t="s">
        <v>3520</v>
      </c>
      <c r="G153" s="218" t="s">
        <v>354</v>
      </c>
      <c r="H153" s="219">
        <v>4</v>
      </c>
      <c r="I153" s="220"/>
      <c r="J153" s="221">
        <f>ROUND(I153*H153,2)</f>
        <v>0</v>
      </c>
      <c r="K153" s="217" t="s">
        <v>21</v>
      </c>
      <c r="L153" s="46"/>
      <c r="M153" s="222" t="s">
        <v>21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215</v>
      </c>
      <c r="AT153" s="226" t="s">
        <v>211</v>
      </c>
      <c r="AU153" s="226" t="s">
        <v>83</v>
      </c>
      <c r="AY153" s="19" t="s">
        <v>209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215</v>
      </c>
      <c r="BM153" s="226" t="s">
        <v>3521</v>
      </c>
    </row>
    <row r="154" s="13" customFormat="1">
      <c r="A154" s="13"/>
      <c r="B154" s="228"/>
      <c r="C154" s="229"/>
      <c r="D154" s="230" t="s">
        <v>217</v>
      </c>
      <c r="E154" s="231" t="s">
        <v>21</v>
      </c>
      <c r="F154" s="232" t="s">
        <v>3522</v>
      </c>
      <c r="G154" s="229"/>
      <c r="H154" s="233">
        <v>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217</v>
      </c>
      <c r="AU154" s="239" t="s">
        <v>83</v>
      </c>
      <c r="AV154" s="13" t="s">
        <v>83</v>
      </c>
      <c r="AW154" s="13" t="s">
        <v>35</v>
      </c>
      <c r="AX154" s="13" t="s">
        <v>81</v>
      </c>
      <c r="AY154" s="239" t="s">
        <v>209</v>
      </c>
    </row>
    <row r="155" s="2" customFormat="1" ht="37.8" customHeight="1">
      <c r="A155" s="40"/>
      <c r="B155" s="41"/>
      <c r="C155" s="215" t="s">
        <v>366</v>
      </c>
      <c r="D155" s="215" t="s">
        <v>211</v>
      </c>
      <c r="E155" s="216" t="s">
        <v>3523</v>
      </c>
      <c r="F155" s="217" t="s">
        <v>3524</v>
      </c>
      <c r="G155" s="218" t="s">
        <v>354</v>
      </c>
      <c r="H155" s="219">
        <v>2</v>
      </c>
      <c r="I155" s="220"/>
      <c r="J155" s="221">
        <f>ROUND(I155*H155,2)</f>
        <v>0</v>
      </c>
      <c r="K155" s="217" t="s">
        <v>21</v>
      </c>
      <c r="L155" s="46"/>
      <c r="M155" s="222" t="s">
        <v>21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215</v>
      </c>
      <c r="AT155" s="226" t="s">
        <v>211</v>
      </c>
      <c r="AU155" s="226" t="s">
        <v>83</v>
      </c>
      <c r="AY155" s="19" t="s">
        <v>209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215</v>
      </c>
      <c r="BM155" s="226" t="s">
        <v>3525</v>
      </c>
    </row>
    <row r="156" s="2" customFormat="1" ht="14.4" customHeight="1">
      <c r="A156" s="40"/>
      <c r="B156" s="41"/>
      <c r="C156" s="272" t="s">
        <v>374</v>
      </c>
      <c r="D156" s="272" t="s">
        <v>299</v>
      </c>
      <c r="E156" s="273" t="s">
        <v>2284</v>
      </c>
      <c r="F156" s="274" t="s">
        <v>2285</v>
      </c>
      <c r="G156" s="275" t="s">
        <v>354</v>
      </c>
      <c r="H156" s="276">
        <v>1</v>
      </c>
      <c r="I156" s="277"/>
      <c r="J156" s="278">
        <f>ROUND(I156*H156,2)</f>
        <v>0</v>
      </c>
      <c r="K156" s="274" t="s">
        <v>234</v>
      </c>
      <c r="L156" s="279"/>
      <c r="M156" s="280" t="s">
        <v>21</v>
      </c>
      <c r="N156" s="281" t="s">
        <v>45</v>
      </c>
      <c r="O156" s="86"/>
      <c r="P156" s="224">
        <f>O156*H156</f>
        <v>0</v>
      </c>
      <c r="Q156" s="224">
        <v>0.080000000000000002</v>
      </c>
      <c r="R156" s="224">
        <f>Q156*H156</f>
        <v>0.080000000000000002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395</v>
      </c>
      <c r="AT156" s="226" t="s">
        <v>299</v>
      </c>
      <c r="AU156" s="226" t="s">
        <v>83</v>
      </c>
      <c r="AY156" s="19" t="s">
        <v>209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298</v>
      </c>
      <c r="BM156" s="226" t="s">
        <v>3526</v>
      </c>
    </row>
    <row r="157" s="2" customFormat="1" ht="37.8" customHeight="1">
      <c r="A157" s="40"/>
      <c r="B157" s="41"/>
      <c r="C157" s="215" t="s">
        <v>378</v>
      </c>
      <c r="D157" s="215" t="s">
        <v>211</v>
      </c>
      <c r="E157" s="216" t="s">
        <v>3527</v>
      </c>
      <c r="F157" s="217" t="s">
        <v>3528</v>
      </c>
      <c r="G157" s="218" t="s">
        <v>354</v>
      </c>
      <c r="H157" s="219">
        <v>1</v>
      </c>
      <c r="I157" s="220"/>
      <c r="J157" s="221">
        <f>ROUND(I157*H157,2)</f>
        <v>0</v>
      </c>
      <c r="K157" s="217" t="s">
        <v>234</v>
      </c>
      <c r="L157" s="46"/>
      <c r="M157" s="222" t="s">
        <v>21</v>
      </c>
      <c r="N157" s="223" t="s">
        <v>45</v>
      </c>
      <c r="O157" s="86"/>
      <c r="P157" s="224">
        <f>O157*H157</f>
        <v>0</v>
      </c>
      <c r="Q157" s="224">
        <v>0.040050000000000002</v>
      </c>
      <c r="R157" s="224">
        <f>Q157*H157</f>
        <v>0.040050000000000002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215</v>
      </c>
      <c r="AT157" s="226" t="s">
        <v>211</v>
      </c>
      <c r="AU157" s="226" t="s">
        <v>83</v>
      </c>
      <c r="AY157" s="19" t="s">
        <v>209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215</v>
      </c>
      <c r="BM157" s="226" t="s">
        <v>3529</v>
      </c>
    </row>
    <row r="158" s="2" customFormat="1" ht="37.8" customHeight="1">
      <c r="A158" s="40"/>
      <c r="B158" s="41"/>
      <c r="C158" s="215" t="s">
        <v>384</v>
      </c>
      <c r="D158" s="215" t="s">
        <v>211</v>
      </c>
      <c r="E158" s="216" t="s">
        <v>3530</v>
      </c>
      <c r="F158" s="217" t="s">
        <v>3531</v>
      </c>
      <c r="G158" s="218" t="s">
        <v>354</v>
      </c>
      <c r="H158" s="219">
        <v>1</v>
      </c>
      <c r="I158" s="220"/>
      <c r="J158" s="221">
        <f>ROUND(I158*H158,2)</f>
        <v>0</v>
      </c>
      <c r="K158" s="217" t="s">
        <v>234</v>
      </c>
      <c r="L158" s="46"/>
      <c r="M158" s="222" t="s">
        <v>21</v>
      </c>
      <c r="N158" s="223" t="s">
        <v>45</v>
      </c>
      <c r="O158" s="86"/>
      <c r="P158" s="224">
        <f>O158*H158</f>
        <v>0</v>
      </c>
      <c r="Q158" s="224">
        <v>0.0059800000000000001</v>
      </c>
      <c r="R158" s="224">
        <f>Q158*H158</f>
        <v>0.0059800000000000001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215</v>
      </c>
      <c r="AT158" s="226" t="s">
        <v>211</v>
      </c>
      <c r="AU158" s="226" t="s">
        <v>83</v>
      </c>
      <c r="AY158" s="19" t="s">
        <v>209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215</v>
      </c>
      <c r="BM158" s="226" t="s">
        <v>3532</v>
      </c>
    </row>
    <row r="159" s="2" customFormat="1" ht="37.8" customHeight="1">
      <c r="A159" s="40"/>
      <c r="B159" s="41"/>
      <c r="C159" s="215" t="s">
        <v>395</v>
      </c>
      <c r="D159" s="215" t="s">
        <v>211</v>
      </c>
      <c r="E159" s="216" t="s">
        <v>3533</v>
      </c>
      <c r="F159" s="217" t="s">
        <v>3534</v>
      </c>
      <c r="G159" s="218" t="s">
        <v>354</v>
      </c>
      <c r="H159" s="219">
        <v>1</v>
      </c>
      <c r="I159" s="220"/>
      <c r="J159" s="221">
        <f>ROUND(I159*H159,2)</f>
        <v>0</v>
      </c>
      <c r="K159" s="217" t="s">
        <v>234</v>
      </c>
      <c r="L159" s="46"/>
      <c r="M159" s="222" t="s">
        <v>21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215</v>
      </c>
      <c r="AT159" s="226" t="s">
        <v>211</v>
      </c>
      <c r="AU159" s="226" t="s">
        <v>83</v>
      </c>
      <c r="AY159" s="19" t="s">
        <v>209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215</v>
      </c>
      <c r="BM159" s="226" t="s">
        <v>3535</v>
      </c>
    </row>
    <row r="160" s="2" customFormat="1" ht="37.8" customHeight="1">
      <c r="A160" s="40"/>
      <c r="B160" s="41"/>
      <c r="C160" s="215" t="s">
        <v>120</v>
      </c>
      <c r="D160" s="215" t="s">
        <v>211</v>
      </c>
      <c r="E160" s="216" t="s">
        <v>3536</v>
      </c>
      <c r="F160" s="217" t="s">
        <v>3537</v>
      </c>
      <c r="G160" s="218" t="s">
        <v>354</v>
      </c>
      <c r="H160" s="219">
        <v>1</v>
      </c>
      <c r="I160" s="220"/>
      <c r="J160" s="221">
        <f>ROUND(I160*H160,2)</f>
        <v>0</v>
      </c>
      <c r="K160" s="217" t="s">
        <v>21</v>
      </c>
      <c r="L160" s="46"/>
      <c r="M160" s="222" t="s">
        <v>21</v>
      </c>
      <c r="N160" s="223" t="s">
        <v>45</v>
      </c>
      <c r="O160" s="86"/>
      <c r="P160" s="224">
        <f>O160*H160</f>
        <v>0</v>
      </c>
      <c r="Q160" s="224">
        <v>0.036999999999999998</v>
      </c>
      <c r="R160" s="224">
        <f>Q160*H160</f>
        <v>0.036999999999999998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215</v>
      </c>
      <c r="AT160" s="226" t="s">
        <v>211</v>
      </c>
      <c r="AU160" s="226" t="s">
        <v>83</v>
      </c>
      <c r="AY160" s="19" t="s">
        <v>209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215</v>
      </c>
      <c r="BM160" s="226" t="s">
        <v>3538</v>
      </c>
    </row>
    <row r="161" s="12" customFormat="1" ht="22.8" customHeight="1">
      <c r="A161" s="12"/>
      <c r="B161" s="199"/>
      <c r="C161" s="200"/>
      <c r="D161" s="201" t="s">
        <v>73</v>
      </c>
      <c r="E161" s="213" t="s">
        <v>1234</v>
      </c>
      <c r="F161" s="213" t="s">
        <v>1235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P162</f>
        <v>0</v>
      </c>
      <c r="Q161" s="207"/>
      <c r="R161" s="208">
        <f>R162</f>
        <v>0</v>
      </c>
      <c r="S161" s="207"/>
      <c r="T161" s="20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81</v>
      </c>
      <c r="AT161" s="211" t="s">
        <v>73</v>
      </c>
      <c r="AU161" s="211" t="s">
        <v>81</v>
      </c>
      <c r="AY161" s="210" t="s">
        <v>209</v>
      </c>
      <c r="BK161" s="212">
        <f>BK162</f>
        <v>0</v>
      </c>
    </row>
    <row r="162" s="2" customFormat="1" ht="37.8" customHeight="1">
      <c r="A162" s="40"/>
      <c r="B162" s="41"/>
      <c r="C162" s="215" t="s">
        <v>404</v>
      </c>
      <c r="D162" s="215" t="s">
        <v>211</v>
      </c>
      <c r="E162" s="216" t="s">
        <v>1237</v>
      </c>
      <c r="F162" s="217" t="s">
        <v>1238</v>
      </c>
      <c r="G162" s="218" t="s">
        <v>302</v>
      </c>
      <c r="H162" s="219">
        <v>79.194999999999993</v>
      </c>
      <c r="I162" s="220"/>
      <c r="J162" s="221">
        <f>ROUND(I162*H162,2)</f>
        <v>0</v>
      </c>
      <c r="K162" s="217" t="s">
        <v>21</v>
      </c>
      <c r="L162" s="46"/>
      <c r="M162" s="222" t="s">
        <v>21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215</v>
      </c>
      <c r="AT162" s="226" t="s">
        <v>211</v>
      </c>
      <c r="AU162" s="226" t="s">
        <v>83</v>
      </c>
      <c r="AY162" s="19" t="s">
        <v>209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215</v>
      </c>
      <c r="BM162" s="226" t="s">
        <v>3539</v>
      </c>
    </row>
    <row r="163" s="12" customFormat="1" ht="25.92" customHeight="1">
      <c r="A163" s="12"/>
      <c r="B163" s="199"/>
      <c r="C163" s="200"/>
      <c r="D163" s="201" t="s">
        <v>73</v>
      </c>
      <c r="E163" s="202" t="s">
        <v>1240</v>
      </c>
      <c r="F163" s="202" t="s">
        <v>1241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P164+P180+P199+P203+P222</f>
        <v>0</v>
      </c>
      <c r="Q163" s="207"/>
      <c r="R163" s="208">
        <f>R164+R180+R199+R203+R222</f>
        <v>0.61841999999999997</v>
      </c>
      <c r="S163" s="207"/>
      <c r="T163" s="209">
        <f>T164+T180+T199+T203+T222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83</v>
      </c>
      <c r="AT163" s="211" t="s">
        <v>73</v>
      </c>
      <c r="AU163" s="211" t="s">
        <v>74</v>
      </c>
      <c r="AY163" s="210" t="s">
        <v>209</v>
      </c>
      <c r="BK163" s="212">
        <f>BK164+BK180+BK199+BK203+BK222</f>
        <v>0</v>
      </c>
    </row>
    <row r="164" s="12" customFormat="1" ht="22.8" customHeight="1">
      <c r="A164" s="12"/>
      <c r="B164" s="199"/>
      <c r="C164" s="200"/>
      <c r="D164" s="201" t="s">
        <v>73</v>
      </c>
      <c r="E164" s="213" t="s">
        <v>1585</v>
      </c>
      <c r="F164" s="213" t="s">
        <v>1586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SUM(P165:P179)</f>
        <v>0</v>
      </c>
      <c r="Q164" s="207"/>
      <c r="R164" s="208">
        <f>SUM(R165:R179)</f>
        <v>0.16396</v>
      </c>
      <c r="S164" s="207"/>
      <c r="T164" s="209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83</v>
      </c>
      <c r="AT164" s="211" t="s">
        <v>73</v>
      </c>
      <c r="AU164" s="211" t="s">
        <v>81</v>
      </c>
      <c r="AY164" s="210" t="s">
        <v>209</v>
      </c>
      <c r="BK164" s="212">
        <f>SUM(BK165:BK179)</f>
        <v>0</v>
      </c>
    </row>
    <row r="165" s="2" customFormat="1" ht="24.15" customHeight="1">
      <c r="A165" s="40"/>
      <c r="B165" s="41"/>
      <c r="C165" s="215" t="s">
        <v>408</v>
      </c>
      <c r="D165" s="215" t="s">
        <v>211</v>
      </c>
      <c r="E165" s="216" t="s">
        <v>3540</v>
      </c>
      <c r="F165" s="217" t="s">
        <v>3541</v>
      </c>
      <c r="G165" s="218" t="s">
        <v>322</v>
      </c>
      <c r="H165" s="219">
        <v>9</v>
      </c>
      <c r="I165" s="220"/>
      <c r="J165" s="221">
        <f>ROUND(I165*H165,2)</f>
        <v>0</v>
      </c>
      <c r="K165" s="217" t="s">
        <v>234</v>
      </c>
      <c r="L165" s="46"/>
      <c r="M165" s="222" t="s">
        <v>21</v>
      </c>
      <c r="N165" s="223" t="s">
        <v>45</v>
      </c>
      <c r="O165" s="86"/>
      <c r="P165" s="224">
        <f>O165*H165</f>
        <v>0</v>
      </c>
      <c r="Q165" s="224">
        <v>0.0014499999999999999</v>
      </c>
      <c r="R165" s="224">
        <f>Q165*H165</f>
        <v>0.013049999999999999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298</v>
      </c>
      <c r="AT165" s="226" t="s">
        <v>211</v>
      </c>
      <c r="AU165" s="226" t="s">
        <v>83</v>
      </c>
      <c r="AY165" s="19" t="s">
        <v>209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298</v>
      </c>
      <c r="BM165" s="226" t="s">
        <v>3542</v>
      </c>
    </row>
    <row r="166" s="2" customFormat="1" ht="14.4" customHeight="1">
      <c r="A166" s="40"/>
      <c r="B166" s="41"/>
      <c r="C166" s="215" t="s">
        <v>419</v>
      </c>
      <c r="D166" s="215" t="s">
        <v>211</v>
      </c>
      <c r="E166" s="216" t="s">
        <v>3543</v>
      </c>
      <c r="F166" s="217" t="s">
        <v>3544</v>
      </c>
      <c r="G166" s="218" t="s">
        <v>322</v>
      </c>
      <c r="H166" s="219">
        <v>6</v>
      </c>
      <c r="I166" s="220"/>
      <c r="J166" s="221">
        <f>ROUND(I166*H166,2)</f>
        <v>0</v>
      </c>
      <c r="K166" s="217" t="s">
        <v>234</v>
      </c>
      <c r="L166" s="46"/>
      <c r="M166" s="222" t="s">
        <v>21</v>
      </c>
      <c r="N166" s="223" t="s">
        <v>45</v>
      </c>
      <c r="O166" s="86"/>
      <c r="P166" s="224">
        <f>O166*H166</f>
        <v>0</v>
      </c>
      <c r="Q166" s="224">
        <v>0.00040999999999999999</v>
      </c>
      <c r="R166" s="224">
        <f>Q166*H166</f>
        <v>0.0024599999999999999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298</v>
      </c>
      <c r="AT166" s="226" t="s">
        <v>211</v>
      </c>
      <c r="AU166" s="226" t="s">
        <v>83</v>
      </c>
      <c r="AY166" s="19" t="s">
        <v>209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298</v>
      </c>
      <c r="BM166" s="226" t="s">
        <v>3545</v>
      </c>
    </row>
    <row r="167" s="2" customFormat="1" ht="14.4" customHeight="1">
      <c r="A167" s="40"/>
      <c r="B167" s="41"/>
      <c r="C167" s="215" t="s">
        <v>424</v>
      </c>
      <c r="D167" s="215" t="s">
        <v>211</v>
      </c>
      <c r="E167" s="216" t="s">
        <v>3546</v>
      </c>
      <c r="F167" s="217" t="s">
        <v>3547</v>
      </c>
      <c r="G167" s="218" t="s">
        <v>322</v>
      </c>
      <c r="H167" s="219">
        <v>20</v>
      </c>
      <c r="I167" s="220"/>
      <c r="J167" s="221">
        <f>ROUND(I167*H167,2)</f>
        <v>0</v>
      </c>
      <c r="K167" s="217" t="s">
        <v>234</v>
      </c>
      <c r="L167" s="46"/>
      <c r="M167" s="222" t="s">
        <v>21</v>
      </c>
      <c r="N167" s="223" t="s">
        <v>45</v>
      </c>
      <c r="O167" s="86"/>
      <c r="P167" s="224">
        <f>O167*H167</f>
        <v>0</v>
      </c>
      <c r="Q167" s="224">
        <v>0.00048000000000000001</v>
      </c>
      <c r="R167" s="224">
        <f>Q167*H167</f>
        <v>0.0096000000000000009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298</v>
      </c>
      <c r="AT167" s="226" t="s">
        <v>211</v>
      </c>
      <c r="AU167" s="226" t="s">
        <v>83</v>
      </c>
      <c r="AY167" s="19" t="s">
        <v>209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298</v>
      </c>
      <c r="BM167" s="226" t="s">
        <v>3548</v>
      </c>
    </row>
    <row r="168" s="2" customFormat="1" ht="14.4" customHeight="1">
      <c r="A168" s="40"/>
      <c r="B168" s="41"/>
      <c r="C168" s="215" t="s">
        <v>430</v>
      </c>
      <c r="D168" s="215" t="s">
        <v>211</v>
      </c>
      <c r="E168" s="216" t="s">
        <v>3549</v>
      </c>
      <c r="F168" s="217" t="s">
        <v>3550</v>
      </c>
      <c r="G168" s="218" t="s">
        <v>322</v>
      </c>
      <c r="H168" s="219">
        <v>18</v>
      </c>
      <c r="I168" s="220"/>
      <c r="J168" s="221">
        <f>ROUND(I168*H168,2)</f>
        <v>0</v>
      </c>
      <c r="K168" s="217" t="s">
        <v>234</v>
      </c>
      <c r="L168" s="46"/>
      <c r="M168" s="222" t="s">
        <v>21</v>
      </c>
      <c r="N168" s="223" t="s">
        <v>45</v>
      </c>
      <c r="O168" s="86"/>
      <c r="P168" s="224">
        <f>O168*H168</f>
        <v>0</v>
      </c>
      <c r="Q168" s="224">
        <v>0.00071000000000000002</v>
      </c>
      <c r="R168" s="224">
        <f>Q168*H168</f>
        <v>0.01278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298</v>
      </c>
      <c r="AT168" s="226" t="s">
        <v>211</v>
      </c>
      <c r="AU168" s="226" t="s">
        <v>83</v>
      </c>
      <c r="AY168" s="19" t="s">
        <v>209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298</v>
      </c>
      <c r="BM168" s="226" t="s">
        <v>3551</v>
      </c>
    </row>
    <row r="169" s="2" customFormat="1" ht="14.4" customHeight="1">
      <c r="A169" s="40"/>
      <c r="B169" s="41"/>
      <c r="C169" s="215" t="s">
        <v>434</v>
      </c>
      <c r="D169" s="215" t="s">
        <v>211</v>
      </c>
      <c r="E169" s="216" t="s">
        <v>3552</v>
      </c>
      <c r="F169" s="217" t="s">
        <v>3553</v>
      </c>
      <c r="G169" s="218" t="s">
        <v>322</v>
      </c>
      <c r="H169" s="219">
        <v>56</v>
      </c>
      <c r="I169" s="220"/>
      <c r="J169" s="221">
        <f>ROUND(I169*H169,2)</f>
        <v>0</v>
      </c>
      <c r="K169" s="217" t="s">
        <v>234</v>
      </c>
      <c r="L169" s="46"/>
      <c r="M169" s="222" t="s">
        <v>21</v>
      </c>
      <c r="N169" s="223" t="s">
        <v>45</v>
      </c>
      <c r="O169" s="86"/>
      <c r="P169" s="224">
        <f>O169*H169</f>
        <v>0</v>
      </c>
      <c r="Q169" s="224">
        <v>0.0022399999999999998</v>
      </c>
      <c r="R169" s="224">
        <f>Q169*H169</f>
        <v>0.12544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298</v>
      </c>
      <c r="AT169" s="226" t="s">
        <v>211</v>
      </c>
      <c r="AU169" s="226" t="s">
        <v>83</v>
      </c>
      <c r="AY169" s="19" t="s">
        <v>209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298</v>
      </c>
      <c r="BM169" s="226" t="s">
        <v>3554</v>
      </c>
    </row>
    <row r="170" s="13" customFormat="1">
      <c r="A170" s="13"/>
      <c r="B170" s="228"/>
      <c r="C170" s="229"/>
      <c r="D170" s="230" t="s">
        <v>217</v>
      </c>
      <c r="E170" s="231" t="s">
        <v>21</v>
      </c>
      <c r="F170" s="232" t="s">
        <v>3555</v>
      </c>
      <c r="G170" s="229"/>
      <c r="H170" s="233">
        <v>56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217</v>
      </c>
      <c r="AU170" s="239" t="s">
        <v>83</v>
      </c>
      <c r="AV170" s="13" t="s">
        <v>83</v>
      </c>
      <c r="AW170" s="13" t="s">
        <v>35</v>
      </c>
      <c r="AX170" s="13" t="s">
        <v>81</v>
      </c>
      <c r="AY170" s="239" t="s">
        <v>209</v>
      </c>
    </row>
    <row r="171" s="2" customFormat="1" ht="24.15" customHeight="1">
      <c r="A171" s="40"/>
      <c r="B171" s="41"/>
      <c r="C171" s="215" t="s">
        <v>438</v>
      </c>
      <c r="D171" s="215" t="s">
        <v>211</v>
      </c>
      <c r="E171" s="216" t="s">
        <v>3556</v>
      </c>
      <c r="F171" s="217" t="s">
        <v>3557</v>
      </c>
      <c r="G171" s="218" t="s">
        <v>354</v>
      </c>
      <c r="H171" s="219">
        <v>6</v>
      </c>
      <c r="I171" s="220"/>
      <c r="J171" s="221">
        <f>ROUND(I171*H171,2)</f>
        <v>0</v>
      </c>
      <c r="K171" s="217" t="s">
        <v>234</v>
      </c>
      <c r="L171" s="46"/>
      <c r="M171" s="222" t="s">
        <v>21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298</v>
      </c>
      <c r="AT171" s="226" t="s">
        <v>211</v>
      </c>
      <c r="AU171" s="226" t="s">
        <v>83</v>
      </c>
      <c r="AY171" s="19" t="s">
        <v>209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298</v>
      </c>
      <c r="BM171" s="226" t="s">
        <v>3558</v>
      </c>
    </row>
    <row r="172" s="2" customFormat="1" ht="24.15" customHeight="1">
      <c r="A172" s="40"/>
      <c r="B172" s="41"/>
      <c r="C172" s="215" t="s">
        <v>442</v>
      </c>
      <c r="D172" s="215" t="s">
        <v>211</v>
      </c>
      <c r="E172" s="216" t="s">
        <v>3559</v>
      </c>
      <c r="F172" s="217" t="s">
        <v>3560</v>
      </c>
      <c r="G172" s="218" t="s">
        <v>354</v>
      </c>
      <c r="H172" s="219">
        <v>4</v>
      </c>
      <c r="I172" s="220"/>
      <c r="J172" s="221">
        <f>ROUND(I172*H172,2)</f>
        <v>0</v>
      </c>
      <c r="K172" s="217" t="s">
        <v>234</v>
      </c>
      <c r="L172" s="46"/>
      <c r="M172" s="222" t="s">
        <v>21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298</v>
      </c>
      <c r="AT172" s="226" t="s">
        <v>211</v>
      </c>
      <c r="AU172" s="226" t="s">
        <v>83</v>
      </c>
      <c r="AY172" s="19" t="s">
        <v>209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298</v>
      </c>
      <c r="BM172" s="226" t="s">
        <v>3561</v>
      </c>
    </row>
    <row r="173" s="2" customFormat="1" ht="24.15" customHeight="1">
      <c r="A173" s="40"/>
      <c r="B173" s="41"/>
      <c r="C173" s="215" t="s">
        <v>446</v>
      </c>
      <c r="D173" s="215" t="s">
        <v>211</v>
      </c>
      <c r="E173" s="216" t="s">
        <v>3562</v>
      </c>
      <c r="F173" s="217" t="s">
        <v>3563</v>
      </c>
      <c r="G173" s="218" t="s">
        <v>354</v>
      </c>
      <c r="H173" s="219">
        <v>2</v>
      </c>
      <c r="I173" s="220"/>
      <c r="J173" s="221">
        <f>ROUND(I173*H173,2)</f>
        <v>0</v>
      </c>
      <c r="K173" s="217" t="s">
        <v>234</v>
      </c>
      <c r="L173" s="46"/>
      <c r="M173" s="222" t="s">
        <v>21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298</v>
      </c>
      <c r="AT173" s="226" t="s">
        <v>211</v>
      </c>
      <c r="AU173" s="226" t="s">
        <v>83</v>
      </c>
      <c r="AY173" s="19" t="s">
        <v>209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298</v>
      </c>
      <c r="BM173" s="226" t="s">
        <v>3564</v>
      </c>
    </row>
    <row r="174" s="2" customFormat="1" ht="24.15" customHeight="1">
      <c r="A174" s="40"/>
      <c r="B174" s="41"/>
      <c r="C174" s="215" t="s">
        <v>452</v>
      </c>
      <c r="D174" s="215" t="s">
        <v>211</v>
      </c>
      <c r="E174" s="216" t="s">
        <v>3565</v>
      </c>
      <c r="F174" s="217" t="s">
        <v>3566</v>
      </c>
      <c r="G174" s="218" t="s">
        <v>354</v>
      </c>
      <c r="H174" s="219">
        <v>1</v>
      </c>
      <c r="I174" s="220"/>
      <c r="J174" s="221">
        <f>ROUND(I174*H174,2)</f>
        <v>0</v>
      </c>
      <c r="K174" s="217" t="s">
        <v>234</v>
      </c>
      <c r="L174" s="46"/>
      <c r="M174" s="222" t="s">
        <v>21</v>
      </c>
      <c r="N174" s="223" t="s">
        <v>45</v>
      </c>
      <c r="O174" s="86"/>
      <c r="P174" s="224">
        <f>O174*H174</f>
        <v>0</v>
      </c>
      <c r="Q174" s="224">
        <v>0.00034000000000000002</v>
      </c>
      <c r="R174" s="224">
        <f>Q174*H174</f>
        <v>0.00034000000000000002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298</v>
      </c>
      <c r="AT174" s="226" t="s">
        <v>211</v>
      </c>
      <c r="AU174" s="226" t="s">
        <v>83</v>
      </c>
      <c r="AY174" s="19" t="s">
        <v>209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298</v>
      </c>
      <c r="BM174" s="226" t="s">
        <v>3567</v>
      </c>
    </row>
    <row r="175" s="13" customFormat="1">
      <c r="A175" s="13"/>
      <c r="B175" s="228"/>
      <c r="C175" s="229"/>
      <c r="D175" s="230" t="s">
        <v>217</v>
      </c>
      <c r="E175" s="231" t="s">
        <v>21</v>
      </c>
      <c r="F175" s="232" t="s">
        <v>3568</v>
      </c>
      <c r="G175" s="229"/>
      <c r="H175" s="233">
        <v>1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217</v>
      </c>
      <c r="AU175" s="239" t="s">
        <v>83</v>
      </c>
      <c r="AV175" s="13" t="s">
        <v>83</v>
      </c>
      <c r="AW175" s="13" t="s">
        <v>35</v>
      </c>
      <c r="AX175" s="13" t="s">
        <v>81</v>
      </c>
      <c r="AY175" s="239" t="s">
        <v>209</v>
      </c>
    </row>
    <row r="176" s="2" customFormat="1" ht="14.4" customHeight="1">
      <c r="A176" s="40"/>
      <c r="B176" s="41"/>
      <c r="C176" s="215" t="s">
        <v>457</v>
      </c>
      <c r="D176" s="215" t="s">
        <v>211</v>
      </c>
      <c r="E176" s="216" t="s">
        <v>3569</v>
      </c>
      <c r="F176" s="217" t="s">
        <v>3570</v>
      </c>
      <c r="G176" s="218" t="s">
        <v>354</v>
      </c>
      <c r="H176" s="219">
        <v>1</v>
      </c>
      <c r="I176" s="220"/>
      <c r="J176" s="221">
        <f>ROUND(I176*H176,2)</f>
        <v>0</v>
      </c>
      <c r="K176" s="217" t="s">
        <v>234</v>
      </c>
      <c r="L176" s="46"/>
      <c r="M176" s="222" t="s">
        <v>21</v>
      </c>
      <c r="N176" s="223" t="s">
        <v>45</v>
      </c>
      <c r="O176" s="86"/>
      <c r="P176" s="224">
        <f>O176*H176</f>
        <v>0</v>
      </c>
      <c r="Q176" s="224">
        <v>0.00029</v>
      </c>
      <c r="R176" s="224">
        <f>Q176*H176</f>
        <v>0.00029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298</v>
      </c>
      <c r="AT176" s="226" t="s">
        <v>211</v>
      </c>
      <c r="AU176" s="226" t="s">
        <v>83</v>
      </c>
      <c r="AY176" s="19" t="s">
        <v>209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298</v>
      </c>
      <c r="BM176" s="226" t="s">
        <v>3571</v>
      </c>
    </row>
    <row r="177" s="2" customFormat="1" ht="24.15" customHeight="1">
      <c r="A177" s="40"/>
      <c r="B177" s="41"/>
      <c r="C177" s="215" t="s">
        <v>461</v>
      </c>
      <c r="D177" s="215" t="s">
        <v>211</v>
      </c>
      <c r="E177" s="216" t="s">
        <v>3572</v>
      </c>
      <c r="F177" s="217" t="s">
        <v>3573</v>
      </c>
      <c r="G177" s="218" t="s">
        <v>322</v>
      </c>
      <c r="H177" s="219">
        <v>109</v>
      </c>
      <c r="I177" s="220"/>
      <c r="J177" s="221">
        <f>ROUND(I177*H177,2)</f>
        <v>0</v>
      </c>
      <c r="K177" s="217" t="s">
        <v>234</v>
      </c>
      <c r="L177" s="46"/>
      <c r="M177" s="222" t="s">
        <v>21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298</v>
      </c>
      <c r="AT177" s="226" t="s">
        <v>211</v>
      </c>
      <c r="AU177" s="226" t="s">
        <v>83</v>
      </c>
      <c r="AY177" s="19" t="s">
        <v>209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298</v>
      </c>
      <c r="BM177" s="226" t="s">
        <v>3574</v>
      </c>
    </row>
    <row r="178" s="2" customFormat="1" ht="37.8" customHeight="1">
      <c r="A178" s="40"/>
      <c r="B178" s="41"/>
      <c r="C178" s="215" t="s">
        <v>467</v>
      </c>
      <c r="D178" s="215" t="s">
        <v>211</v>
      </c>
      <c r="E178" s="216" t="s">
        <v>3575</v>
      </c>
      <c r="F178" s="217" t="s">
        <v>3576</v>
      </c>
      <c r="G178" s="218" t="s">
        <v>1623</v>
      </c>
      <c r="H178" s="282"/>
      <c r="I178" s="220"/>
      <c r="J178" s="221">
        <f>ROUND(I178*H178,2)</f>
        <v>0</v>
      </c>
      <c r="K178" s="217" t="s">
        <v>234</v>
      </c>
      <c r="L178" s="46"/>
      <c r="M178" s="222" t="s">
        <v>21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298</v>
      </c>
      <c r="AT178" s="226" t="s">
        <v>211</v>
      </c>
      <c r="AU178" s="226" t="s">
        <v>83</v>
      </c>
      <c r="AY178" s="19" t="s">
        <v>209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298</v>
      </c>
      <c r="BM178" s="226" t="s">
        <v>3577</v>
      </c>
    </row>
    <row r="179" s="2" customFormat="1" ht="49.05" customHeight="1">
      <c r="A179" s="40"/>
      <c r="B179" s="41"/>
      <c r="C179" s="215" t="s">
        <v>473</v>
      </c>
      <c r="D179" s="215" t="s">
        <v>211</v>
      </c>
      <c r="E179" s="216" t="s">
        <v>3578</v>
      </c>
      <c r="F179" s="217" t="s">
        <v>3579</v>
      </c>
      <c r="G179" s="218" t="s">
        <v>1623</v>
      </c>
      <c r="H179" s="282"/>
      <c r="I179" s="220"/>
      <c r="J179" s="221">
        <f>ROUND(I179*H179,2)</f>
        <v>0</v>
      </c>
      <c r="K179" s="217" t="s">
        <v>234</v>
      </c>
      <c r="L179" s="46"/>
      <c r="M179" s="222" t="s">
        <v>21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298</v>
      </c>
      <c r="AT179" s="226" t="s">
        <v>211</v>
      </c>
      <c r="AU179" s="226" t="s">
        <v>83</v>
      </c>
      <c r="AY179" s="19" t="s">
        <v>209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298</v>
      </c>
      <c r="BM179" s="226" t="s">
        <v>3580</v>
      </c>
    </row>
    <row r="180" s="12" customFormat="1" ht="22.8" customHeight="1">
      <c r="A180" s="12"/>
      <c r="B180" s="199"/>
      <c r="C180" s="200"/>
      <c r="D180" s="201" t="s">
        <v>73</v>
      </c>
      <c r="E180" s="213" t="s">
        <v>3581</v>
      </c>
      <c r="F180" s="213" t="s">
        <v>3582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SUM(P181:P198)</f>
        <v>0</v>
      </c>
      <c r="Q180" s="207"/>
      <c r="R180" s="208">
        <f>SUM(R181:R198)</f>
        <v>0.21794000000000002</v>
      </c>
      <c r="S180" s="207"/>
      <c r="T180" s="209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83</v>
      </c>
      <c r="AT180" s="211" t="s">
        <v>73</v>
      </c>
      <c r="AU180" s="211" t="s">
        <v>81</v>
      </c>
      <c r="AY180" s="210" t="s">
        <v>209</v>
      </c>
      <c r="BK180" s="212">
        <f>SUM(BK181:BK198)</f>
        <v>0</v>
      </c>
    </row>
    <row r="181" s="2" customFormat="1" ht="49.05" customHeight="1">
      <c r="A181" s="40"/>
      <c r="B181" s="41"/>
      <c r="C181" s="215" t="s">
        <v>480</v>
      </c>
      <c r="D181" s="215" t="s">
        <v>211</v>
      </c>
      <c r="E181" s="216" t="s">
        <v>3583</v>
      </c>
      <c r="F181" s="217" t="s">
        <v>3584</v>
      </c>
      <c r="G181" s="218" t="s">
        <v>354</v>
      </c>
      <c r="H181" s="219">
        <v>2</v>
      </c>
      <c r="I181" s="220"/>
      <c r="J181" s="221">
        <f>ROUND(I181*H181,2)</f>
        <v>0</v>
      </c>
      <c r="K181" s="217" t="s">
        <v>234</v>
      </c>
      <c r="L181" s="46"/>
      <c r="M181" s="222" t="s">
        <v>21</v>
      </c>
      <c r="N181" s="223" t="s">
        <v>45</v>
      </c>
      <c r="O181" s="86"/>
      <c r="P181" s="224">
        <f>O181*H181</f>
        <v>0</v>
      </c>
      <c r="Q181" s="224">
        <v>0.0018600000000000001</v>
      </c>
      <c r="R181" s="224">
        <f>Q181*H181</f>
        <v>0.0037200000000000002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298</v>
      </c>
      <c r="AT181" s="226" t="s">
        <v>211</v>
      </c>
      <c r="AU181" s="226" t="s">
        <v>83</v>
      </c>
      <c r="AY181" s="19" t="s">
        <v>209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298</v>
      </c>
      <c r="BM181" s="226" t="s">
        <v>3585</v>
      </c>
    </row>
    <row r="182" s="2" customFormat="1" ht="24.15" customHeight="1">
      <c r="A182" s="40"/>
      <c r="B182" s="41"/>
      <c r="C182" s="215" t="s">
        <v>490</v>
      </c>
      <c r="D182" s="215" t="s">
        <v>211</v>
      </c>
      <c r="E182" s="216" t="s">
        <v>3586</v>
      </c>
      <c r="F182" s="217" t="s">
        <v>3587</v>
      </c>
      <c r="G182" s="218" t="s">
        <v>322</v>
      </c>
      <c r="H182" s="219">
        <v>32</v>
      </c>
      <c r="I182" s="220"/>
      <c r="J182" s="221">
        <f>ROUND(I182*H182,2)</f>
        <v>0</v>
      </c>
      <c r="K182" s="217" t="s">
        <v>234</v>
      </c>
      <c r="L182" s="46"/>
      <c r="M182" s="222" t="s">
        <v>21</v>
      </c>
      <c r="N182" s="223" t="s">
        <v>45</v>
      </c>
      <c r="O182" s="86"/>
      <c r="P182" s="224">
        <f>O182*H182</f>
        <v>0</v>
      </c>
      <c r="Q182" s="224">
        <v>0.0011900000000000001</v>
      </c>
      <c r="R182" s="224">
        <f>Q182*H182</f>
        <v>0.038080000000000003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298</v>
      </c>
      <c r="AT182" s="226" t="s">
        <v>211</v>
      </c>
      <c r="AU182" s="226" t="s">
        <v>83</v>
      </c>
      <c r="AY182" s="19" t="s">
        <v>209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298</v>
      </c>
      <c r="BM182" s="226" t="s">
        <v>3588</v>
      </c>
    </row>
    <row r="183" s="2" customFormat="1" ht="24.15" customHeight="1">
      <c r="A183" s="40"/>
      <c r="B183" s="41"/>
      <c r="C183" s="215" t="s">
        <v>496</v>
      </c>
      <c r="D183" s="215" t="s">
        <v>211</v>
      </c>
      <c r="E183" s="216" t="s">
        <v>3589</v>
      </c>
      <c r="F183" s="217" t="s">
        <v>3590</v>
      </c>
      <c r="G183" s="218" t="s">
        <v>322</v>
      </c>
      <c r="H183" s="219">
        <v>88</v>
      </c>
      <c r="I183" s="220"/>
      <c r="J183" s="221">
        <f>ROUND(I183*H183,2)</f>
        <v>0</v>
      </c>
      <c r="K183" s="217" t="s">
        <v>234</v>
      </c>
      <c r="L183" s="46"/>
      <c r="M183" s="222" t="s">
        <v>21</v>
      </c>
      <c r="N183" s="223" t="s">
        <v>45</v>
      </c>
      <c r="O183" s="86"/>
      <c r="P183" s="224">
        <f>O183*H183</f>
        <v>0</v>
      </c>
      <c r="Q183" s="224">
        <v>0.00084000000000000003</v>
      </c>
      <c r="R183" s="224">
        <f>Q183*H183</f>
        <v>0.07392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298</v>
      </c>
      <c r="AT183" s="226" t="s">
        <v>211</v>
      </c>
      <c r="AU183" s="226" t="s">
        <v>83</v>
      </c>
      <c r="AY183" s="19" t="s">
        <v>209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298</v>
      </c>
      <c r="BM183" s="226" t="s">
        <v>3591</v>
      </c>
    </row>
    <row r="184" s="2" customFormat="1" ht="24.15" customHeight="1">
      <c r="A184" s="40"/>
      <c r="B184" s="41"/>
      <c r="C184" s="215" t="s">
        <v>500</v>
      </c>
      <c r="D184" s="215" t="s">
        <v>211</v>
      </c>
      <c r="E184" s="216" t="s">
        <v>3592</v>
      </c>
      <c r="F184" s="217" t="s">
        <v>3593</v>
      </c>
      <c r="G184" s="218" t="s">
        <v>322</v>
      </c>
      <c r="H184" s="219">
        <v>18</v>
      </c>
      <c r="I184" s="220"/>
      <c r="J184" s="221">
        <f>ROUND(I184*H184,2)</f>
        <v>0</v>
      </c>
      <c r="K184" s="217" t="s">
        <v>234</v>
      </c>
      <c r="L184" s="46"/>
      <c r="M184" s="222" t="s">
        <v>21</v>
      </c>
      <c r="N184" s="223" t="s">
        <v>45</v>
      </c>
      <c r="O184" s="86"/>
      <c r="P184" s="224">
        <f>O184*H184</f>
        <v>0</v>
      </c>
      <c r="Q184" s="224">
        <v>0.00116</v>
      </c>
      <c r="R184" s="224">
        <f>Q184*H184</f>
        <v>0.020879999999999999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298</v>
      </c>
      <c r="AT184" s="226" t="s">
        <v>211</v>
      </c>
      <c r="AU184" s="226" t="s">
        <v>83</v>
      </c>
      <c r="AY184" s="19" t="s">
        <v>209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298</v>
      </c>
      <c r="BM184" s="226" t="s">
        <v>3594</v>
      </c>
    </row>
    <row r="185" s="2" customFormat="1" ht="24.15" customHeight="1">
      <c r="A185" s="40"/>
      <c r="B185" s="41"/>
      <c r="C185" s="215" t="s">
        <v>505</v>
      </c>
      <c r="D185" s="215" t="s">
        <v>211</v>
      </c>
      <c r="E185" s="216" t="s">
        <v>3595</v>
      </c>
      <c r="F185" s="217" t="s">
        <v>3596</v>
      </c>
      <c r="G185" s="218" t="s">
        <v>322</v>
      </c>
      <c r="H185" s="219">
        <v>6</v>
      </c>
      <c r="I185" s="220"/>
      <c r="J185" s="221">
        <f>ROUND(I185*H185,2)</f>
        <v>0</v>
      </c>
      <c r="K185" s="217" t="s">
        <v>234</v>
      </c>
      <c r="L185" s="46"/>
      <c r="M185" s="222" t="s">
        <v>21</v>
      </c>
      <c r="N185" s="223" t="s">
        <v>45</v>
      </c>
      <c r="O185" s="86"/>
      <c r="P185" s="224">
        <f>O185*H185</f>
        <v>0</v>
      </c>
      <c r="Q185" s="224">
        <v>0.0014400000000000001</v>
      </c>
      <c r="R185" s="224">
        <f>Q185*H185</f>
        <v>0.0086400000000000001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298</v>
      </c>
      <c r="AT185" s="226" t="s">
        <v>211</v>
      </c>
      <c r="AU185" s="226" t="s">
        <v>83</v>
      </c>
      <c r="AY185" s="19" t="s">
        <v>209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298</v>
      </c>
      <c r="BM185" s="226" t="s">
        <v>3597</v>
      </c>
    </row>
    <row r="186" s="13" customFormat="1">
      <c r="A186" s="13"/>
      <c r="B186" s="228"/>
      <c r="C186" s="229"/>
      <c r="D186" s="230" t="s">
        <v>217</v>
      </c>
      <c r="E186" s="231" t="s">
        <v>21</v>
      </c>
      <c r="F186" s="232" t="s">
        <v>3598</v>
      </c>
      <c r="G186" s="229"/>
      <c r="H186" s="233">
        <v>6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217</v>
      </c>
      <c r="AU186" s="239" t="s">
        <v>83</v>
      </c>
      <c r="AV186" s="13" t="s">
        <v>83</v>
      </c>
      <c r="AW186" s="13" t="s">
        <v>35</v>
      </c>
      <c r="AX186" s="13" t="s">
        <v>81</v>
      </c>
      <c r="AY186" s="239" t="s">
        <v>209</v>
      </c>
    </row>
    <row r="187" s="2" customFormat="1" ht="49.05" customHeight="1">
      <c r="A187" s="40"/>
      <c r="B187" s="41"/>
      <c r="C187" s="215" t="s">
        <v>509</v>
      </c>
      <c r="D187" s="215" t="s">
        <v>211</v>
      </c>
      <c r="E187" s="216" t="s">
        <v>3599</v>
      </c>
      <c r="F187" s="217" t="s">
        <v>3600</v>
      </c>
      <c r="G187" s="218" t="s">
        <v>322</v>
      </c>
      <c r="H187" s="219">
        <v>106</v>
      </c>
      <c r="I187" s="220"/>
      <c r="J187" s="221">
        <f>ROUND(I187*H187,2)</f>
        <v>0</v>
      </c>
      <c r="K187" s="217" t="s">
        <v>234</v>
      </c>
      <c r="L187" s="46"/>
      <c r="M187" s="222" t="s">
        <v>21</v>
      </c>
      <c r="N187" s="223" t="s">
        <v>45</v>
      </c>
      <c r="O187" s="86"/>
      <c r="P187" s="224">
        <f>O187*H187</f>
        <v>0</v>
      </c>
      <c r="Q187" s="224">
        <v>6.9999999999999994E-05</v>
      </c>
      <c r="R187" s="224">
        <f>Q187*H187</f>
        <v>0.0074199999999999995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298</v>
      </c>
      <c r="AT187" s="226" t="s">
        <v>211</v>
      </c>
      <c r="AU187" s="226" t="s">
        <v>83</v>
      </c>
      <c r="AY187" s="19" t="s">
        <v>209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298</v>
      </c>
      <c r="BM187" s="226" t="s">
        <v>3601</v>
      </c>
    </row>
    <row r="188" s="2" customFormat="1" ht="49.05" customHeight="1">
      <c r="A188" s="40"/>
      <c r="B188" s="41"/>
      <c r="C188" s="215" t="s">
        <v>513</v>
      </c>
      <c r="D188" s="215" t="s">
        <v>211</v>
      </c>
      <c r="E188" s="216" t="s">
        <v>3602</v>
      </c>
      <c r="F188" s="217" t="s">
        <v>3603</v>
      </c>
      <c r="G188" s="218" t="s">
        <v>322</v>
      </c>
      <c r="H188" s="219">
        <v>6</v>
      </c>
      <c r="I188" s="220"/>
      <c r="J188" s="221">
        <f>ROUND(I188*H188,2)</f>
        <v>0</v>
      </c>
      <c r="K188" s="217" t="s">
        <v>234</v>
      </c>
      <c r="L188" s="46"/>
      <c r="M188" s="222" t="s">
        <v>21</v>
      </c>
      <c r="N188" s="223" t="s">
        <v>45</v>
      </c>
      <c r="O188" s="86"/>
      <c r="P188" s="224">
        <f>O188*H188</f>
        <v>0</v>
      </c>
      <c r="Q188" s="224">
        <v>9.0000000000000006E-05</v>
      </c>
      <c r="R188" s="224">
        <f>Q188*H188</f>
        <v>0.00054000000000000001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298</v>
      </c>
      <c r="AT188" s="226" t="s">
        <v>211</v>
      </c>
      <c r="AU188" s="226" t="s">
        <v>83</v>
      </c>
      <c r="AY188" s="19" t="s">
        <v>209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298</v>
      </c>
      <c r="BM188" s="226" t="s">
        <v>3604</v>
      </c>
    </row>
    <row r="189" s="2" customFormat="1" ht="24.15" customHeight="1">
      <c r="A189" s="40"/>
      <c r="B189" s="41"/>
      <c r="C189" s="215" t="s">
        <v>520</v>
      </c>
      <c r="D189" s="215" t="s">
        <v>211</v>
      </c>
      <c r="E189" s="216" t="s">
        <v>3605</v>
      </c>
      <c r="F189" s="217" t="s">
        <v>3606</v>
      </c>
      <c r="G189" s="218" t="s">
        <v>354</v>
      </c>
      <c r="H189" s="219">
        <v>18</v>
      </c>
      <c r="I189" s="220"/>
      <c r="J189" s="221">
        <f>ROUND(I189*H189,2)</f>
        <v>0</v>
      </c>
      <c r="K189" s="217" t="s">
        <v>234</v>
      </c>
      <c r="L189" s="46"/>
      <c r="M189" s="222" t="s">
        <v>21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298</v>
      </c>
      <c r="AT189" s="226" t="s">
        <v>211</v>
      </c>
      <c r="AU189" s="226" t="s">
        <v>83</v>
      </c>
      <c r="AY189" s="19" t="s">
        <v>209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298</v>
      </c>
      <c r="BM189" s="226" t="s">
        <v>3607</v>
      </c>
    </row>
    <row r="190" s="2" customFormat="1" ht="14.4" customHeight="1">
      <c r="A190" s="40"/>
      <c r="B190" s="41"/>
      <c r="C190" s="215" t="s">
        <v>525</v>
      </c>
      <c r="D190" s="215" t="s">
        <v>211</v>
      </c>
      <c r="E190" s="216" t="s">
        <v>3608</v>
      </c>
      <c r="F190" s="217" t="s">
        <v>3609</v>
      </c>
      <c r="G190" s="218" t="s">
        <v>3610</v>
      </c>
      <c r="H190" s="219">
        <v>8</v>
      </c>
      <c r="I190" s="220"/>
      <c r="J190" s="221">
        <f>ROUND(I190*H190,2)</f>
        <v>0</v>
      </c>
      <c r="K190" s="217" t="s">
        <v>234</v>
      </c>
      <c r="L190" s="46"/>
      <c r="M190" s="222" t="s">
        <v>21</v>
      </c>
      <c r="N190" s="223" t="s">
        <v>45</v>
      </c>
      <c r="O190" s="86"/>
      <c r="P190" s="224">
        <f>O190*H190</f>
        <v>0</v>
      </c>
      <c r="Q190" s="224">
        <v>0.00042999999999999999</v>
      </c>
      <c r="R190" s="224">
        <f>Q190*H190</f>
        <v>0.0034399999999999999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298</v>
      </c>
      <c r="AT190" s="226" t="s">
        <v>211</v>
      </c>
      <c r="AU190" s="226" t="s">
        <v>83</v>
      </c>
      <c r="AY190" s="19" t="s">
        <v>209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298</v>
      </c>
      <c r="BM190" s="226" t="s">
        <v>3611</v>
      </c>
    </row>
    <row r="191" s="2" customFormat="1" ht="24.15" customHeight="1">
      <c r="A191" s="40"/>
      <c r="B191" s="41"/>
      <c r="C191" s="215" t="s">
        <v>530</v>
      </c>
      <c r="D191" s="215" t="s">
        <v>211</v>
      </c>
      <c r="E191" s="216" t="s">
        <v>3612</v>
      </c>
      <c r="F191" s="217" t="s">
        <v>3613</v>
      </c>
      <c r="G191" s="218" t="s">
        <v>354</v>
      </c>
      <c r="H191" s="219">
        <v>3</v>
      </c>
      <c r="I191" s="220"/>
      <c r="J191" s="221">
        <f>ROUND(I191*H191,2)</f>
        <v>0</v>
      </c>
      <c r="K191" s="217" t="s">
        <v>234</v>
      </c>
      <c r="L191" s="46"/>
      <c r="M191" s="222" t="s">
        <v>21</v>
      </c>
      <c r="N191" s="223" t="s">
        <v>45</v>
      </c>
      <c r="O191" s="86"/>
      <c r="P191" s="224">
        <f>O191*H191</f>
        <v>0</v>
      </c>
      <c r="Q191" s="224">
        <v>0.00050000000000000001</v>
      </c>
      <c r="R191" s="224">
        <f>Q191*H191</f>
        <v>0.0015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298</v>
      </c>
      <c r="AT191" s="226" t="s">
        <v>211</v>
      </c>
      <c r="AU191" s="226" t="s">
        <v>83</v>
      </c>
      <c r="AY191" s="19" t="s">
        <v>209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298</v>
      </c>
      <c r="BM191" s="226" t="s">
        <v>3614</v>
      </c>
    </row>
    <row r="192" s="2" customFormat="1" ht="14.4" customHeight="1">
      <c r="A192" s="40"/>
      <c r="B192" s="41"/>
      <c r="C192" s="215" t="s">
        <v>535</v>
      </c>
      <c r="D192" s="215" t="s">
        <v>211</v>
      </c>
      <c r="E192" s="216" t="s">
        <v>3615</v>
      </c>
      <c r="F192" s="217" t="s">
        <v>3616</v>
      </c>
      <c r="G192" s="218" t="s">
        <v>354</v>
      </c>
      <c r="H192" s="219">
        <v>1</v>
      </c>
      <c r="I192" s="220"/>
      <c r="J192" s="221">
        <f>ROUND(I192*H192,2)</f>
        <v>0</v>
      </c>
      <c r="K192" s="217" t="s">
        <v>21</v>
      </c>
      <c r="L192" s="46"/>
      <c r="M192" s="222" t="s">
        <v>21</v>
      </c>
      <c r="N192" s="223" t="s">
        <v>45</v>
      </c>
      <c r="O192" s="86"/>
      <c r="P192" s="224">
        <f>O192*H192</f>
        <v>0</v>
      </c>
      <c r="Q192" s="224">
        <v>0.00040000000000000002</v>
      </c>
      <c r="R192" s="224">
        <f>Q192*H192</f>
        <v>0.00040000000000000002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298</v>
      </c>
      <c r="AT192" s="226" t="s">
        <v>211</v>
      </c>
      <c r="AU192" s="226" t="s">
        <v>83</v>
      </c>
      <c r="AY192" s="19" t="s">
        <v>209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298</v>
      </c>
      <c r="BM192" s="226" t="s">
        <v>3617</v>
      </c>
    </row>
    <row r="193" s="2" customFormat="1" ht="14.4" customHeight="1">
      <c r="A193" s="40"/>
      <c r="B193" s="41"/>
      <c r="C193" s="215" t="s">
        <v>540</v>
      </c>
      <c r="D193" s="215" t="s">
        <v>211</v>
      </c>
      <c r="E193" s="216" t="s">
        <v>3618</v>
      </c>
      <c r="F193" s="217" t="s">
        <v>3619</v>
      </c>
      <c r="G193" s="218" t="s">
        <v>354</v>
      </c>
      <c r="H193" s="219">
        <v>1</v>
      </c>
      <c r="I193" s="220"/>
      <c r="J193" s="221">
        <f>ROUND(I193*H193,2)</f>
        <v>0</v>
      </c>
      <c r="K193" s="217" t="s">
        <v>21</v>
      </c>
      <c r="L193" s="46"/>
      <c r="M193" s="222" t="s">
        <v>21</v>
      </c>
      <c r="N193" s="223" t="s">
        <v>45</v>
      </c>
      <c r="O193" s="86"/>
      <c r="P193" s="224">
        <f>O193*H193</f>
        <v>0</v>
      </c>
      <c r="Q193" s="224">
        <v>0.00040000000000000002</v>
      </c>
      <c r="R193" s="224">
        <f>Q193*H193</f>
        <v>0.00040000000000000002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298</v>
      </c>
      <c r="AT193" s="226" t="s">
        <v>211</v>
      </c>
      <c r="AU193" s="226" t="s">
        <v>83</v>
      </c>
      <c r="AY193" s="19" t="s">
        <v>209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298</v>
      </c>
      <c r="BM193" s="226" t="s">
        <v>3620</v>
      </c>
    </row>
    <row r="194" s="2" customFormat="1" ht="14.4" customHeight="1">
      <c r="A194" s="40"/>
      <c r="B194" s="41"/>
      <c r="C194" s="215" t="s">
        <v>546</v>
      </c>
      <c r="D194" s="215" t="s">
        <v>211</v>
      </c>
      <c r="E194" s="216" t="s">
        <v>3621</v>
      </c>
      <c r="F194" s="217" t="s">
        <v>3622</v>
      </c>
      <c r="G194" s="218" t="s">
        <v>1606</v>
      </c>
      <c r="H194" s="219">
        <v>1</v>
      </c>
      <c r="I194" s="220"/>
      <c r="J194" s="221">
        <f>ROUND(I194*H194,2)</f>
        <v>0</v>
      </c>
      <c r="K194" s="217" t="s">
        <v>21</v>
      </c>
      <c r="L194" s="46"/>
      <c r="M194" s="222" t="s">
        <v>21</v>
      </c>
      <c r="N194" s="223" t="s">
        <v>45</v>
      </c>
      <c r="O194" s="86"/>
      <c r="P194" s="224">
        <f>O194*H194</f>
        <v>0</v>
      </c>
      <c r="Q194" s="224">
        <v>0.030200000000000001</v>
      </c>
      <c r="R194" s="224">
        <f>Q194*H194</f>
        <v>0.030200000000000001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298</v>
      </c>
      <c r="AT194" s="226" t="s">
        <v>211</v>
      </c>
      <c r="AU194" s="226" t="s">
        <v>83</v>
      </c>
      <c r="AY194" s="19" t="s">
        <v>209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298</v>
      </c>
      <c r="BM194" s="226" t="s">
        <v>3623</v>
      </c>
    </row>
    <row r="195" s="2" customFormat="1" ht="37.8" customHeight="1">
      <c r="A195" s="40"/>
      <c r="B195" s="41"/>
      <c r="C195" s="215" t="s">
        <v>550</v>
      </c>
      <c r="D195" s="215" t="s">
        <v>211</v>
      </c>
      <c r="E195" s="216" t="s">
        <v>3624</v>
      </c>
      <c r="F195" s="217" t="s">
        <v>3625</v>
      </c>
      <c r="G195" s="218" t="s">
        <v>322</v>
      </c>
      <c r="H195" s="219">
        <v>144</v>
      </c>
      <c r="I195" s="220"/>
      <c r="J195" s="221">
        <f>ROUND(I195*H195,2)</f>
        <v>0</v>
      </c>
      <c r="K195" s="217" t="s">
        <v>234</v>
      </c>
      <c r="L195" s="46"/>
      <c r="M195" s="222" t="s">
        <v>21</v>
      </c>
      <c r="N195" s="223" t="s">
        <v>45</v>
      </c>
      <c r="O195" s="86"/>
      <c r="P195" s="224">
        <f>O195*H195</f>
        <v>0</v>
      </c>
      <c r="Q195" s="224">
        <v>0.00019000000000000001</v>
      </c>
      <c r="R195" s="224">
        <f>Q195*H195</f>
        <v>0.027360000000000002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298</v>
      </c>
      <c r="AT195" s="226" t="s">
        <v>211</v>
      </c>
      <c r="AU195" s="226" t="s">
        <v>83</v>
      </c>
      <c r="AY195" s="19" t="s">
        <v>209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298</v>
      </c>
      <c r="BM195" s="226" t="s">
        <v>3626</v>
      </c>
    </row>
    <row r="196" s="2" customFormat="1" ht="24.15" customHeight="1">
      <c r="A196" s="40"/>
      <c r="B196" s="41"/>
      <c r="C196" s="215" t="s">
        <v>555</v>
      </c>
      <c r="D196" s="215" t="s">
        <v>211</v>
      </c>
      <c r="E196" s="216" t="s">
        <v>3627</v>
      </c>
      <c r="F196" s="217" t="s">
        <v>3628</v>
      </c>
      <c r="G196" s="218" t="s">
        <v>322</v>
      </c>
      <c r="H196" s="219">
        <v>144</v>
      </c>
      <c r="I196" s="220"/>
      <c r="J196" s="221">
        <f>ROUND(I196*H196,2)</f>
        <v>0</v>
      </c>
      <c r="K196" s="217" t="s">
        <v>234</v>
      </c>
      <c r="L196" s="46"/>
      <c r="M196" s="222" t="s">
        <v>21</v>
      </c>
      <c r="N196" s="223" t="s">
        <v>45</v>
      </c>
      <c r="O196" s="86"/>
      <c r="P196" s="224">
        <f>O196*H196</f>
        <v>0</v>
      </c>
      <c r="Q196" s="224">
        <v>1.0000000000000001E-05</v>
      </c>
      <c r="R196" s="224">
        <f>Q196*H196</f>
        <v>0.0014400000000000001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298</v>
      </c>
      <c r="AT196" s="226" t="s">
        <v>211</v>
      </c>
      <c r="AU196" s="226" t="s">
        <v>83</v>
      </c>
      <c r="AY196" s="19" t="s">
        <v>209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298</v>
      </c>
      <c r="BM196" s="226" t="s">
        <v>3629</v>
      </c>
    </row>
    <row r="197" s="2" customFormat="1" ht="37.8" customHeight="1">
      <c r="A197" s="40"/>
      <c r="B197" s="41"/>
      <c r="C197" s="215" t="s">
        <v>559</v>
      </c>
      <c r="D197" s="215" t="s">
        <v>211</v>
      </c>
      <c r="E197" s="216" t="s">
        <v>3630</v>
      </c>
      <c r="F197" s="217" t="s">
        <v>3631</v>
      </c>
      <c r="G197" s="218" t="s">
        <v>1623</v>
      </c>
      <c r="H197" s="282"/>
      <c r="I197" s="220"/>
      <c r="J197" s="221">
        <f>ROUND(I197*H197,2)</f>
        <v>0</v>
      </c>
      <c r="K197" s="217" t="s">
        <v>234</v>
      </c>
      <c r="L197" s="46"/>
      <c r="M197" s="222" t="s">
        <v>21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298</v>
      </c>
      <c r="AT197" s="226" t="s">
        <v>211</v>
      </c>
      <c r="AU197" s="226" t="s">
        <v>83</v>
      </c>
      <c r="AY197" s="19" t="s">
        <v>209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298</v>
      </c>
      <c r="BM197" s="226" t="s">
        <v>3632</v>
      </c>
    </row>
    <row r="198" s="2" customFormat="1" ht="49.05" customHeight="1">
      <c r="A198" s="40"/>
      <c r="B198" s="41"/>
      <c r="C198" s="215" t="s">
        <v>564</v>
      </c>
      <c r="D198" s="215" t="s">
        <v>211</v>
      </c>
      <c r="E198" s="216" t="s">
        <v>3633</v>
      </c>
      <c r="F198" s="217" t="s">
        <v>3634</v>
      </c>
      <c r="G198" s="218" t="s">
        <v>1623</v>
      </c>
      <c r="H198" s="282"/>
      <c r="I198" s="220"/>
      <c r="J198" s="221">
        <f>ROUND(I198*H198,2)</f>
        <v>0</v>
      </c>
      <c r="K198" s="217" t="s">
        <v>234</v>
      </c>
      <c r="L198" s="46"/>
      <c r="M198" s="222" t="s">
        <v>21</v>
      </c>
      <c r="N198" s="223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298</v>
      </c>
      <c r="AT198" s="226" t="s">
        <v>211</v>
      </c>
      <c r="AU198" s="226" t="s">
        <v>83</v>
      </c>
      <c r="AY198" s="19" t="s">
        <v>209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298</v>
      </c>
      <c r="BM198" s="226" t="s">
        <v>3635</v>
      </c>
    </row>
    <row r="199" s="12" customFormat="1" ht="22.8" customHeight="1">
      <c r="A199" s="12"/>
      <c r="B199" s="199"/>
      <c r="C199" s="200"/>
      <c r="D199" s="201" t="s">
        <v>73</v>
      </c>
      <c r="E199" s="213" t="s">
        <v>3636</v>
      </c>
      <c r="F199" s="213" t="s">
        <v>3637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SUM(P200:P202)</f>
        <v>0</v>
      </c>
      <c r="Q199" s="207"/>
      <c r="R199" s="208">
        <f>SUM(R200:R202)</f>
        <v>0.01303</v>
      </c>
      <c r="S199" s="207"/>
      <c r="T199" s="20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83</v>
      </c>
      <c r="AT199" s="211" t="s">
        <v>73</v>
      </c>
      <c r="AU199" s="211" t="s">
        <v>81</v>
      </c>
      <c r="AY199" s="210" t="s">
        <v>209</v>
      </c>
      <c r="BK199" s="212">
        <f>SUM(BK200:BK202)</f>
        <v>0</v>
      </c>
    </row>
    <row r="200" s="2" customFormat="1" ht="14.4" customHeight="1">
      <c r="A200" s="40"/>
      <c r="B200" s="41"/>
      <c r="C200" s="215" t="s">
        <v>570</v>
      </c>
      <c r="D200" s="215" t="s">
        <v>211</v>
      </c>
      <c r="E200" s="216" t="s">
        <v>3638</v>
      </c>
      <c r="F200" s="217" t="s">
        <v>3639</v>
      </c>
      <c r="G200" s="218" t="s">
        <v>1606</v>
      </c>
      <c r="H200" s="219">
        <v>1</v>
      </c>
      <c r="I200" s="220"/>
      <c r="J200" s="221">
        <f>ROUND(I200*H200,2)</f>
        <v>0</v>
      </c>
      <c r="K200" s="217" t="s">
        <v>21</v>
      </c>
      <c r="L200" s="46"/>
      <c r="M200" s="222" t="s">
        <v>21</v>
      </c>
      <c r="N200" s="223" t="s">
        <v>45</v>
      </c>
      <c r="O200" s="86"/>
      <c r="P200" s="224">
        <f>O200*H200</f>
        <v>0</v>
      </c>
      <c r="Q200" s="224">
        <v>0.01303</v>
      </c>
      <c r="R200" s="224">
        <f>Q200*H200</f>
        <v>0.01303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298</v>
      </c>
      <c r="AT200" s="226" t="s">
        <v>211</v>
      </c>
      <c r="AU200" s="226" t="s">
        <v>83</v>
      </c>
      <c r="AY200" s="19" t="s">
        <v>209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298</v>
      </c>
      <c r="BM200" s="226" t="s">
        <v>3640</v>
      </c>
    </row>
    <row r="201" s="2" customFormat="1" ht="37.8" customHeight="1">
      <c r="A201" s="40"/>
      <c r="B201" s="41"/>
      <c r="C201" s="215" t="s">
        <v>574</v>
      </c>
      <c r="D201" s="215" t="s">
        <v>211</v>
      </c>
      <c r="E201" s="216" t="s">
        <v>3641</v>
      </c>
      <c r="F201" s="217" t="s">
        <v>3642</v>
      </c>
      <c r="G201" s="218" t="s">
        <v>1623</v>
      </c>
      <c r="H201" s="282"/>
      <c r="I201" s="220"/>
      <c r="J201" s="221">
        <f>ROUND(I201*H201,2)</f>
        <v>0</v>
      </c>
      <c r="K201" s="217" t="s">
        <v>234</v>
      </c>
      <c r="L201" s="46"/>
      <c r="M201" s="222" t="s">
        <v>21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298</v>
      </c>
      <c r="AT201" s="226" t="s">
        <v>211</v>
      </c>
      <c r="AU201" s="226" t="s">
        <v>83</v>
      </c>
      <c r="AY201" s="19" t="s">
        <v>209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298</v>
      </c>
      <c r="BM201" s="226" t="s">
        <v>3643</v>
      </c>
    </row>
    <row r="202" s="2" customFormat="1" ht="49.05" customHeight="1">
      <c r="A202" s="40"/>
      <c r="B202" s="41"/>
      <c r="C202" s="215" t="s">
        <v>581</v>
      </c>
      <c r="D202" s="215" t="s">
        <v>211</v>
      </c>
      <c r="E202" s="216" t="s">
        <v>3644</v>
      </c>
      <c r="F202" s="217" t="s">
        <v>3645</v>
      </c>
      <c r="G202" s="218" t="s">
        <v>1623</v>
      </c>
      <c r="H202" s="282"/>
      <c r="I202" s="220"/>
      <c r="J202" s="221">
        <f>ROUND(I202*H202,2)</f>
        <v>0</v>
      </c>
      <c r="K202" s="217" t="s">
        <v>234</v>
      </c>
      <c r="L202" s="46"/>
      <c r="M202" s="222" t="s">
        <v>21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298</v>
      </c>
      <c r="AT202" s="226" t="s">
        <v>211</v>
      </c>
      <c r="AU202" s="226" t="s">
        <v>83</v>
      </c>
      <c r="AY202" s="19" t="s">
        <v>209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298</v>
      </c>
      <c r="BM202" s="226" t="s">
        <v>3646</v>
      </c>
    </row>
    <row r="203" s="12" customFormat="1" ht="22.8" customHeight="1">
      <c r="A203" s="12"/>
      <c r="B203" s="199"/>
      <c r="C203" s="200"/>
      <c r="D203" s="201" t="s">
        <v>73</v>
      </c>
      <c r="E203" s="213" t="s">
        <v>1601</v>
      </c>
      <c r="F203" s="213" t="s">
        <v>1602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SUM(P204:P221)</f>
        <v>0</v>
      </c>
      <c r="Q203" s="207"/>
      <c r="R203" s="208">
        <f>SUM(R204:R221)</f>
        <v>0.22028999999999996</v>
      </c>
      <c r="S203" s="207"/>
      <c r="T203" s="20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83</v>
      </c>
      <c r="AT203" s="211" t="s">
        <v>73</v>
      </c>
      <c r="AU203" s="211" t="s">
        <v>81</v>
      </c>
      <c r="AY203" s="210" t="s">
        <v>209</v>
      </c>
      <c r="BK203" s="212">
        <f>SUM(BK204:BK221)</f>
        <v>0</v>
      </c>
    </row>
    <row r="204" s="2" customFormat="1" ht="24.15" customHeight="1">
      <c r="A204" s="40"/>
      <c r="B204" s="41"/>
      <c r="C204" s="215" t="s">
        <v>586</v>
      </c>
      <c r="D204" s="215" t="s">
        <v>211</v>
      </c>
      <c r="E204" s="216" t="s">
        <v>3647</v>
      </c>
      <c r="F204" s="217" t="s">
        <v>3648</v>
      </c>
      <c r="G204" s="218" t="s">
        <v>1606</v>
      </c>
      <c r="H204" s="219">
        <v>1</v>
      </c>
      <c r="I204" s="220"/>
      <c r="J204" s="221">
        <f>ROUND(I204*H204,2)</f>
        <v>0</v>
      </c>
      <c r="K204" s="217" t="s">
        <v>234</v>
      </c>
      <c r="L204" s="46"/>
      <c r="M204" s="222" t="s">
        <v>21</v>
      </c>
      <c r="N204" s="223" t="s">
        <v>45</v>
      </c>
      <c r="O204" s="86"/>
      <c r="P204" s="224">
        <f>O204*H204</f>
        <v>0</v>
      </c>
      <c r="Q204" s="224">
        <v>0.039910000000000001</v>
      </c>
      <c r="R204" s="224">
        <f>Q204*H204</f>
        <v>0.039910000000000001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298</v>
      </c>
      <c r="AT204" s="226" t="s">
        <v>211</v>
      </c>
      <c r="AU204" s="226" t="s">
        <v>83</v>
      </c>
      <c r="AY204" s="19" t="s">
        <v>209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298</v>
      </c>
      <c r="BM204" s="226" t="s">
        <v>3649</v>
      </c>
    </row>
    <row r="205" s="15" customFormat="1">
      <c r="A205" s="15"/>
      <c r="B205" s="251"/>
      <c r="C205" s="252"/>
      <c r="D205" s="230" t="s">
        <v>217</v>
      </c>
      <c r="E205" s="253" t="s">
        <v>21</v>
      </c>
      <c r="F205" s="254" t="s">
        <v>3650</v>
      </c>
      <c r="G205" s="252"/>
      <c r="H205" s="253" t="s">
        <v>21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0" t="s">
        <v>217</v>
      </c>
      <c r="AU205" s="260" t="s">
        <v>83</v>
      </c>
      <c r="AV205" s="15" t="s">
        <v>81</v>
      </c>
      <c r="AW205" s="15" t="s">
        <v>35</v>
      </c>
      <c r="AX205" s="15" t="s">
        <v>74</v>
      </c>
      <c r="AY205" s="260" t="s">
        <v>209</v>
      </c>
    </row>
    <row r="206" s="13" customFormat="1">
      <c r="A206" s="13"/>
      <c r="B206" s="228"/>
      <c r="C206" s="229"/>
      <c r="D206" s="230" t="s">
        <v>217</v>
      </c>
      <c r="E206" s="231" t="s">
        <v>21</v>
      </c>
      <c r="F206" s="232" t="s">
        <v>3651</v>
      </c>
      <c r="G206" s="229"/>
      <c r="H206" s="233">
        <v>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217</v>
      </c>
      <c r="AU206" s="239" t="s">
        <v>83</v>
      </c>
      <c r="AV206" s="13" t="s">
        <v>83</v>
      </c>
      <c r="AW206" s="13" t="s">
        <v>35</v>
      </c>
      <c r="AX206" s="13" t="s">
        <v>81</v>
      </c>
      <c r="AY206" s="239" t="s">
        <v>209</v>
      </c>
    </row>
    <row r="207" s="2" customFormat="1" ht="37.8" customHeight="1">
      <c r="A207" s="40"/>
      <c r="B207" s="41"/>
      <c r="C207" s="215" t="s">
        <v>591</v>
      </c>
      <c r="D207" s="215" t="s">
        <v>211</v>
      </c>
      <c r="E207" s="216" t="s">
        <v>3652</v>
      </c>
      <c r="F207" s="217" t="s">
        <v>3653</v>
      </c>
      <c r="G207" s="218" t="s">
        <v>1606</v>
      </c>
      <c r="H207" s="219">
        <v>3</v>
      </c>
      <c r="I207" s="220"/>
      <c r="J207" s="221">
        <f>ROUND(I207*H207,2)</f>
        <v>0</v>
      </c>
      <c r="K207" s="217" t="s">
        <v>234</v>
      </c>
      <c r="L207" s="46"/>
      <c r="M207" s="222" t="s">
        <v>21</v>
      </c>
      <c r="N207" s="223" t="s">
        <v>45</v>
      </c>
      <c r="O207" s="86"/>
      <c r="P207" s="224">
        <f>O207*H207</f>
        <v>0</v>
      </c>
      <c r="Q207" s="224">
        <v>0.020729999999999998</v>
      </c>
      <c r="R207" s="224">
        <f>Q207*H207</f>
        <v>0.062189999999999995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298</v>
      </c>
      <c r="AT207" s="226" t="s">
        <v>211</v>
      </c>
      <c r="AU207" s="226" t="s">
        <v>83</v>
      </c>
      <c r="AY207" s="19" t="s">
        <v>209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298</v>
      </c>
      <c r="BM207" s="226" t="s">
        <v>3654</v>
      </c>
    </row>
    <row r="208" s="2" customFormat="1" ht="37.8" customHeight="1">
      <c r="A208" s="40"/>
      <c r="B208" s="41"/>
      <c r="C208" s="215" t="s">
        <v>596</v>
      </c>
      <c r="D208" s="215" t="s">
        <v>211</v>
      </c>
      <c r="E208" s="216" t="s">
        <v>3655</v>
      </c>
      <c r="F208" s="217" t="s">
        <v>3656</v>
      </c>
      <c r="G208" s="218" t="s">
        <v>1606</v>
      </c>
      <c r="H208" s="219">
        <v>1</v>
      </c>
      <c r="I208" s="220"/>
      <c r="J208" s="221">
        <f>ROUND(I208*H208,2)</f>
        <v>0</v>
      </c>
      <c r="K208" s="217" t="s">
        <v>234</v>
      </c>
      <c r="L208" s="46"/>
      <c r="M208" s="222" t="s">
        <v>21</v>
      </c>
      <c r="N208" s="223" t="s">
        <v>45</v>
      </c>
      <c r="O208" s="86"/>
      <c r="P208" s="224">
        <f>O208*H208</f>
        <v>0</v>
      </c>
      <c r="Q208" s="224">
        <v>0.019210000000000001</v>
      </c>
      <c r="R208" s="224">
        <f>Q208*H208</f>
        <v>0.019210000000000001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298</v>
      </c>
      <c r="AT208" s="226" t="s">
        <v>211</v>
      </c>
      <c r="AU208" s="226" t="s">
        <v>83</v>
      </c>
      <c r="AY208" s="19" t="s">
        <v>209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298</v>
      </c>
      <c r="BM208" s="226" t="s">
        <v>3657</v>
      </c>
    </row>
    <row r="209" s="13" customFormat="1">
      <c r="A209" s="13"/>
      <c r="B209" s="228"/>
      <c r="C209" s="229"/>
      <c r="D209" s="230" t="s">
        <v>217</v>
      </c>
      <c r="E209" s="231" t="s">
        <v>21</v>
      </c>
      <c r="F209" s="232" t="s">
        <v>3658</v>
      </c>
      <c r="G209" s="229"/>
      <c r="H209" s="233">
        <v>1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217</v>
      </c>
      <c r="AU209" s="239" t="s">
        <v>83</v>
      </c>
      <c r="AV209" s="13" t="s">
        <v>83</v>
      </c>
      <c r="AW209" s="13" t="s">
        <v>35</v>
      </c>
      <c r="AX209" s="13" t="s">
        <v>81</v>
      </c>
      <c r="AY209" s="239" t="s">
        <v>209</v>
      </c>
    </row>
    <row r="210" s="2" customFormat="1" ht="24.15" customHeight="1">
      <c r="A210" s="40"/>
      <c r="B210" s="41"/>
      <c r="C210" s="215" t="s">
        <v>603</v>
      </c>
      <c r="D210" s="215" t="s">
        <v>211</v>
      </c>
      <c r="E210" s="216" t="s">
        <v>3659</v>
      </c>
      <c r="F210" s="217" t="s">
        <v>3660</v>
      </c>
      <c r="G210" s="218" t="s">
        <v>1606</v>
      </c>
      <c r="H210" s="219">
        <v>1</v>
      </c>
      <c r="I210" s="220"/>
      <c r="J210" s="221">
        <f>ROUND(I210*H210,2)</f>
        <v>0</v>
      </c>
      <c r="K210" s="217" t="s">
        <v>234</v>
      </c>
      <c r="L210" s="46"/>
      <c r="M210" s="222" t="s">
        <v>21</v>
      </c>
      <c r="N210" s="223" t="s">
        <v>45</v>
      </c>
      <c r="O210" s="86"/>
      <c r="P210" s="224">
        <f>O210*H210</f>
        <v>0</v>
      </c>
      <c r="Q210" s="224">
        <v>0.014749999999999999</v>
      </c>
      <c r="R210" s="224">
        <f>Q210*H210</f>
        <v>0.014749999999999999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298</v>
      </c>
      <c r="AT210" s="226" t="s">
        <v>211</v>
      </c>
      <c r="AU210" s="226" t="s">
        <v>83</v>
      </c>
      <c r="AY210" s="19" t="s">
        <v>209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298</v>
      </c>
      <c r="BM210" s="226" t="s">
        <v>3661</v>
      </c>
    </row>
    <row r="211" s="2" customFormat="1" ht="37.8" customHeight="1">
      <c r="A211" s="40"/>
      <c r="B211" s="41"/>
      <c r="C211" s="215" t="s">
        <v>608</v>
      </c>
      <c r="D211" s="215" t="s">
        <v>211</v>
      </c>
      <c r="E211" s="216" t="s">
        <v>3662</v>
      </c>
      <c r="F211" s="217" t="s">
        <v>3663</v>
      </c>
      <c r="G211" s="218" t="s">
        <v>1606</v>
      </c>
      <c r="H211" s="219">
        <v>1</v>
      </c>
      <c r="I211" s="220"/>
      <c r="J211" s="221">
        <f>ROUND(I211*H211,2)</f>
        <v>0</v>
      </c>
      <c r="K211" s="217" t="s">
        <v>234</v>
      </c>
      <c r="L211" s="46"/>
      <c r="M211" s="222" t="s">
        <v>21</v>
      </c>
      <c r="N211" s="223" t="s">
        <v>45</v>
      </c>
      <c r="O211" s="86"/>
      <c r="P211" s="224">
        <f>O211*H211</f>
        <v>0</v>
      </c>
      <c r="Q211" s="224">
        <v>0.054339999999999999</v>
      </c>
      <c r="R211" s="224">
        <f>Q211*H211</f>
        <v>0.054339999999999999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298</v>
      </c>
      <c r="AT211" s="226" t="s">
        <v>211</v>
      </c>
      <c r="AU211" s="226" t="s">
        <v>83</v>
      </c>
      <c r="AY211" s="19" t="s">
        <v>209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298</v>
      </c>
      <c r="BM211" s="226" t="s">
        <v>3664</v>
      </c>
    </row>
    <row r="212" s="2" customFormat="1" ht="14.4" customHeight="1">
      <c r="A212" s="40"/>
      <c r="B212" s="41"/>
      <c r="C212" s="215" t="s">
        <v>612</v>
      </c>
      <c r="D212" s="215" t="s">
        <v>211</v>
      </c>
      <c r="E212" s="216" t="s">
        <v>3665</v>
      </c>
      <c r="F212" s="217" t="s">
        <v>3666</v>
      </c>
      <c r="G212" s="218" t="s">
        <v>1606</v>
      </c>
      <c r="H212" s="219">
        <v>1</v>
      </c>
      <c r="I212" s="220"/>
      <c r="J212" s="221">
        <f>ROUND(I212*H212,2)</f>
        <v>0</v>
      </c>
      <c r="K212" s="217" t="s">
        <v>21</v>
      </c>
      <c r="L212" s="46"/>
      <c r="M212" s="222" t="s">
        <v>21</v>
      </c>
      <c r="N212" s="223" t="s">
        <v>45</v>
      </c>
      <c r="O212" s="86"/>
      <c r="P212" s="224">
        <f>O212*H212</f>
        <v>0</v>
      </c>
      <c r="Q212" s="224">
        <v>0.010659999999999999</v>
      </c>
      <c r="R212" s="224">
        <f>Q212*H212</f>
        <v>0.010659999999999999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298</v>
      </c>
      <c r="AT212" s="226" t="s">
        <v>211</v>
      </c>
      <c r="AU212" s="226" t="s">
        <v>83</v>
      </c>
      <c r="AY212" s="19" t="s">
        <v>209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298</v>
      </c>
      <c r="BM212" s="226" t="s">
        <v>3667</v>
      </c>
    </row>
    <row r="213" s="2" customFormat="1" ht="24.15" customHeight="1">
      <c r="A213" s="40"/>
      <c r="B213" s="41"/>
      <c r="C213" s="215" t="s">
        <v>618</v>
      </c>
      <c r="D213" s="215" t="s">
        <v>211</v>
      </c>
      <c r="E213" s="216" t="s">
        <v>3668</v>
      </c>
      <c r="F213" s="217" t="s">
        <v>3669</v>
      </c>
      <c r="G213" s="218" t="s">
        <v>1606</v>
      </c>
      <c r="H213" s="219">
        <v>1</v>
      </c>
      <c r="I213" s="220"/>
      <c r="J213" s="221">
        <f>ROUND(I213*H213,2)</f>
        <v>0</v>
      </c>
      <c r="K213" s="217" t="s">
        <v>234</v>
      </c>
      <c r="L213" s="46"/>
      <c r="M213" s="222" t="s">
        <v>21</v>
      </c>
      <c r="N213" s="223" t="s">
        <v>45</v>
      </c>
      <c r="O213" s="86"/>
      <c r="P213" s="224">
        <f>O213*H213</f>
        <v>0</v>
      </c>
      <c r="Q213" s="224">
        <v>0.0019599999999999999</v>
      </c>
      <c r="R213" s="224">
        <f>Q213*H213</f>
        <v>0.0019599999999999999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298</v>
      </c>
      <c r="AT213" s="226" t="s">
        <v>211</v>
      </c>
      <c r="AU213" s="226" t="s">
        <v>83</v>
      </c>
      <c r="AY213" s="19" t="s">
        <v>209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298</v>
      </c>
      <c r="BM213" s="226" t="s">
        <v>3670</v>
      </c>
    </row>
    <row r="214" s="13" customFormat="1">
      <c r="A214" s="13"/>
      <c r="B214" s="228"/>
      <c r="C214" s="229"/>
      <c r="D214" s="230" t="s">
        <v>217</v>
      </c>
      <c r="E214" s="231" t="s">
        <v>21</v>
      </c>
      <c r="F214" s="232" t="s">
        <v>3671</v>
      </c>
      <c r="G214" s="229"/>
      <c r="H214" s="233">
        <v>1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217</v>
      </c>
      <c r="AU214" s="239" t="s">
        <v>83</v>
      </c>
      <c r="AV214" s="13" t="s">
        <v>83</v>
      </c>
      <c r="AW214" s="13" t="s">
        <v>35</v>
      </c>
      <c r="AX214" s="13" t="s">
        <v>81</v>
      </c>
      <c r="AY214" s="239" t="s">
        <v>209</v>
      </c>
    </row>
    <row r="215" s="2" customFormat="1" ht="24.15" customHeight="1">
      <c r="A215" s="40"/>
      <c r="B215" s="41"/>
      <c r="C215" s="215" t="s">
        <v>622</v>
      </c>
      <c r="D215" s="215" t="s">
        <v>211</v>
      </c>
      <c r="E215" s="216" t="s">
        <v>3672</v>
      </c>
      <c r="F215" s="217" t="s">
        <v>3673</v>
      </c>
      <c r="G215" s="218" t="s">
        <v>1606</v>
      </c>
      <c r="H215" s="219">
        <v>1</v>
      </c>
      <c r="I215" s="220"/>
      <c r="J215" s="221">
        <f>ROUND(I215*H215,2)</f>
        <v>0</v>
      </c>
      <c r="K215" s="217" t="s">
        <v>21</v>
      </c>
      <c r="L215" s="46"/>
      <c r="M215" s="222" t="s">
        <v>21</v>
      </c>
      <c r="N215" s="223" t="s">
        <v>45</v>
      </c>
      <c r="O215" s="86"/>
      <c r="P215" s="224">
        <f>O215*H215</f>
        <v>0</v>
      </c>
      <c r="Q215" s="224">
        <v>0.0018</v>
      </c>
      <c r="R215" s="224">
        <f>Q215*H215</f>
        <v>0.0018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298</v>
      </c>
      <c r="AT215" s="226" t="s">
        <v>211</v>
      </c>
      <c r="AU215" s="226" t="s">
        <v>83</v>
      </c>
      <c r="AY215" s="19" t="s">
        <v>209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298</v>
      </c>
      <c r="BM215" s="226" t="s">
        <v>3674</v>
      </c>
    </row>
    <row r="216" s="2" customFormat="1" ht="24.15" customHeight="1">
      <c r="A216" s="40"/>
      <c r="B216" s="41"/>
      <c r="C216" s="215" t="s">
        <v>627</v>
      </c>
      <c r="D216" s="215" t="s">
        <v>211</v>
      </c>
      <c r="E216" s="216" t="s">
        <v>3675</v>
      </c>
      <c r="F216" s="217" t="s">
        <v>3676</v>
      </c>
      <c r="G216" s="218" t="s">
        <v>1606</v>
      </c>
      <c r="H216" s="219">
        <v>1</v>
      </c>
      <c r="I216" s="220"/>
      <c r="J216" s="221">
        <f>ROUND(I216*H216,2)</f>
        <v>0</v>
      </c>
      <c r="K216" s="217" t="s">
        <v>234</v>
      </c>
      <c r="L216" s="46"/>
      <c r="M216" s="222" t="s">
        <v>21</v>
      </c>
      <c r="N216" s="223" t="s">
        <v>45</v>
      </c>
      <c r="O216" s="86"/>
      <c r="P216" s="224">
        <f>O216*H216</f>
        <v>0</v>
      </c>
      <c r="Q216" s="224">
        <v>0.0018400000000000001</v>
      </c>
      <c r="R216" s="224">
        <f>Q216*H216</f>
        <v>0.0018400000000000001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298</v>
      </c>
      <c r="AT216" s="226" t="s">
        <v>211</v>
      </c>
      <c r="AU216" s="226" t="s">
        <v>83</v>
      </c>
      <c r="AY216" s="19" t="s">
        <v>209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298</v>
      </c>
      <c r="BM216" s="226" t="s">
        <v>3677</v>
      </c>
    </row>
    <row r="217" s="2" customFormat="1" ht="14.4" customHeight="1">
      <c r="A217" s="40"/>
      <c r="B217" s="41"/>
      <c r="C217" s="215" t="s">
        <v>634</v>
      </c>
      <c r="D217" s="215" t="s">
        <v>211</v>
      </c>
      <c r="E217" s="216" t="s">
        <v>3678</v>
      </c>
      <c r="F217" s="217" t="s">
        <v>3679</v>
      </c>
      <c r="G217" s="218" t="s">
        <v>1606</v>
      </c>
      <c r="H217" s="219">
        <v>3</v>
      </c>
      <c r="I217" s="220"/>
      <c r="J217" s="221">
        <f>ROUND(I217*H217,2)</f>
        <v>0</v>
      </c>
      <c r="K217" s="217" t="s">
        <v>21</v>
      </c>
      <c r="L217" s="46"/>
      <c r="M217" s="222" t="s">
        <v>21</v>
      </c>
      <c r="N217" s="223" t="s">
        <v>45</v>
      </c>
      <c r="O217" s="86"/>
      <c r="P217" s="224">
        <f>O217*H217</f>
        <v>0</v>
      </c>
      <c r="Q217" s="224">
        <v>0.0025400000000000002</v>
      </c>
      <c r="R217" s="224">
        <f>Q217*H217</f>
        <v>0.00762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298</v>
      </c>
      <c r="AT217" s="226" t="s">
        <v>211</v>
      </c>
      <c r="AU217" s="226" t="s">
        <v>83</v>
      </c>
      <c r="AY217" s="19" t="s">
        <v>209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298</v>
      </c>
      <c r="BM217" s="226" t="s">
        <v>3680</v>
      </c>
    </row>
    <row r="218" s="2" customFormat="1" ht="14.4" customHeight="1">
      <c r="A218" s="40"/>
      <c r="B218" s="41"/>
      <c r="C218" s="215" t="s">
        <v>641</v>
      </c>
      <c r="D218" s="215" t="s">
        <v>211</v>
      </c>
      <c r="E218" s="216" t="s">
        <v>3681</v>
      </c>
      <c r="F218" s="217" t="s">
        <v>3682</v>
      </c>
      <c r="G218" s="218" t="s">
        <v>1606</v>
      </c>
      <c r="H218" s="219">
        <v>2</v>
      </c>
      <c r="I218" s="220"/>
      <c r="J218" s="221">
        <f>ROUND(I218*H218,2)</f>
        <v>0</v>
      </c>
      <c r="K218" s="217" t="s">
        <v>21</v>
      </c>
      <c r="L218" s="46"/>
      <c r="M218" s="222" t="s">
        <v>21</v>
      </c>
      <c r="N218" s="223" t="s">
        <v>45</v>
      </c>
      <c r="O218" s="86"/>
      <c r="P218" s="224">
        <f>O218*H218</f>
        <v>0</v>
      </c>
      <c r="Q218" s="224">
        <v>0.0025400000000000002</v>
      </c>
      <c r="R218" s="224">
        <f>Q218*H218</f>
        <v>0.0050800000000000003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298</v>
      </c>
      <c r="AT218" s="226" t="s">
        <v>211</v>
      </c>
      <c r="AU218" s="226" t="s">
        <v>83</v>
      </c>
      <c r="AY218" s="19" t="s">
        <v>209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298</v>
      </c>
      <c r="BM218" s="226" t="s">
        <v>3683</v>
      </c>
    </row>
    <row r="219" s="2" customFormat="1" ht="14.4" customHeight="1">
      <c r="A219" s="40"/>
      <c r="B219" s="41"/>
      <c r="C219" s="215" t="s">
        <v>647</v>
      </c>
      <c r="D219" s="215" t="s">
        <v>211</v>
      </c>
      <c r="E219" s="216" t="s">
        <v>3684</v>
      </c>
      <c r="F219" s="217" t="s">
        <v>3685</v>
      </c>
      <c r="G219" s="218" t="s">
        <v>354</v>
      </c>
      <c r="H219" s="219">
        <v>3</v>
      </c>
      <c r="I219" s="220"/>
      <c r="J219" s="221">
        <f>ROUND(I219*H219,2)</f>
        <v>0</v>
      </c>
      <c r="K219" s="217" t="s">
        <v>234</v>
      </c>
      <c r="L219" s="46"/>
      <c r="M219" s="222" t="s">
        <v>21</v>
      </c>
      <c r="N219" s="223" t="s">
        <v>45</v>
      </c>
      <c r="O219" s="86"/>
      <c r="P219" s="224">
        <f>O219*H219</f>
        <v>0</v>
      </c>
      <c r="Q219" s="224">
        <v>0.00031</v>
      </c>
      <c r="R219" s="224">
        <f>Q219*H219</f>
        <v>0.00093000000000000005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298</v>
      </c>
      <c r="AT219" s="226" t="s">
        <v>211</v>
      </c>
      <c r="AU219" s="226" t="s">
        <v>83</v>
      </c>
      <c r="AY219" s="19" t="s">
        <v>209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298</v>
      </c>
      <c r="BM219" s="226" t="s">
        <v>3686</v>
      </c>
    </row>
    <row r="220" s="2" customFormat="1" ht="37.8" customHeight="1">
      <c r="A220" s="40"/>
      <c r="B220" s="41"/>
      <c r="C220" s="215" t="s">
        <v>655</v>
      </c>
      <c r="D220" s="215" t="s">
        <v>211</v>
      </c>
      <c r="E220" s="216" t="s">
        <v>1621</v>
      </c>
      <c r="F220" s="217" t="s">
        <v>1622</v>
      </c>
      <c r="G220" s="218" t="s">
        <v>1623</v>
      </c>
      <c r="H220" s="282"/>
      <c r="I220" s="220"/>
      <c r="J220" s="221">
        <f>ROUND(I220*H220,2)</f>
        <v>0</v>
      </c>
      <c r="K220" s="217" t="s">
        <v>234</v>
      </c>
      <c r="L220" s="46"/>
      <c r="M220" s="222" t="s">
        <v>21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298</v>
      </c>
      <c r="AT220" s="226" t="s">
        <v>211</v>
      </c>
      <c r="AU220" s="226" t="s">
        <v>83</v>
      </c>
      <c r="AY220" s="19" t="s">
        <v>209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298</v>
      </c>
      <c r="BM220" s="226" t="s">
        <v>3687</v>
      </c>
    </row>
    <row r="221" s="2" customFormat="1" ht="49.05" customHeight="1">
      <c r="A221" s="40"/>
      <c r="B221" s="41"/>
      <c r="C221" s="215" t="s">
        <v>659</v>
      </c>
      <c r="D221" s="215" t="s">
        <v>211</v>
      </c>
      <c r="E221" s="216" t="s">
        <v>1626</v>
      </c>
      <c r="F221" s="217" t="s">
        <v>1627</v>
      </c>
      <c r="G221" s="218" t="s">
        <v>1623</v>
      </c>
      <c r="H221" s="282"/>
      <c r="I221" s="220"/>
      <c r="J221" s="221">
        <f>ROUND(I221*H221,2)</f>
        <v>0</v>
      </c>
      <c r="K221" s="217" t="s">
        <v>234</v>
      </c>
      <c r="L221" s="46"/>
      <c r="M221" s="222" t="s">
        <v>21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298</v>
      </c>
      <c r="AT221" s="226" t="s">
        <v>211</v>
      </c>
      <c r="AU221" s="226" t="s">
        <v>83</v>
      </c>
      <c r="AY221" s="19" t="s">
        <v>209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298</v>
      </c>
      <c r="BM221" s="226" t="s">
        <v>3688</v>
      </c>
    </row>
    <row r="222" s="12" customFormat="1" ht="22.8" customHeight="1">
      <c r="A222" s="12"/>
      <c r="B222" s="199"/>
      <c r="C222" s="200"/>
      <c r="D222" s="201" t="s">
        <v>73</v>
      </c>
      <c r="E222" s="213" t="s">
        <v>2268</v>
      </c>
      <c r="F222" s="213" t="s">
        <v>2269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SUM(P223:P225)</f>
        <v>0</v>
      </c>
      <c r="Q222" s="207"/>
      <c r="R222" s="208">
        <f>SUM(R223:R225)</f>
        <v>0.0032000000000000002</v>
      </c>
      <c r="S222" s="207"/>
      <c r="T222" s="20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83</v>
      </c>
      <c r="AT222" s="211" t="s">
        <v>73</v>
      </c>
      <c r="AU222" s="211" t="s">
        <v>81</v>
      </c>
      <c r="AY222" s="210" t="s">
        <v>209</v>
      </c>
      <c r="BK222" s="212">
        <f>SUM(BK223:BK225)</f>
        <v>0</v>
      </c>
    </row>
    <row r="223" s="2" customFormat="1" ht="24.15" customHeight="1">
      <c r="A223" s="40"/>
      <c r="B223" s="41"/>
      <c r="C223" s="215" t="s">
        <v>663</v>
      </c>
      <c r="D223" s="215" t="s">
        <v>211</v>
      </c>
      <c r="E223" s="216" t="s">
        <v>3689</v>
      </c>
      <c r="F223" s="217" t="s">
        <v>3690</v>
      </c>
      <c r="G223" s="218" t="s">
        <v>322</v>
      </c>
      <c r="H223" s="219">
        <v>32</v>
      </c>
      <c r="I223" s="220"/>
      <c r="J223" s="221">
        <f>ROUND(I223*H223,2)</f>
        <v>0</v>
      </c>
      <c r="K223" s="217" t="s">
        <v>234</v>
      </c>
      <c r="L223" s="46"/>
      <c r="M223" s="222" t="s">
        <v>21</v>
      </c>
      <c r="N223" s="223" t="s">
        <v>45</v>
      </c>
      <c r="O223" s="86"/>
      <c r="P223" s="224">
        <f>O223*H223</f>
        <v>0</v>
      </c>
      <c r="Q223" s="224">
        <v>2.0000000000000002E-05</v>
      </c>
      <c r="R223" s="224">
        <f>Q223*H223</f>
        <v>0.00064000000000000005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298</v>
      </c>
      <c r="AT223" s="226" t="s">
        <v>211</v>
      </c>
      <c r="AU223" s="226" t="s">
        <v>83</v>
      </c>
      <c r="AY223" s="19" t="s">
        <v>209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298</v>
      </c>
      <c r="BM223" s="226" t="s">
        <v>3691</v>
      </c>
    </row>
    <row r="224" s="2" customFormat="1" ht="24.15" customHeight="1">
      <c r="A224" s="40"/>
      <c r="B224" s="41"/>
      <c r="C224" s="215" t="s">
        <v>667</v>
      </c>
      <c r="D224" s="215" t="s">
        <v>211</v>
      </c>
      <c r="E224" s="216" t="s">
        <v>3692</v>
      </c>
      <c r="F224" s="217" t="s">
        <v>3693</v>
      </c>
      <c r="G224" s="218" t="s">
        <v>322</v>
      </c>
      <c r="H224" s="219">
        <v>32</v>
      </c>
      <c r="I224" s="220"/>
      <c r="J224" s="221">
        <f>ROUND(I224*H224,2)</f>
        <v>0</v>
      </c>
      <c r="K224" s="217" t="s">
        <v>234</v>
      </c>
      <c r="L224" s="46"/>
      <c r="M224" s="222" t="s">
        <v>21</v>
      </c>
      <c r="N224" s="223" t="s">
        <v>45</v>
      </c>
      <c r="O224" s="86"/>
      <c r="P224" s="224">
        <f>O224*H224</f>
        <v>0</v>
      </c>
      <c r="Q224" s="224">
        <v>6.0000000000000002E-05</v>
      </c>
      <c r="R224" s="224">
        <f>Q224*H224</f>
        <v>0.0019200000000000001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298</v>
      </c>
      <c r="AT224" s="226" t="s">
        <v>211</v>
      </c>
      <c r="AU224" s="226" t="s">
        <v>83</v>
      </c>
      <c r="AY224" s="19" t="s">
        <v>209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298</v>
      </c>
      <c r="BM224" s="226" t="s">
        <v>3694</v>
      </c>
    </row>
    <row r="225" s="2" customFormat="1" ht="24.15" customHeight="1">
      <c r="A225" s="40"/>
      <c r="B225" s="41"/>
      <c r="C225" s="215" t="s">
        <v>677</v>
      </c>
      <c r="D225" s="215" t="s">
        <v>211</v>
      </c>
      <c r="E225" s="216" t="s">
        <v>3695</v>
      </c>
      <c r="F225" s="217" t="s">
        <v>3696</v>
      </c>
      <c r="G225" s="218" t="s">
        <v>322</v>
      </c>
      <c r="H225" s="219">
        <v>32</v>
      </c>
      <c r="I225" s="220"/>
      <c r="J225" s="221">
        <f>ROUND(I225*H225,2)</f>
        <v>0</v>
      </c>
      <c r="K225" s="217" t="s">
        <v>234</v>
      </c>
      <c r="L225" s="46"/>
      <c r="M225" s="283" t="s">
        <v>21</v>
      </c>
      <c r="N225" s="284" t="s">
        <v>45</v>
      </c>
      <c r="O225" s="285"/>
      <c r="P225" s="286">
        <f>O225*H225</f>
        <v>0</v>
      </c>
      <c r="Q225" s="286">
        <v>2.0000000000000002E-05</v>
      </c>
      <c r="R225" s="286">
        <f>Q225*H225</f>
        <v>0.00064000000000000005</v>
      </c>
      <c r="S225" s="286">
        <v>0</v>
      </c>
      <c r="T225" s="28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298</v>
      </c>
      <c r="AT225" s="226" t="s">
        <v>211</v>
      </c>
      <c r="AU225" s="226" t="s">
        <v>83</v>
      </c>
      <c r="AY225" s="19" t="s">
        <v>209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298</v>
      </c>
      <c r="BM225" s="226" t="s">
        <v>3697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VqpAGSkfmnMSno+XRHutlTrjPn0rc2V0afDk5cyJiGTxRuso2B2p9SCeIrR4OnhNGopG2oHrhEhvhCjG/bWFkw==" hashValue="hi0/Fqrw5WQFSzzD3dDPh1zMRPv8DoC07aAR9nPwTs6ByYGEq0MpY3LFwb+c5PuqWo4vLMvlM5Ts5VE6d2PJjA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3698</v>
      </c>
      <c r="H4" s="22"/>
    </row>
    <row r="5" s="1" customFormat="1" ht="12" customHeight="1">
      <c r="B5" s="22"/>
      <c r="C5" s="290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1" t="s">
        <v>16</v>
      </c>
      <c r="D6" s="292" t="s">
        <v>17</v>
      </c>
      <c r="E6" s="1"/>
      <c r="F6" s="1"/>
      <c r="H6" s="22"/>
    </row>
    <row r="7" s="1" customFormat="1" ht="16.5" customHeight="1">
      <c r="B7" s="22"/>
      <c r="C7" s="145" t="s">
        <v>24</v>
      </c>
      <c r="D7" s="149" t="str">
        <f>'Rekapitulace stavby'!AN8</f>
        <v>16. 10. 2020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3"/>
      <c r="C9" s="294" t="s">
        <v>55</v>
      </c>
      <c r="D9" s="295" t="s">
        <v>56</v>
      </c>
      <c r="E9" s="295" t="s">
        <v>196</v>
      </c>
      <c r="F9" s="296" t="s">
        <v>3699</v>
      </c>
      <c r="G9" s="188"/>
      <c r="H9" s="293"/>
    </row>
    <row r="10" s="2" customFormat="1" ht="26.4" customHeight="1">
      <c r="A10" s="40"/>
      <c r="B10" s="46"/>
      <c r="C10" s="297" t="s">
        <v>3700</v>
      </c>
      <c r="D10" s="297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8" t="s">
        <v>123</v>
      </c>
      <c r="D11" s="299" t="s">
        <v>21</v>
      </c>
      <c r="E11" s="300" t="s">
        <v>21</v>
      </c>
      <c r="F11" s="301">
        <v>23.619</v>
      </c>
      <c r="G11" s="40"/>
      <c r="H11" s="46"/>
    </row>
    <row r="12" s="2" customFormat="1" ht="16.8" customHeight="1">
      <c r="A12" s="40"/>
      <c r="B12" s="46"/>
      <c r="C12" s="302" t="s">
        <v>21</v>
      </c>
      <c r="D12" s="302" t="s">
        <v>412</v>
      </c>
      <c r="E12" s="19" t="s">
        <v>21</v>
      </c>
      <c r="F12" s="303">
        <v>0</v>
      </c>
      <c r="G12" s="40"/>
      <c r="H12" s="46"/>
    </row>
    <row r="13" s="2" customFormat="1" ht="16.8" customHeight="1">
      <c r="A13" s="40"/>
      <c r="B13" s="46"/>
      <c r="C13" s="302" t="s">
        <v>21</v>
      </c>
      <c r="D13" s="302" t="s">
        <v>413</v>
      </c>
      <c r="E13" s="19" t="s">
        <v>21</v>
      </c>
      <c r="F13" s="303">
        <v>9.9000000000000004</v>
      </c>
      <c r="G13" s="40"/>
      <c r="H13" s="46"/>
    </row>
    <row r="14" s="2" customFormat="1" ht="16.8" customHeight="1">
      <c r="A14" s="40"/>
      <c r="B14" s="46"/>
      <c r="C14" s="302" t="s">
        <v>21</v>
      </c>
      <c r="D14" s="302" t="s">
        <v>414</v>
      </c>
      <c r="E14" s="19" t="s">
        <v>21</v>
      </c>
      <c r="F14" s="303">
        <v>13.718999999999999</v>
      </c>
      <c r="G14" s="40"/>
      <c r="H14" s="46"/>
    </row>
    <row r="15" s="2" customFormat="1" ht="16.8" customHeight="1">
      <c r="A15" s="40"/>
      <c r="B15" s="46"/>
      <c r="C15" s="302" t="s">
        <v>123</v>
      </c>
      <c r="D15" s="302" t="s">
        <v>223</v>
      </c>
      <c r="E15" s="19" t="s">
        <v>21</v>
      </c>
      <c r="F15" s="303">
        <v>23.619</v>
      </c>
      <c r="G15" s="40"/>
      <c r="H15" s="46"/>
    </row>
    <row r="16" s="2" customFormat="1" ht="16.8" customHeight="1">
      <c r="A16" s="40"/>
      <c r="B16" s="46"/>
      <c r="C16" s="304" t="s">
        <v>3701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02" t="s">
        <v>409</v>
      </c>
      <c r="D17" s="302" t="s">
        <v>3702</v>
      </c>
      <c r="E17" s="19" t="s">
        <v>331</v>
      </c>
      <c r="F17" s="303">
        <v>48.979999999999997</v>
      </c>
      <c r="G17" s="40"/>
      <c r="H17" s="46"/>
    </row>
    <row r="18" s="2" customFormat="1">
      <c r="A18" s="40"/>
      <c r="B18" s="46"/>
      <c r="C18" s="302" t="s">
        <v>244</v>
      </c>
      <c r="D18" s="302" t="s">
        <v>3703</v>
      </c>
      <c r="E18" s="19" t="s">
        <v>214</v>
      </c>
      <c r="F18" s="303">
        <v>192.209</v>
      </c>
      <c r="G18" s="40"/>
      <c r="H18" s="46"/>
    </row>
    <row r="19" s="2" customFormat="1" ht="16.8" customHeight="1">
      <c r="A19" s="40"/>
      <c r="B19" s="46"/>
      <c r="C19" s="298" t="s">
        <v>125</v>
      </c>
      <c r="D19" s="299" t="s">
        <v>21</v>
      </c>
      <c r="E19" s="300" t="s">
        <v>21</v>
      </c>
      <c r="F19" s="301">
        <v>24.931000000000001</v>
      </c>
      <c r="G19" s="40"/>
      <c r="H19" s="46"/>
    </row>
    <row r="20" s="2" customFormat="1" ht="16.8" customHeight="1">
      <c r="A20" s="40"/>
      <c r="B20" s="46"/>
      <c r="C20" s="302" t="s">
        <v>21</v>
      </c>
      <c r="D20" s="302" t="s">
        <v>3704</v>
      </c>
      <c r="E20" s="19" t="s">
        <v>21</v>
      </c>
      <c r="F20" s="303">
        <v>10.77</v>
      </c>
      <c r="G20" s="40"/>
      <c r="H20" s="46"/>
    </row>
    <row r="21" s="2" customFormat="1" ht="16.8" customHeight="1">
      <c r="A21" s="40"/>
      <c r="B21" s="46"/>
      <c r="C21" s="302" t="s">
        <v>21</v>
      </c>
      <c r="D21" s="302" t="s">
        <v>3705</v>
      </c>
      <c r="E21" s="19" t="s">
        <v>21</v>
      </c>
      <c r="F21" s="303">
        <v>14.161</v>
      </c>
      <c r="G21" s="40"/>
      <c r="H21" s="46"/>
    </row>
    <row r="22" s="2" customFormat="1" ht="16.8" customHeight="1">
      <c r="A22" s="40"/>
      <c r="B22" s="46"/>
      <c r="C22" s="302" t="s">
        <v>125</v>
      </c>
      <c r="D22" s="302" t="s">
        <v>223</v>
      </c>
      <c r="E22" s="19" t="s">
        <v>21</v>
      </c>
      <c r="F22" s="303">
        <v>24.931000000000001</v>
      </c>
      <c r="G22" s="40"/>
      <c r="H22" s="46"/>
    </row>
    <row r="23" s="2" customFormat="1" ht="16.8" customHeight="1">
      <c r="A23" s="40"/>
      <c r="B23" s="46"/>
      <c r="C23" s="304" t="s">
        <v>3701</v>
      </c>
      <c r="D23" s="40"/>
      <c r="E23" s="40"/>
      <c r="F23" s="40"/>
      <c r="G23" s="40"/>
      <c r="H23" s="46"/>
    </row>
    <row r="24" s="2" customFormat="1">
      <c r="A24" s="40"/>
      <c r="B24" s="46"/>
      <c r="C24" s="302" t="s">
        <v>244</v>
      </c>
      <c r="D24" s="302" t="s">
        <v>3703</v>
      </c>
      <c r="E24" s="19" t="s">
        <v>214</v>
      </c>
      <c r="F24" s="303">
        <v>192.209</v>
      </c>
      <c r="G24" s="40"/>
      <c r="H24" s="46"/>
    </row>
    <row r="25" s="2" customFormat="1" ht="16.8" customHeight="1">
      <c r="A25" s="40"/>
      <c r="B25" s="46"/>
      <c r="C25" s="298" t="s">
        <v>127</v>
      </c>
      <c r="D25" s="299" t="s">
        <v>21</v>
      </c>
      <c r="E25" s="300" t="s">
        <v>21</v>
      </c>
      <c r="F25" s="301">
        <v>27.622</v>
      </c>
      <c r="G25" s="40"/>
      <c r="H25" s="46"/>
    </row>
    <row r="26" s="2" customFormat="1">
      <c r="A26" s="40"/>
      <c r="B26" s="46"/>
      <c r="C26" s="302" t="s">
        <v>21</v>
      </c>
      <c r="D26" s="302" t="s">
        <v>3706</v>
      </c>
      <c r="E26" s="19" t="s">
        <v>21</v>
      </c>
      <c r="F26" s="303">
        <v>12.815</v>
      </c>
      <c r="G26" s="40"/>
      <c r="H26" s="46"/>
    </row>
    <row r="27" s="2" customFormat="1" ht="16.8" customHeight="1">
      <c r="A27" s="40"/>
      <c r="B27" s="46"/>
      <c r="C27" s="302" t="s">
        <v>21</v>
      </c>
      <c r="D27" s="302" t="s">
        <v>3707</v>
      </c>
      <c r="E27" s="19" t="s">
        <v>21</v>
      </c>
      <c r="F27" s="303">
        <v>8.2070000000000007</v>
      </c>
      <c r="G27" s="40"/>
      <c r="H27" s="46"/>
    </row>
    <row r="28" s="2" customFormat="1" ht="16.8" customHeight="1">
      <c r="A28" s="40"/>
      <c r="B28" s="46"/>
      <c r="C28" s="302" t="s">
        <v>21</v>
      </c>
      <c r="D28" s="302" t="s">
        <v>3708</v>
      </c>
      <c r="E28" s="19" t="s">
        <v>21</v>
      </c>
      <c r="F28" s="303">
        <v>6.5999999999999996</v>
      </c>
      <c r="G28" s="40"/>
      <c r="H28" s="46"/>
    </row>
    <row r="29" s="2" customFormat="1" ht="16.8" customHeight="1">
      <c r="A29" s="40"/>
      <c r="B29" s="46"/>
      <c r="C29" s="302" t="s">
        <v>127</v>
      </c>
      <c r="D29" s="302" t="s">
        <v>223</v>
      </c>
      <c r="E29" s="19" t="s">
        <v>21</v>
      </c>
      <c r="F29" s="303">
        <v>27.622</v>
      </c>
      <c r="G29" s="40"/>
      <c r="H29" s="46"/>
    </row>
    <row r="30" s="2" customFormat="1" ht="16.8" customHeight="1">
      <c r="A30" s="40"/>
      <c r="B30" s="46"/>
      <c r="C30" s="304" t="s">
        <v>3701</v>
      </c>
      <c r="D30" s="40"/>
      <c r="E30" s="40"/>
      <c r="F30" s="40"/>
      <c r="G30" s="40"/>
      <c r="H30" s="46"/>
    </row>
    <row r="31" s="2" customFormat="1">
      <c r="A31" s="40"/>
      <c r="B31" s="46"/>
      <c r="C31" s="302" t="s">
        <v>244</v>
      </c>
      <c r="D31" s="302" t="s">
        <v>3703</v>
      </c>
      <c r="E31" s="19" t="s">
        <v>214</v>
      </c>
      <c r="F31" s="303">
        <v>192.209</v>
      </c>
      <c r="G31" s="40"/>
      <c r="H31" s="46"/>
    </row>
    <row r="32" s="2" customFormat="1" ht="16.8" customHeight="1">
      <c r="A32" s="40"/>
      <c r="B32" s="46"/>
      <c r="C32" s="298" t="s">
        <v>3709</v>
      </c>
      <c r="D32" s="299" t="s">
        <v>21</v>
      </c>
      <c r="E32" s="300" t="s">
        <v>21</v>
      </c>
      <c r="F32" s="301">
        <v>21.449999999999999</v>
      </c>
      <c r="G32" s="40"/>
      <c r="H32" s="46"/>
    </row>
    <row r="33" s="2" customFormat="1" ht="16.8" customHeight="1">
      <c r="A33" s="40"/>
      <c r="B33" s="46"/>
      <c r="C33" s="302" t="s">
        <v>21</v>
      </c>
      <c r="D33" s="302" t="s">
        <v>3710</v>
      </c>
      <c r="E33" s="19" t="s">
        <v>21</v>
      </c>
      <c r="F33" s="303">
        <v>21.449999999999999</v>
      </c>
      <c r="G33" s="40"/>
      <c r="H33" s="46"/>
    </row>
    <row r="34" s="2" customFormat="1" ht="16.8" customHeight="1">
      <c r="A34" s="40"/>
      <c r="B34" s="46"/>
      <c r="C34" s="302" t="s">
        <v>3709</v>
      </c>
      <c r="D34" s="302" t="s">
        <v>223</v>
      </c>
      <c r="E34" s="19" t="s">
        <v>21</v>
      </c>
      <c r="F34" s="303">
        <v>21.449999999999999</v>
      </c>
      <c r="G34" s="40"/>
      <c r="H34" s="46"/>
    </row>
    <row r="35" s="2" customFormat="1" ht="16.8" customHeight="1">
      <c r="A35" s="40"/>
      <c r="B35" s="46"/>
      <c r="C35" s="298" t="s">
        <v>116</v>
      </c>
      <c r="D35" s="299" t="s">
        <v>21</v>
      </c>
      <c r="E35" s="300" t="s">
        <v>21</v>
      </c>
      <c r="F35" s="301">
        <v>141.625</v>
      </c>
      <c r="G35" s="40"/>
      <c r="H35" s="46"/>
    </row>
    <row r="36" s="2" customFormat="1" ht="16.8" customHeight="1">
      <c r="A36" s="40"/>
      <c r="B36" s="46"/>
      <c r="C36" s="302" t="s">
        <v>21</v>
      </c>
      <c r="D36" s="302" t="s">
        <v>225</v>
      </c>
      <c r="E36" s="19" t="s">
        <v>21</v>
      </c>
      <c r="F36" s="303">
        <v>91</v>
      </c>
      <c r="G36" s="40"/>
      <c r="H36" s="46"/>
    </row>
    <row r="37" s="2" customFormat="1" ht="16.8" customHeight="1">
      <c r="A37" s="40"/>
      <c r="B37" s="46"/>
      <c r="C37" s="302" t="s">
        <v>21</v>
      </c>
      <c r="D37" s="302" t="s">
        <v>226</v>
      </c>
      <c r="E37" s="19" t="s">
        <v>21</v>
      </c>
      <c r="F37" s="303">
        <v>50.625</v>
      </c>
      <c r="G37" s="40"/>
      <c r="H37" s="46"/>
    </row>
    <row r="38" s="2" customFormat="1" ht="16.8" customHeight="1">
      <c r="A38" s="40"/>
      <c r="B38" s="46"/>
      <c r="C38" s="302" t="s">
        <v>116</v>
      </c>
      <c r="D38" s="302" t="s">
        <v>223</v>
      </c>
      <c r="E38" s="19" t="s">
        <v>21</v>
      </c>
      <c r="F38" s="303">
        <v>141.625</v>
      </c>
      <c r="G38" s="40"/>
      <c r="H38" s="46"/>
    </row>
    <row r="39" s="2" customFormat="1" ht="16.8" customHeight="1">
      <c r="A39" s="40"/>
      <c r="B39" s="46"/>
      <c r="C39" s="304" t="s">
        <v>3701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302" t="s">
        <v>219</v>
      </c>
      <c r="D40" s="302" t="s">
        <v>3711</v>
      </c>
      <c r="E40" s="19" t="s">
        <v>214</v>
      </c>
      <c r="F40" s="303">
        <v>261.625</v>
      </c>
      <c r="G40" s="40"/>
      <c r="H40" s="46"/>
    </row>
    <row r="41" s="2" customFormat="1" ht="16.8" customHeight="1">
      <c r="A41" s="40"/>
      <c r="B41" s="46"/>
      <c r="C41" s="302" t="s">
        <v>273</v>
      </c>
      <c r="D41" s="302" t="s">
        <v>3712</v>
      </c>
      <c r="E41" s="19" t="s">
        <v>214</v>
      </c>
      <c r="F41" s="303">
        <v>381.625</v>
      </c>
      <c r="G41" s="40"/>
      <c r="H41" s="46"/>
    </row>
    <row r="42" s="2" customFormat="1">
      <c r="A42" s="40"/>
      <c r="B42" s="46"/>
      <c r="C42" s="302" t="s">
        <v>306</v>
      </c>
      <c r="D42" s="302" t="s">
        <v>3713</v>
      </c>
      <c r="E42" s="19" t="s">
        <v>214</v>
      </c>
      <c r="F42" s="303">
        <v>184.328</v>
      </c>
      <c r="G42" s="40"/>
      <c r="H42" s="46"/>
    </row>
    <row r="43" s="2" customFormat="1" ht="16.8" customHeight="1">
      <c r="A43" s="40"/>
      <c r="B43" s="46"/>
      <c r="C43" s="298" t="s">
        <v>119</v>
      </c>
      <c r="D43" s="299" t="s">
        <v>21</v>
      </c>
      <c r="E43" s="300" t="s">
        <v>21</v>
      </c>
      <c r="F43" s="301">
        <v>33</v>
      </c>
      <c r="G43" s="40"/>
      <c r="H43" s="46"/>
    </row>
    <row r="44" s="2" customFormat="1" ht="16.8" customHeight="1">
      <c r="A44" s="40"/>
      <c r="B44" s="46"/>
      <c r="C44" s="302" t="s">
        <v>21</v>
      </c>
      <c r="D44" s="302" t="s">
        <v>231</v>
      </c>
      <c r="E44" s="19" t="s">
        <v>21</v>
      </c>
      <c r="F44" s="303">
        <v>33</v>
      </c>
      <c r="G44" s="40"/>
      <c r="H44" s="46"/>
    </row>
    <row r="45" s="2" customFormat="1" ht="16.8" customHeight="1">
      <c r="A45" s="40"/>
      <c r="B45" s="46"/>
      <c r="C45" s="302" t="s">
        <v>119</v>
      </c>
      <c r="D45" s="302" t="s">
        <v>223</v>
      </c>
      <c r="E45" s="19" t="s">
        <v>21</v>
      </c>
      <c r="F45" s="303">
        <v>33</v>
      </c>
      <c r="G45" s="40"/>
      <c r="H45" s="46"/>
    </row>
    <row r="46" s="2" customFormat="1" ht="16.8" customHeight="1">
      <c r="A46" s="40"/>
      <c r="B46" s="46"/>
      <c r="C46" s="304" t="s">
        <v>3701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302" t="s">
        <v>228</v>
      </c>
      <c r="D47" s="302" t="s">
        <v>3714</v>
      </c>
      <c r="E47" s="19" t="s">
        <v>214</v>
      </c>
      <c r="F47" s="303">
        <v>33</v>
      </c>
      <c r="G47" s="40"/>
      <c r="H47" s="46"/>
    </row>
    <row r="48" s="2" customFormat="1">
      <c r="A48" s="40"/>
      <c r="B48" s="46"/>
      <c r="C48" s="302" t="s">
        <v>306</v>
      </c>
      <c r="D48" s="302" t="s">
        <v>3713</v>
      </c>
      <c r="E48" s="19" t="s">
        <v>214</v>
      </c>
      <c r="F48" s="303">
        <v>184.328</v>
      </c>
      <c r="G48" s="40"/>
      <c r="H48" s="46"/>
    </row>
    <row r="49" s="2" customFormat="1" ht="16.8" customHeight="1">
      <c r="A49" s="40"/>
      <c r="B49" s="46"/>
      <c r="C49" s="298" t="s">
        <v>111</v>
      </c>
      <c r="D49" s="299" t="s">
        <v>21</v>
      </c>
      <c r="E49" s="300" t="s">
        <v>21</v>
      </c>
      <c r="F49" s="301">
        <v>32.390000000000001</v>
      </c>
      <c r="G49" s="40"/>
      <c r="H49" s="46"/>
    </row>
    <row r="50" s="2" customFormat="1" ht="16.8" customHeight="1">
      <c r="A50" s="40"/>
      <c r="B50" s="46"/>
      <c r="C50" s="302" t="s">
        <v>21</v>
      </c>
      <c r="D50" s="302" t="s">
        <v>2247</v>
      </c>
      <c r="E50" s="19" t="s">
        <v>21</v>
      </c>
      <c r="F50" s="303">
        <v>14.6</v>
      </c>
      <c r="G50" s="40"/>
      <c r="H50" s="46"/>
    </row>
    <row r="51" s="2" customFormat="1" ht="16.8" customHeight="1">
      <c r="A51" s="40"/>
      <c r="B51" s="46"/>
      <c r="C51" s="302" t="s">
        <v>21</v>
      </c>
      <c r="D51" s="302" t="s">
        <v>2248</v>
      </c>
      <c r="E51" s="19" t="s">
        <v>21</v>
      </c>
      <c r="F51" s="303">
        <v>2.4900000000000002</v>
      </c>
      <c r="G51" s="40"/>
      <c r="H51" s="46"/>
    </row>
    <row r="52" s="2" customFormat="1" ht="16.8" customHeight="1">
      <c r="A52" s="40"/>
      <c r="B52" s="46"/>
      <c r="C52" s="302" t="s">
        <v>21</v>
      </c>
      <c r="D52" s="302" t="s">
        <v>2249</v>
      </c>
      <c r="E52" s="19" t="s">
        <v>21</v>
      </c>
      <c r="F52" s="303">
        <v>8.0999999999999996</v>
      </c>
      <c r="G52" s="40"/>
      <c r="H52" s="46"/>
    </row>
    <row r="53" s="2" customFormat="1" ht="16.8" customHeight="1">
      <c r="A53" s="40"/>
      <c r="B53" s="46"/>
      <c r="C53" s="302" t="s">
        <v>21</v>
      </c>
      <c r="D53" s="302" t="s">
        <v>2250</v>
      </c>
      <c r="E53" s="19" t="s">
        <v>21</v>
      </c>
      <c r="F53" s="303">
        <v>7.2000000000000002</v>
      </c>
      <c r="G53" s="40"/>
      <c r="H53" s="46"/>
    </row>
    <row r="54" s="2" customFormat="1" ht="16.8" customHeight="1">
      <c r="A54" s="40"/>
      <c r="B54" s="46"/>
      <c r="C54" s="302" t="s">
        <v>111</v>
      </c>
      <c r="D54" s="302" t="s">
        <v>257</v>
      </c>
      <c r="E54" s="19" t="s">
        <v>21</v>
      </c>
      <c r="F54" s="303">
        <v>32.390000000000001</v>
      </c>
      <c r="G54" s="40"/>
      <c r="H54" s="46"/>
    </row>
    <row r="55" s="2" customFormat="1" ht="16.8" customHeight="1">
      <c r="A55" s="40"/>
      <c r="B55" s="46"/>
      <c r="C55" s="304" t="s">
        <v>3701</v>
      </c>
      <c r="D55" s="40"/>
      <c r="E55" s="40"/>
      <c r="F55" s="40"/>
      <c r="G55" s="40"/>
      <c r="H55" s="46"/>
    </row>
    <row r="56" s="2" customFormat="1" ht="16.8" customHeight="1">
      <c r="A56" s="40"/>
      <c r="B56" s="46"/>
      <c r="C56" s="302" t="s">
        <v>2244</v>
      </c>
      <c r="D56" s="302" t="s">
        <v>3715</v>
      </c>
      <c r="E56" s="19" t="s">
        <v>331</v>
      </c>
      <c r="F56" s="303">
        <v>32.390000000000001</v>
      </c>
      <c r="G56" s="40"/>
      <c r="H56" s="46"/>
    </row>
    <row r="57" s="2" customFormat="1" ht="16.8" customHeight="1">
      <c r="A57" s="40"/>
      <c r="B57" s="46"/>
      <c r="C57" s="302" t="s">
        <v>2257</v>
      </c>
      <c r="D57" s="302" t="s">
        <v>3716</v>
      </c>
      <c r="E57" s="19" t="s">
        <v>331</v>
      </c>
      <c r="F57" s="303">
        <v>32.390000000000001</v>
      </c>
      <c r="G57" s="40"/>
      <c r="H57" s="46"/>
    </row>
    <row r="58" s="2" customFormat="1" ht="16.8" customHeight="1">
      <c r="A58" s="40"/>
      <c r="B58" s="46"/>
      <c r="C58" s="302" t="s">
        <v>2252</v>
      </c>
      <c r="D58" s="302" t="s">
        <v>2253</v>
      </c>
      <c r="E58" s="19" t="s">
        <v>331</v>
      </c>
      <c r="F58" s="303">
        <v>35.628999999999998</v>
      </c>
      <c r="G58" s="40"/>
      <c r="H58" s="46"/>
    </row>
    <row r="59" s="2" customFormat="1" ht="16.8" customHeight="1">
      <c r="A59" s="40"/>
      <c r="B59" s="46"/>
      <c r="C59" s="298" t="s">
        <v>102</v>
      </c>
      <c r="D59" s="299" t="s">
        <v>21</v>
      </c>
      <c r="E59" s="300" t="s">
        <v>21</v>
      </c>
      <c r="F59" s="301">
        <v>462.43000000000001</v>
      </c>
      <c r="G59" s="40"/>
      <c r="H59" s="46"/>
    </row>
    <row r="60" s="2" customFormat="1" ht="16.8" customHeight="1">
      <c r="A60" s="40"/>
      <c r="B60" s="46"/>
      <c r="C60" s="302" t="s">
        <v>21</v>
      </c>
      <c r="D60" s="302" t="s">
        <v>1045</v>
      </c>
      <c r="E60" s="19" t="s">
        <v>21</v>
      </c>
      <c r="F60" s="303">
        <v>72</v>
      </c>
      <c r="G60" s="40"/>
      <c r="H60" s="46"/>
    </row>
    <row r="61" s="2" customFormat="1" ht="16.8" customHeight="1">
      <c r="A61" s="40"/>
      <c r="B61" s="46"/>
      <c r="C61" s="302" t="s">
        <v>21</v>
      </c>
      <c r="D61" s="302" t="s">
        <v>1046</v>
      </c>
      <c r="E61" s="19" t="s">
        <v>21</v>
      </c>
      <c r="F61" s="303">
        <v>390.43000000000001</v>
      </c>
      <c r="G61" s="40"/>
      <c r="H61" s="46"/>
    </row>
    <row r="62" s="2" customFormat="1" ht="16.8" customHeight="1">
      <c r="A62" s="40"/>
      <c r="B62" s="46"/>
      <c r="C62" s="302" t="s">
        <v>102</v>
      </c>
      <c r="D62" s="302" t="s">
        <v>223</v>
      </c>
      <c r="E62" s="19" t="s">
        <v>21</v>
      </c>
      <c r="F62" s="303">
        <v>462.43000000000001</v>
      </c>
      <c r="G62" s="40"/>
      <c r="H62" s="46"/>
    </row>
    <row r="63" s="2" customFormat="1" ht="16.8" customHeight="1">
      <c r="A63" s="40"/>
      <c r="B63" s="46"/>
      <c r="C63" s="304" t="s">
        <v>3701</v>
      </c>
      <c r="D63" s="40"/>
      <c r="E63" s="40"/>
      <c r="F63" s="40"/>
      <c r="G63" s="40"/>
      <c r="H63" s="46"/>
    </row>
    <row r="64" s="2" customFormat="1">
      <c r="A64" s="40"/>
      <c r="B64" s="46"/>
      <c r="C64" s="302" t="s">
        <v>1042</v>
      </c>
      <c r="D64" s="302" t="s">
        <v>3717</v>
      </c>
      <c r="E64" s="19" t="s">
        <v>331</v>
      </c>
      <c r="F64" s="303">
        <v>462.43000000000001</v>
      </c>
      <c r="G64" s="40"/>
      <c r="H64" s="46"/>
    </row>
    <row r="65" s="2" customFormat="1" ht="16.8" customHeight="1">
      <c r="A65" s="40"/>
      <c r="B65" s="46"/>
      <c r="C65" s="302" t="s">
        <v>1048</v>
      </c>
      <c r="D65" s="302" t="s">
        <v>1049</v>
      </c>
      <c r="E65" s="19" t="s">
        <v>331</v>
      </c>
      <c r="F65" s="303">
        <v>462.43000000000001</v>
      </c>
      <c r="G65" s="40"/>
      <c r="H65" s="46"/>
    </row>
    <row r="66" s="2" customFormat="1">
      <c r="A66" s="40"/>
      <c r="B66" s="46"/>
      <c r="C66" s="302" t="s">
        <v>1052</v>
      </c>
      <c r="D66" s="302" t="s">
        <v>3718</v>
      </c>
      <c r="E66" s="19" t="s">
        <v>331</v>
      </c>
      <c r="F66" s="303">
        <v>462.43000000000001</v>
      </c>
      <c r="G66" s="40"/>
      <c r="H66" s="46"/>
    </row>
    <row r="67" s="2" customFormat="1" ht="16.8" customHeight="1">
      <c r="A67" s="40"/>
      <c r="B67" s="46"/>
      <c r="C67" s="298" t="s">
        <v>147</v>
      </c>
      <c r="D67" s="299" t="s">
        <v>21</v>
      </c>
      <c r="E67" s="300" t="s">
        <v>21</v>
      </c>
      <c r="F67" s="301">
        <v>48.520000000000003</v>
      </c>
      <c r="G67" s="40"/>
      <c r="H67" s="46"/>
    </row>
    <row r="68" s="2" customFormat="1" ht="16.8" customHeight="1">
      <c r="A68" s="40"/>
      <c r="B68" s="46"/>
      <c r="C68" s="302" t="s">
        <v>21</v>
      </c>
      <c r="D68" s="302" t="s">
        <v>903</v>
      </c>
      <c r="E68" s="19" t="s">
        <v>21</v>
      </c>
      <c r="F68" s="303">
        <v>48.520000000000003</v>
      </c>
      <c r="G68" s="40"/>
      <c r="H68" s="46"/>
    </row>
    <row r="69" s="2" customFormat="1" ht="16.8" customHeight="1">
      <c r="A69" s="40"/>
      <c r="B69" s="46"/>
      <c r="C69" s="302" t="s">
        <v>147</v>
      </c>
      <c r="D69" s="302" t="s">
        <v>223</v>
      </c>
      <c r="E69" s="19" t="s">
        <v>21</v>
      </c>
      <c r="F69" s="303">
        <v>48.520000000000003</v>
      </c>
      <c r="G69" s="40"/>
      <c r="H69" s="46"/>
    </row>
    <row r="70" s="2" customFormat="1" ht="16.8" customHeight="1">
      <c r="A70" s="40"/>
      <c r="B70" s="46"/>
      <c r="C70" s="304" t="s">
        <v>3701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02" t="s">
        <v>898</v>
      </c>
      <c r="D71" s="302" t="s">
        <v>3719</v>
      </c>
      <c r="E71" s="19" t="s">
        <v>322</v>
      </c>
      <c r="F71" s="303">
        <v>139.31</v>
      </c>
      <c r="G71" s="40"/>
      <c r="H71" s="46"/>
    </row>
    <row r="72" s="2" customFormat="1" ht="16.8" customHeight="1">
      <c r="A72" s="40"/>
      <c r="B72" s="46"/>
      <c r="C72" s="302" t="s">
        <v>917</v>
      </c>
      <c r="D72" s="302" t="s">
        <v>918</v>
      </c>
      <c r="E72" s="19" t="s">
        <v>322</v>
      </c>
      <c r="F72" s="303">
        <v>50.945999999999998</v>
      </c>
      <c r="G72" s="40"/>
      <c r="H72" s="46"/>
    </row>
    <row r="73" s="2" customFormat="1" ht="16.8" customHeight="1">
      <c r="A73" s="40"/>
      <c r="B73" s="46"/>
      <c r="C73" s="298" t="s">
        <v>149</v>
      </c>
      <c r="D73" s="299" t="s">
        <v>21</v>
      </c>
      <c r="E73" s="300" t="s">
        <v>21</v>
      </c>
      <c r="F73" s="301">
        <v>64.540000000000006</v>
      </c>
      <c r="G73" s="40"/>
      <c r="H73" s="46"/>
    </row>
    <row r="74" s="2" customFormat="1" ht="16.8" customHeight="1">
      <c r="A74" s="40"/>
      <c r="B74" s="46"/>
      <c r="C74" s="302" t="s">
        <v>21</v>
      </c>
      <c r="D74" s="302" t="s">
        <v>904</v>
      </c>
      <c r="E74" s="19" t="s">
        <v>21</v>
      </c>
      <c r="F74" s="303">
        <v>39.850000000000001</v>
      </c>
      <c r="G74" s="40"/>
      <c r="H74" s="46"/>
    </row>
    <row r="75" s="2" customFormat="1" ht="16.8" customHeight="1">
      <c r="A75" s="40"/>
      <c r="B75" s="46"/>
      <c r="C75" s="302" t="s">
        <v>21</v>
      </c>
      <c r="D75" s="302" t="s">
        <v>905</v>
      </c>
      <c r="E75" s="19" t="s">
        <v>21</v>
      </c>
      <c r="F75" s="303">
        <v>24.690000000000001</v>
      </c>
      <c r="G75" s="40"/>
      <c r="H75" s="46"/>
    </row>
    <row r="76" s="2" customFormat="1" ht="16.8" customHeight="1">
      <c r="A76" s="40"/>
      <c r="B76" s="46"/>
      <c r="C76" s="302" t="s">
        <v>149</v>
      </c>
      <c r="D76" s="302" t="s">
        <v>223</v>
      </c>
      <c r="E76" s="19" t="s">
        <v>21</v>
      </c>
      <c r="F76" s="303">
        <v>64.540000000000006</v>
      </c>
      <c r="G76" s="40"/>
      <c r="H76" s="46"/>
    </row>
    <row r="77" s="2" customFormat="1" ht="16.8" customHeight="1">
      <c r="A77" s="40"/>
      <c r="B77" s="46"/>
      <c r="C77" s="304" t="s">
        <v>3701</v>
      </c>
      <c r="D77" s="40"/>
      <c r="E77" s="40"/>
      <c r="F77" s="40"/>
      <c r="G77" s="40"/>
      <c r="H77" s="46"/>
    </row>
    <row r="78" s="2" customFormat="1" ht="16.8" customHeight="1">
      <c r="A78" s="40"/>
      <c r="B78" s="46"/>
      <c r="C78" s="302" t="s">
        <v>898</v>
      </c>
      <c r="D78" s="302" t="s">
        <v>3719</v>
      </c>
      <c r="E78" s="19" t="s">
        <v>322</v>
      </c>
      <c r="F78" s="303">
        <v>139.31</v>
      </c>
      <c r="G78" s="40"/>
      <c r="H78" s="46"/>
    </row>
    <row r="79" s="2" customFormat="1" ht="16.8" customHeight="1">
      <c r="A79" s="40"/>
      <c r="B79" s="46"/>
      <c r="C79" s="302" t="s">
        <v>912</v>
      </c>
      <c r="D79" s="302" t="s">
        <v>3720</v>
      </c>
      <c r="E79" s="19" t="s">
        <v>322</v>
      </c>
      <c r="F79" s="303">
        <v>67.766999999999996</v>
      </c>
      <c r="G79" s="40"/>
      <c r="H79" s="46"/>
    </row>
    <row r="80" s="2" customFormat="1" ht="16.8" customHeight="1">
      <c r="A80" s="40"/>
      <c r="B80" s="46"/>
      <c r="C80" s="298" t="s">
        <v>145</v>
      </c>
      <c r="D80" s="299" t="s">
        <v>21</v>
      </c>
      <c r="E80" s="300" t="s">
        <v>21</v>
      </c>
      <c r="F80" s="301">
        <v>26.25</v>
      </c>
      <c r="G80" s="40"/>
      <c r="H80" s="46"/>
    </row>
    <row r="81" s="2" customFormat="1" ht="16.8" customHeight="1">
      <c r="A81" s="40"/>
      <c r="B81" s="46"/>
      <c r="C81" s="302" t="s">
        <v>21</v>
      </c>
      <c r="D81" s="302" t="s">
        <v>901</v>
      </c>
      <c r="E81" s="19" t="s">
        <v>21</v>
      </c>
      <c r="F81" s="303">
        <v>22.199999999999999</v>
      </c>
      <c r="G81" s="40"/>
      <c r="H81" s="46"/>
    </row>
    <row r="82" s="2" customFormat="1" ht="16.8" customHeight="1">
      <c r="A82" s="40"/>
      <c r="B82" s="46"/>
      <c r="C82" s="302" t="s">
        <v>21</v>
      </c>
      <c r="D82" s="302" t="s">
        <v>902</v>
      </c>
      <c r="E82" s="19" t="s">
        <v>21</v>
      </c>
      <c r="F82" s="303">
        <v>4.0499999999999998</v>
      </c>
      <c r="G82" s="40"/>
      <c r="H82" s="46"/>
    </row>
    <row r="83" s="2" customFormat="1" ht="16.8" customHeight="1">
      <c r="A83" s="40"/>
      <c r="B83" s="46"/>
      <c r="C83" s="302" t="s">
        <v>145</v>
      </c>
      <c r="D83" s="302" t="s">
        <v>223</v>
      </c>
      <c r="E83" s="19" t="s">
        <v>21</v>
      </c>
      <c r="F83" s="303">
        <v>26.25</v>
      </c>
      <c r="G83" s="40"/>
      <c r="H83" s="46"/>
    </row>
    <row r="84" s="2" customFormat="1" ht="16.8" customHeight="1">
      <c r="A84" s="40"/>
      <c r="B84" s="46"/>
      <c r="C84" s="304" t="s">
        <v>3701</v>
      </c>
      <c r="D84" s="40"/>
      <c r="E84" s="40"/>
      <c r="F84" s="40"/>
      <c r="G84" s="40"/>
      <c r="H84" s="46"/>
    </row>
    <row r="85" s="2" customFormat="1" ht="16.8" customHeight="1">
      <c r="A85" s="40"/>
      <c r="B85" s="46"/>
      <c r="C85" s="302" t="s">
        <v>898</v>
      </c>
      <c r="D85" s="302" t="s">
        <v>3719</v>
      </c>
      <c r="E85" s="19" t="s">
        <v>322</v>
      </c>
      <c r="F85" s="303">
        <v>139.31</v>
      </c>
      <c r="G85" s="40"/>
      <c r="H85" s="46"/>
    </row>
    <row r="86" s="2" customFormat="1" ht="16.8" customHeight="1">
      <c r="A86" s="40"/>
      <c r="B86" s="46"/>
      <c r="C86" s="302" t="s">
        <v>907</v>
      </c>
      <c r="D86" s="302" t="s">
        <v>908</v>
      </c>
      <c r="E86" s="19" t="s">
        <v>322</v>
      </c>
      <c r="F86" s="303">
        <v>27.562999999999999</v>
      </c>
      <c r="G86" s="40"/>
      <c r="H86" s="46"/>
    </row>
    <row r="87" s="2" customFormat="1" ht="16.8" customHeight="1">
      <c r="A87" s="40"/>
      <c r="B87" s="46"/>
      <c r="C87" s="298" t="s">
        <v>3721</v>
      </c>
      <c r="D87" s="299" t="s">
        <v>21</v>
      </c>
      <c r="E87" s="300" t="s">
        <v>21</v>
      </c>
      <c r="F87" s="301">
        <v>214.37299999999999</v>
      </c>
      <c r="G87" s="40"/>
      <c r="H87" s="46"/>
    </row>
    <row r="88" s="2" customFormat="1" ht="16.8" customHeight="1">
      <c r="A88" s="40"/>
      <c r="B88" s="46"/>
      <c r="C88" s="302" t="s">
        <v>21</v>
      </c>
      <c r="D88" s="302" t="s">
        <v>3722</v>
      </c>
      <c r="E88" s="19" t="s">
        <v>21</v>
      </c>
      <c r="F88" s="303">
        <v>0</v>
      </c>
      <c r="G88" s="40"/>
      <c r="H88" s="46"/>
    </row>
    <row r="89" s="2" customFormat="1" ht="16.8" customHeight="1">
      <c r="A89" s="40"/>
      <c r="B89" s="46"/>
      <c r="C89" s="302" t="s">
        <v>21</v>
      </c>
      <c r="D89" s="302" t="s">
        <v>3723</v>
      </c>
      <c r="E89" s="19" t="s">
        <v>21</v>
      </c>
      <c r="F89" s="303">
        <v>52.695</v>
      </c>
      <c r="G89" s="40"/>
      <c r="H89" s="46"/>
    </row>
    <row r="90" s="2" customFormat="1" ht="16.8" customHeight="1">
      <c r="A90" s="40"/>
      <c r="B90" s="46"/>
      <c r="C90" s="302" t="s">
        <v>21</v>
      </c>
      <c r="D90" s="302" t="s">
        <v>3724</v>
      </c>
      <c r="E90" s="19" t="s">
        <v>21</v>
      </c>
      <c r="F90" s="303">
        <v>83.518000000000001</v>
      </c>
      <c r="G90" s="40"/>
      <c r="H90" s="46"/>
    </row>
    <row r="91" s="2" customFormat="1" ht="16.8" customHeight="1">
      <c r="A91" s="40"/>
      <c r="B91" s="46"/>
      <c r="C91" s="302" t="s">
        <v>21</v>
      </c>
      <c r="D91" s="302" t="s">
        <v>3725</v>
      </c>
      <c r="E91" s="19" t="s">
        <v>21</v>
      </c>
      <c r="F91" s="303">
        <v>16.199999999999999</v>
      </c>
      <c r="G91" s="40"/>
      <c r="H91" s="46"/>
    </row>
    <row r="92" s="2" customFormat="1" ht="16.8" customHeight="1">
      <c r="A92" s="40"/>
      <c r="B92" s="46"/>
      <c r="C92" s="302" t="s">
        <v>21</v>
      </c>
      <c r="D92" s="302" t="s">
        <v>3726</v>
      </c>
      <c r="E92" s="19" t="s">
        <v>21</v>
      </c>
      <c r="F92" s="303">
        <v>13.199999999999999</v>
      </c>
      <c r="G92" s="40"/>
      <c r="H92" s="46"/>
    </row>
    <row r="93" s="2" customFormat="1" ht="16.8" customHeight="1">
      <c r="A93" s="40"/>
      <c r="B93" s="46"/>
      <c r="C93" s="302" t="s">
        <v>21</v>
      </c>
      <c r="D93" s="302" t="s">
        <v>3727</v>
      </c>
      <c r="E93" s="19" t="s">
        <v>21</v>
      </c>
      <c r="F93" s="303">
        <v>48.759999999999998</v>
      </c>
      <c r="G93" s="40"/>
      <c r="H93" s="46"/>
    </row>
    <row r="94" s="2" customFormat="1" ht="16.8" customHeight="1">
      <c r="A94" s="40"/>
      <c r="B94" s="46"/>
      <c r="C94" s="302" t="s">
        <v>3721</v>
      </c>
      <c r="D94" s="302" t="s">
        <v>223</v>
      </c>
      <c r="E94" s="19" t="s">
        <v>21</v>
      </c>
      <c r="F94" s="303">
        <v>214.37299999999999</v>
      </c>
      <c r="G94" s="40"/>
      <c r="H94" s="46"/>
    </row>
    <row r="95" s="2" customFormat="1" ht="16.8" customHeight="1">
      <c r="A95" s="40"/>
      <c r="B95" s="46"/>
      <c r="C95" s="298" t="s">
        <v>141</v>
      </c>
      <c r="D95" s="299" t="s">
        <v>21</v>
      </c>
      <c r="E95" s="300" t="s">
        <v>21</v>
      </c>
      <c r="F95" s="301">
        <v>35.530000000000001</v>
      </c>
      <c r="G95" s="40"/>
      <c r="H95" s="46"/>
    </row>
    <row r="96" s="2" customFormat="1" ht="16.8" customHeight="1">
      <c r="A96" s="40"/>
      <c r="B96" s="46"/>
      <c r="C96" s="302" t="s">
        <v>21</v>
      </c>
      <c r="D96" s="302" t="s">
        <v>781</v>
      </c>
      <c r="E96" s="19" t="s">
        <v>21</v>
      </c>
      <c r="F96" s="303">
        <v>16.309999999999999</v>
      </c>
      <c r="G96" s="40"/>
      <c r="H96" s="46"/>
    </row>
    <row r="97" s="2" customFormat="1" ht="16.8" customHeight="1">
      <c r="A97" s="40"/>
      <c r="B97" s="46"/>
      <c r="C97" s="302" t="s">
        <v>21</v>
      </c>
      <c r="D97" s="302" t="s">
        <v>782</v>
      </c>
      <c r="E97" s="19" t="s">
        <v>21</v>
      </c>
      <c r="F97" s="303">
        <v>19.219999999999999</v>
      </c>
      <c r="G97" s="40"/>
      <c r="H97" s="46"/>
    </row>
    <row r="98" s="2" customFormat="1" ht="16.8" customHeight="1">
      <c r="A98" s="40"/>
      <c r="B98" s="46"/>
      <c r="C98" s="302" t="s">
        <v>141</v>
      </c>
      <c r="D98" s="302" t="s">
        <v>223</v>
      </c>
      <c r="E98" s="19" t="s">
        <v>21</v>
      </c>
      <c r="F98" s="303">
        <v>35.530000000000001</v>
      </c>
      <c r="G98" s="40"/>
      <c r="H98" s="46"/>
    </row>
    <row r="99" s="2" customFormat="1" ht="16.8" customHeight="1">
      <c r="A99" s="40"/>
      <c r="B99" s="46"/>
      <c r="C99" s="304" t="s">
        <v>3701</v>
      </c>
      <c r="D99" s="40"/>
      <c r="E99" s="40"/>
      <c r="F99" s="40"/>
      <c r="G99" s="40"/>
      <c r="H99" s="46"/>
    </row>
    <row r="100" s="2" customFormat="1">
      <c r="A100" s="40"/>
      <c r="B100" s="46"/>
      <c r="C100" s="302" t="s">
        <v>778</v>
      </c>
      <c r="D100" s="302" t="s">
        <v>3728</v>
      </c>
      <c r="E100" s="19" t="s">
        <v>331</v>
      </c>
      <c r="F100" s="303">
        <v>35.530000000000001</v>
      </c>
      <c r="G100" s="40"/>
      <c r="H100" s="46"/>
    </row>
    <row r="101" s="2" customFormat="1" ht="16.8" customHeight="1">
      <c r="A101" s="40"/>
      <c r="B101" s="46"/>
      <c r="C101" s="302" t="s">
        <v>774</v>
      </c>
      <c r="D101" s="302" t="s">
        <v>3729</v>
      </c>
      <c r="E101" s="19" t="s">
        <v>331</v>
      </c>
      <c r="F101" s="303">
        <v>35.530000000000001</v>
      </c>
      <c r="G101" s="40"/>
      <c r="H101" s="46"/>
    </row>
    <row r="102" s="2" customFormat="1" ht="16.8" customHeight="1">
      <c r="A102" s="40"/>
      <c r="B102" s="46"/>
      <c r="C102" s="302" t="s">
        <v>2321</v>
      </c>
      <c r="D102" s="302" t="s">
        <v>3730</v>
      </c>
      <c r="E102" s="19" t="s">
        <v>331</v>
      </c>
      <c r="F102" s="303">
        <v>818.69299999999998</v>
      </c>
      <c r="G102" s="40"/>
      <c r="H102" s="46"/>
    </row>
    <row r="103" s="2" customFormat="1" ht="16.8" customHeight="1">
      <c r="A103" s="40"/>
      <c r="B103" s="46"/>
      <c r="C103" s="298" t="s">
        <v>104</v>
      </c>
      <c r="D103" s="299" t="s">
        <v>21</v>
      </c>
      <c r="E103" s="300" t="s">
        <v>21</v>
      </c>
      <c r="F103" s="301">
        <v>543.68799999999999</v>
      </c>
      <c r="G103" s="40"/>
      <c r="H103" s="46"/>
    </row>
    <row r="104" s="2" customFormat="1" ht="16.8" customHeight="1">
      <c r="A104" s="40"/>
      <c r="B104" s="46"/>
      <c r="C104" s="302" t="s">
        <v>21</v>
      </c>
      <c r="D104" s="302" t="s">
        <v>812</v>
      </c>
      <c r="E104" s="19" t="s">
        <v>21</v>
      </c>
      <c r="F104" s="303">
        <v>27</v>
      </c>
      <c r="G104" s="40"/>
      <c r="H104" s="46"/>
    </row>
    <row r="105" s="2" customFormat="1" ht="16.8" customHeight="1">
      <c r="A105" s="40"/>
      <c r="B105" s="46"/>
      <c r="C105" s="302" t="s">
        <v>21</v>
      </c>
      <c r="D105" s="302" t="s">
        <v>813</v>
      </c>
      <c r="E105" s="19" t="s">
        <v>21</v>
      </c>
      <c r="F105" s="303">
        <v>136.19999999999999</v>
      </c>
      <c r="G105" s="40"/>
      <c r="H105" s="46"/>
    </row>
    <row r="106" s="2" customFormat="1" ht="16.8" customHeight="1">
      <c r="A106" s="40"/>
      <c r="B106" s="46"/>
      <c r="C106" s="302" t="s">
        <v>21</v>
      </c>
      <c r="D106" s="302" t="s">
        <v>814</v>
      </c>
      <c r="E106" s="19" t="s">
        <v>21</v>
      </c>
      <c r="F106" s="303">
        <v>63.119999999999997</v>
      </c>
      <c r="G106" s="40"/>
      <c r="H106" s="46"/>
    </row>
    <row r="107" s="2" customFormat="1" ht="16.8" customHeight="1">
      <c r="A107" s="40"/>
      <c r="B107" s="46"/>
      <c r="C107" s="302" t="s">
        <v>21</v>
      </c>
      <c r="D107" s="302" t="s">
        <v>815</v>
      </c>
      <c r="E107" s="19" t="s">
        <v>21</v>
      </c>
      <c r="F107" s="303">
        <v>121.2</v>
      </c>
      <c r="G107" s="40"/>
      <c r="H107" s="46"/>
    </row>
    <row r="108" s="2" customFormat="1" ht="16.8" customHeight="1">
      <c r="A108" s="40"/>
      <c r="B108" s="46"/>
      <c r="C108" s="302" t="s">
        <v>21</v>
      </c>
      <c r="D108" s="302" t="s">
        <v>816</v>
      </c>
      <c r="E108" s="19" t="s">
        <v>21</v>
      </c>
      <c r="F108" s="303">
        <v>136.97999999999999</v>
      </c>
      <c r="G108" s="40"/>
      <c r="H108" s="46"/>
    </row>
    <row r="109" s="2" customFormat="1" ht="16.8" customHeight="1">
      <c r="A109" s="40"/>
      <c r="B109" s="46"/>
      <c r="C109" s="302" t="s">
        <v>21</v>
      </c>
      <c r="D109" s="302" t="s">
        <v>817</v>
      </c>
      <c r="E109" s="19" t="s">
        <v>21</v>
      </c>
      <c r="F109" s="303">
        <v>-29.210000000000001</v>
      </c>
      <c r="G109" s="40"/>
      <c r="H109" s="46"/>
    </row>
    <row r="110" s="2" customFormat="1" ht="16.8" customHeight="1">
      <c r="A110" s="40"/>
      <c r="B110" s="46"/>
      <c r="C110" s="302" t="s">
        <v>21</v>
      </c>
      <c r="D110" s="302" t="s">
        <v>818</v>
      </c>
      <c r="E110" s="19" t="s">
        <v>21</v>
      </c>
      <c r="F110" s="303">
        <v>81.465999999999994</v>
      </c>
      <c r="G110" s="40"/>
      <c r="H110" s="46"/>
    </row>
    <row r="111" s="2" customFormat="1" ht="16.8" customHeight="1">
      <c r="A111" s="40"/>
      <c r="B111" s="46"/>
      <c r="C111" s="302" t="s">
        <v>21</v>
      </c>
      <c r="D111" s="302" t="s">
        <v>819</v>
      </c>
      <c r="E111" s="19" t="s">
        <v>21</v>
      </c>
      <c r="F111" s="303">
        <v>-2.3050000000000002</v>
      </c>
      <c r="G111" s="40"/>
      <c r="H111" s="46"/>
    </row>
    <row r="112" s="2" customFormat="1" ht="16.8" customHeight="1">
      <c r="A112" s="40"/>
      <c r="B112" s="46"/>
      <c r="C112" s="302" t="s">
        <v>21</v>
      </c>
      <c r="D112" s="302" t="s">
        <v>820</v>
      </c>
      <c r="E112" s="19" t="s">
        <v>21</v>
      </c>
      <c r="F112" s="303">
        <v>9.2370000000000001</v>
      </c>
      <c r="G112" s="40"/>
      <c r="H112" s="46"/>
    </row>
    <row r="113" s="2" customFormat="1" ht="16.8" customHeight="1">
      <c r="A113" s="40"/>
      <c r="B113" s="46"/>
      <c r="C113" s="302" t="s">
        <v>104</v>
      </c>
      <c r="D113" s="302" t="s">
        <v>257</v>
      </c>
      <c r="E113" s="19" t="s">
        <v>21</v>
      </c>
      <c r="F113" s="303">
        <v>543.68799999999999</v>
      </c>
      <c r="G113" s="40"/>
      <c r="H113" s="46"/>
    </row>
    <row r="114" s="2" customFormat="1" ht="16.8" customHeight="1">
      <c r="A114" s="40"/>
      <c r="B114" s="46"/>
      <c r="C114" s="304" t="s">
        <v>3701</v>
      </c>
      <c r="D114" s="40"/>
      <c r="E114" s="40"/>
      <c r="F114" s="40"/>
      <c r="G114" s="40"/>
      <c r="H114" s="46"/>
    </row>
    <row r="115" s="2" customFormat="1" ht="16.8" customHeight="1">
      <c r="A115" s="40"/>
      <c r="B115" s="46"/>
      <c r="C115" s="302" t="s">
        <v>809</v>
      </c>
      <c r="D115" s="302" t="s">
        <v>3731</v>
      </c>
      <c r="E115" s="19" t="s">
        <v>331</v>
      </c>
      <c r="F115" s="303">
        <v>108.738</v>
      </c>
      <c r="G115" s="40"/>
      <c r="H115" s="46"/>
    </row>
    <row r="116" s="2" customFormat="1" ht="16.8" customHeight="1">
      <c r="A116" s="40"/>
      <c r="B116" s="46"/>
      <c r="C116" s="302" t="s">
        <v>784</v>
      </c>
      <c r="D116" s="302" t="s">
        <v>3732</v>
      </c>
      <c r="E116" s="19" t="s">
        <v>331</v>
      </c>
      <c r="F116" s="303">
        <v>543.68799999999999</v>
      </c>
      <c r="G116" s="40"/>
      <c r="H116" s="46"/>
    </row>
    <row r="117" s="2" customFormat="1" ht="16.8" customHeight="1">
      <c r="A117" s="40"/>
      <c r="B117" s="46"/>
      <c r="C117" s="302" t="s">
        <v>823</v>
      </c>
      <c r="D117" s="302" t="s">
        <v>3733</v>
      </c>
      <c r="E117" s="19" t="s">
        <v>331</v>
      </c>
      <c r="F117" s="303">
        <v>217.47499999999999</v>
      </c>
      <c r="G117" s="40"/>
      <c r="H117" s="46"/>
    </row>
    <row r="118" s="2" customFormat="1" ht="16.8" customHeight="1">
      <c r="A118" s="40"/>
      <c r="B118" s="46"/>
      <c r="C118" s="302" t="s">
        <v>828</v>
      </c>
      <c r="D118" s="302" t="s">
        <v>3734</v>
      </c>
      <c r="E118" s="19" t="s">
        <v>331</v>
      </c>
      <c r="F118" s="303">
        <v>434.94999999999999</v>
      </c>
      <c r="G118" s="40"/>
      <c r="H118" s="46"/>
    </row>
    <row r="119" s="2" customFormat="1" ht="16.8" customHeight="1">
      <c r="A119" s="40"/>
      <c r="B119" s="46"/>
      <c r="C119" s="302" t="s">
        <v>833</v>
      </c>
      <c r="D119" s="302" t="s">
        <v>3735</v>
      </c>
      <c r="E119" s="19" t="s">
        <v>331</v>
      </c>
      <c r="F119" s="303">
        <v>869.90099999999995</v>
      </c>
      <c r="G119" s="40"/>
      <c r="H119" s="46"/>
    </row>
    <row r="120" s="2" customFormat="1" ht="16.8" customHeight="1">
      <c r="A120" s="40"/>
      <c r="B120" s="46"/>
      <c r="C120" s="302" t="s">
        <v>2321</v>
      </c>
      <c r="D120" s="302" t="s">
        <v>3730</v>
      </c>
      <c r="E120" s="19" t="s">
        <v>331</v>
      </c>
      <c r="F120" s="303">
        <v>818.69299999999998</v>
      </c>
      <c r="G120" s="40"/>
      <c r="H120" s="46"/>
    </row>
    <row r="121" s="2" customFormat="1" ht="16.8" customHeight="1">
      <c r="A121" s="40"/>
      <c r="B121" s="46"/>
      <c r="C121" s="298" t="s">
        <v>151</v>
      </c>
      <c r="D121" s="299" t="s">
        <v>21</v>
      </c>
      <c r="E121" s="300" t="s">
        <v>21</v>
      </c>
      <c r="F121" s="301">
        <v>53.729999999999997</v>
      </c>
      <c r="G121" s="40"/>
      <c r="H121" s="46"/>
    </row>
    <row r="122" s="2" customFormat="1" ht="16.8" customHeight="1">
      <c r="A122" s="40"/>
      <c r="B122" s="46"/>
      <c r="C122" s="302" t="s">
        <v>21</v>
      </c>
      <c r="D122" s="302" t="s">
        <v>801</v>
      </c>
      <c r="E122" s="19" t="s">
        <v>21</v>
      </c>
      <c r="F122" s="303">
        <v>40.32</v>
      </c>
      <c r="G122" s="40"/>
      <c r="H122" s="46"/>
    </row>
    <row r="123" s="2" customFormat="1" ht="16.8" customHeight="1">
      <c r="A123" s="40"/>
      <c r="B123" s="46"/>
      <c r="C123" s="302" t="s">
        <v>21</v>
      </c>
      <c r="D123" s="302" t="s">
        <v>802</v>
      </c>
      <c r="E123" s="19" t="s">
        <v>21</v>
      </c>
      <c r="F123" s="303">
        <v>13.41</v>
      </c>
      <c r="G123" s="40"/>
      <c r="H123" s="46"/>
    </row>
    <row r="124" s="2" customFormat="1" ht="16.8" customHeight="1">
      <c r="A124" s="40"/>
      <c r="B124" s="46"/>
      <c r="C124" s="302" t="s">
        <v>151</v>
      </c>
      <c r="D124" s="302" t="s">
        <v>223</v>
      </c>
      <c r="E124" s="19" t="s">
        <v>21</v>
      </c>
      <c r="F124" s="303">
        <v>53.729999999999997</v>
      </c>
      <c r="G124" s="40"/>
      <c r="H124" s="46"/>
    </row>
    <row r="125" s="2" customFormat="1" ht="16.8" customHeight="1">
      <c r="A125" s="40"/>
      <c r="B125" s="46"/>
      <c r="C125" s="304" t="s">
        <v>3701</v>
      </c>
      <c r="D125" s="40"/>
      <c r="E125" s="40"/>
      <c r="F125" s="40"/>
      <c r="G125" s="40"/>
      <c r="H125" s="46"/>
    </row>
    <row r="126" s="2" customFormat="1" ht="16.8" customHeight="1">
      <c r="A126" s="40"/>
      <c r="B126" s="46"/>
      <c r="C126" s="302" t="s">
        <v>798</v>
      </c>
      <c r="D126" s="302" t="s">
        <v>3736</v>
      </c>
      <c r="E126" s="19" t="s">
        <v>331</v>
      </c>
      <c r="F126" s="303">
        <v>53.729999999999997</v>
      </c>
      <c r="G126" s="40"/>
      <c r="H126" s="46"/>
    </row>
    <row r="127" s="2" customFormat="1" ht="16.8" customHeight="1">
      <c r="A127" s="40"/>
      <c r="B127" s="46"/>
      <c r="C127" s="302" t="s">
        <v>804</v>
      </c>
      <c r="D127" s="302" t="s">
        <v>3737</v>
      </c>
      <c r="E127" s="19" t="s">
        <v>331</v>
      </c>
      <c r="F127" s="303">
        <v>107.45999999999999</v>
      </c>
      <c r="G127" s="40"/>
      <c r="H127" s="46"/>
    </row>
    <row r="128" s="2" customFormat="1" ht="16.8" customHeight="1">
      <c r="A128" s="40"/>
      <c r="B128" s="46"/>
      <c r="C128" s="302" t="s">
        <v>2321</v>
      </c>
      <c r="D128" s="302" t="s">
        <v>3730</v>
      </c>
      <c r="E128" s="19" t="s">
        <v>331</v>
      </c>
      <c r="F128" s="303">
        <v>818.69299999999998</v>
      </c>
      <c r="G128" s="40"/>
      <c r="H128" s="46"/>
    </row>
    <row r="129" s="2" customFormat="1" ht="16.8" customHeight="1">
      <c r="A129" s="40"/>
      <c r="B129" s="46"/>
      <c r="C129" s="298" t="s">
        <v>143</v>
      </c>
      <c r="D129" s="299" t="s">
        <v>21</v>
      </c>
      <c r="E129" s="300" t="s">
        <v>21</v>
      </c>
      <c r="F129" s="301">
        <v>29.786999999999999</v>
      </c>
      <c r="G129" s="40"/>
      <c r="H129" s="46"/>
    </row>
    <row r="130" s="2" customFormat="1" ht="16.8" customHeight="1">
      <c r="A130" s="40"/>
      <c r="B130" s="46"/>
      <c r="C130" s="302" t="s">
        <v>21</v>
      </c>
      <c r="D130" s="302" t="s">
        <v>845</v>
      </c>
      <c r="E130" s="19" t="s">
        <v>21</v>
      </c>
      <c r="F130" s="303">
        <v>21.449999999999999</v>
      </c>
      <c r="G130" s="40"/>
      <c r="H130" s="46"/>
    </row>
    <row r="131" s="2" customFormat="1" ht="16.8" customHeight="1">
      <c r="A131" s="40"/>
      <c r="B131" s="46"/>
      <c r="C131" s="302" t="s">
        <v>21</v>
      </c>
      <c r="D131" s="302" t="s">
        <v>846</v>
      </c>
      <c r="E131" s="19" t="s">
        <v>21</v>
      </c>
      <c r="F131" s="303">
        <v>5.1749999999999998</v>
      </c>
      <c r="G131" s="40"/>
      <c r="H131" s="46"/>
    </row>
    <row r="132" s="2" customFormat="1" ht="16.8" customHeight="1">
      <c r="A132" s="40"/>
      <c r="B132" s="46"/>
      <c r="C132" s="302" t="s">
        <v>21</v>
      </c>
      <c r="D132" s="302" t="s">
        <v>847</v>
      </c>
      <c r="E132" s="19" t="s">
        <v>21</v>
      </c>
      <c r="F132" s="303">
        <v>3.1619999999999999</v>
      </c>
      <c r="G132" s="40"/>
      <c r="H132" s="46"/>
    </row>
    <row r="133" s="2" customFormat="1" ht="16.8" customHeight="1">
      <c r="A133" s="40"/>
      <c r="B133" s="46"/>
      <c r="C133" s="302" t="s">
        <v>143</v>
      </c>
      <c r="D133" s="302" t="s">
        <v>257</v>
      </c>
      <c r="E133" s="19" t="s">
        <v>21</v>
      </c>
      <c r="F133" s="303">
        <v>29.786999999999999</v>
      </c>
      <c r="G133" s="40"/>
      <c r="H133" s="46"/>
    </row>
    <row r="134" s="2" customFormat="1" ht="16.8" customHeight="1">
      <c r="A134" s="40"/>
      <c r="B134" s="46"/>
      <c r="C134" s="304" t="s">
        <v>3701</v>
      </c>
      <c r="D134" s="40"/>
      <c r="E134" s="40"/>
      <c r="F134" s="40"/>
      <c r="G134" s="40"/>
      <c r="H134" s="46"/>
    </row>
    <row r="135" s="2" customFormat="1">
      <c r="A135" s="40"/>
      <c r="B135" s="46"/>
      <c r="C135" s="302" t="s">
        <v>842</v>
      </c>
      <c r="D135" s="302" t="s">
        <v>3738</v>
      </c>
      <c r="E135" s="19" t="s">
        <v>331</v>
      </c>
      <c r="F135" s="303">
        <v>29.786999999999999</v>
      </c>
      <c r="G135" s="40"/>
      <c r="H135" s="46"/>
    </row>
    <row r="136" s="2" customFormat="1" ht="16.8" customHeight="1">
      <c r="A136" s="40"/>
      <c r="B136" s="46"/>
      <c r="C136" s="302" t="s">
        <v>838</v>
      </c>
      <c r="D136" s="302" t="s">
        <v>3739</v>
      </c>
      <c r="E136" s="19" t="s">
        <v>331</v>
      </c>
      <c r="F136" s="303">
        <v>29.786999999999999</v>
      </c>
      <c r="G136" s="40"/>
      <c r="H136" s="46"/>
    </row>
    <row r="137" s="2" customFormat="1" ht="16.8" customHeight="1">
      <c r="A137" s="40"/>
      <c r="B137" s="46"/>
      <c r="C137" s="302" t="s">
        <v>2321</v>
      </c>
      <c r="D137" s="302" t="s">
        <v>3730</v>
      </c>
      <c r="E137" s="19" t="s">
        <v>331</v>
      </c>
      <c r="F137" s="303">
        <v>818.69299999999998</v>
      </c>
      <c r="G137" s="40"/>
      <c r="H137" s="46"/>
    </row>
    <row r="138" s="2" customFormat="1" ht="16.8" customHeight="1">
      <c r="A138" s="40"/>
      <c r="B138" s="46"/>
      <c r="C138" s="298" t="s">
        <v>113</v>
      </c>
      <c r="D138" s="299" t="s">
        <v>21</v>
      </c>
      <c r="E138" s="300" t="s">
        <v>21</v>
      </c>
      <c r="F138" s="301">
        <v>240</v>
      </c>
      <c r="G138" s="40"/>
      <c r="H138" s="46"/>
    </row>
    <row r="139" s="2" customFormat="1" ht="16.8" customHeight="1">
      <c r="A139" s="40"/>
      <c r="B139" s="46"/>
      <c r="C139" s="302" t="s">
        <v>21</v>
      </c>
      <c r="D139" s="302" t="s">
        <v>222</v>
      </c>
      <c r="E139" s="19" t="s">
        <v>21</v>
      </c>
      <c r="F139" s="303">
        <v>240</v>
      </c>
      <c r="G139" s="40"/>
      <c r="H139" s="46"/>
    </row>
    <row r="140" s="2" customFormat="1" ht="16.8" customHeight="1">
      <c r="A140" s="40"/>
      <c r="B140" s="46"/>
      <c r="C140" s="302" t="s">
        <v>113</v>
      </c>
      <c r="D140" s="302" t="s">
        <v>223</v>
      </c>
      <c r="E140" s="19" t="s">
        <v>21</v>
      </c>
      <c r="F140" s="303">
        <v>240</v>
      </c>
      <c r="G140" s="40"/>
      <c r="H140" s="46"/>
    </row>
    <row r="141" s="2" customFormat="1" ht="16.8" customHeight="1">
      <c r="A141" s="40"/>
      <c r="B141" s="46"/>
      <c r="C141" s="304" t="s">
        <v>3701</v>
      </c>
      <c r="D141" s="40"/>
      <c r="E141" s="40"/>
      <c r="F141" s="40"/>
      <c r="G141" s="40"/>
      <c r="H141" s="46"/>
    </row>
    <row r="142" s="2" customFormat="1" ht="16.8" customHeight="1">
      <c r="A142" s="40"/>
      <c r="B142" s="46"/>
      <c r="C142" s="302" t="s">
        <v>219</v>
      </c>
      <c r="D142" s="302" t="s">
        <v>3711</v>
      </c>
      <c r="E142" s="19" t="s">
        <v>214</v>
      </c>
      <c r="F142" s="303">
        <v>261.625</v>
      </c>
      <c r="G142" s="40"/>
      <c r="H142" s="46"/>
    </row>
    <row r="143" s="2" customFormat="1" ht="16.8" customHeight="1">
      <c r="A143" s="40"/>
      <c r="B143" s="46"/>
      <c r="C143" s="302" t="s">
        <v>212</v>
      </c>
      <c r="D143" s="302" t="s">
        <v>3740</v>
      </c>
      <c r="E143" s="19" t="s">
        <v>214</v>
      </c>
      <c r="F143" s="303">
        <v>120</v>
      </c>
      <c r="G143" s="40"/>
      <c r="H143" s="46"/>
    </row>
    <row r="144" s="2" customFormat="1" ht="16.8" customHeight="1">
      <c r="A144" s="40"/>
      <c r="B144" s="46"/>
      <c r="C144" s="302" t="s">
        <v>273</v>
      </c>
      <c r="D144" s="302" t="s">
        <v>3712</v>
      </c>
      <c r="E144" s="19" t="s">
        <v>214</v>
      </c>
      <c r="F144" s="303">
        <v>381.625</v>
      </c>
      <c r="G144" s="40"/>
      <c r="H144" s="46"/>
    </row>
    <row r="145" s="2" customFormat="1" ht="16.8" customHeight="1">
      <c r="A145" s="40"/>
      <c r="B145" s="46"/>
      <c r="C145" s="298" t="s">
        <v>131</v>
      </c>
      <c r="D145" s="299" t="s">
        <v>21</v>
      </c>
      <c r="E145" s="300" t="s">
        <v>21</v>
      </c>
      <c r="F145" s="301">
        <v>127.923</v>
      </c>
      <c r="G145" s="40"/>
      <c r="H145" s="46"/>
    </row>
    <row r="146" s="2" customFormat="1" ht="16.8" customHeight="1">
      <c r="A146" s="40"/>
      <c r="B146" s="46"/>
      <c r="C146" s="302" t="s">
        <v>21</v>
      </c>
      <c r="D146" s="302" t="s">
        <v>874</v>
      </c>
      <c r="E146" s="19" t="s">
        <v>21</v>
      </c>
      <c r="F146" s="303">
        <v>70</v>
      </c>
      <c r="G146" s="40"/>
      <c r="H146" s="46"/>
    </row>
    <row r="147" s="2" customFormat="1" ht="16.8" customHeight="1">
      <c r="A147" s="40"/>
      <c r="B147" s="46"/>
      <c r="C147" s="302" t="s">
        <v>21</v>
      </c>
      <c r="D147" s="302" t="s">
        <v>875</v>
      </c>
      <c r="E147" s="19" t="s">
        <v>21</v>
      </c>
      <c r="F147" s="303">
        <v>8.5500000000000007</v>
      </c>
      <c r="G147" s="40"/>
      <c r="H147" s="46"/>
    </row>
    <row r="148" s="2" customFormat="1" ht="16.8" customHeight="1">
      <c r="A148" s="40"/>
      <c r="B148" s="46"/>
      <c r="C148" s="302" t="s">
        <v>21</v>
      </c>
      <c r="D148" s="302" t="s">
        <v>876</v>
      </c>
      <c r="E148" s="19" t="s">
        <v>21</v>
      </c>
      <c r="F148" s="303">
        <v>46.673000000000002</v>
      </c>
      <c r="G148" s="40"/>
      <c r="H148" s="46"/>
    </row>
    <row r="149" s="2" customFormat="1" ht="16.8" customHeight="1">
      <c r="A149" s="40"/>
      <c r="B149" s="46"/>
      <c r="C149" s="302" t="s">
        <v>21</v>
      </c>
      <c r="D149" s="302" t="s">
        <v>877</v>
      </c>
      <c r="E149" s="19" t="s">
        <v>21</v>
      </c>
      <c r="F149" s="303">
        <v>2.7000000000000002</v>
      </c>
      <c r="G149" s="40"/>
      <c r="H149" s="46"/>
    </row>
    <row r="150" s="2" customFormat="1" ht="16.8" customHeight="1">
      <c r="A150" s="40"/>
      <c r="B150" s="46"/>
      <c r="C150" s="302" t="s">
        <v>131</v>
      </c>
      <c r="D150" s="302" t="s">
        <v>223</v>
      </c>
      <c r="E150" s="19" t="s">
        <v>21</v>
      </c>
      <c r="F150" s="303">
        <v>127.923</v>
      </c>
      <c r="G150" s="40"/>
      <c r="H150" s="46"/>
    </row>
    <row r="151" s="2" customFormat="1" ht="16.8" customHeight="1">
      <c r="A151" s="40"/>
      <c r="B151" s="46"/>
      <c r="C151" s="304" t="s">
        <v>3701</v>
      </c>
      <c r="D151" s="40"/>
      <c r="E151" s="40"/>
      <c r="F151" s="40"/>
      <c r="G151" s="40"/>
      <c r="H151" s="46"/>
    </row>
    <row r="152" s="2" customFormat="1" ht="16.8" customHeight="1">
      <c r="A152" s="40"/>
      <c r="B152" s="46"/>
      <c r="C152" s="302" t="s">
        <v>871</v>
      </c>
      <c r="D152" s="302" t="s">
        <v>3741</v>
      </c>
      <c r="E152" s="19" t="s">
        <v>331</v>
      </c>
      <c r="F152" s="303">
        <v>127.923</v>
      </c>
      <c r="G152" s="40"/>
      <c r="H152" s="46"/>
    </row>
    <row r="153" s="2" customFormat="1" ht="16.8" customHeight="1">
      <c r="A153" s="40"/>
      <c r="B153" s="46"/>
      <c r="C153" s="302" t="s">
        <v>879</v>
      </c>
      <c r="D153" s="302" t="s">
        <v>3742</v>
      </c>
      <c r="E153" s="19" t="s">
        <v>331</v>
      </c>
      <c r="F153" s="303">
        <v>127.923</v>
      </c>
      <c r="G153" s="40"/>
      <c r="H153" s="46"/>
    </row>
    <row r="154" s="2" customFormat="1">
      <c r="A154" s="40"/>
      <c r="B154" s="46"/>
      <c r="C154" s="302" t="s">
        <v>2307</v>
      </c>
      <c r="D154" s="302" t="s">
        <v>3743</v>
      </c>
      <c r="E154" s="19" t="s">
        <v>331</v>
      </c>
      <c r="F154" s="303">
        <v>127.923</v>
      </c>
      <c r="G154" s="40"/>
      <c r="H154" s="46"/>
    </row>
    <row r="155" s="2" customFormat="1" ht="16.8" customHeight="1">
      <c r="A155" s="40"/>
      <c r="B155" s="46"/>
      <c r="C155" s="298" t="s">
        <v>955</v>
      </c>
      <c r="D155" s="299" t="s">
        <v>21</v>
      </c>
      <c r="E155" s="300" t="s">
        <v>21</v>
      </c>
      <c r="F155" s="301">
        <v>38.880000000000003</v>
      </c>
      <c r="G155" s="40"/>
      <c r="H155" s="46"/>
    </row>
    <row r="156" s="2" customFormat="1" ht="16.8" customHeight="1">
      <c r="A156" s="40"/>
      <c r="B156" s="46"/>
      <c r="C156" s="302" t="s">
        <v>21</v>
      </c>
      <c r="D156" s="302" t="s">
        <v>954</v>
      </c>
      <c r="E156" s="19" t="s">
        <v>21</v>
      </c>
      <c r="F156" s="303">
        <v>38.880000000000003</v>
      </c>
      <c r="G156" s="40"/>
      <c r="H156" s="46"/>
    </row>
    <row r="157" s="2" customFormat="1" ht="16.8" customHeight="1">
      <c r="A157" s="40"/>
      <c r="B157" s="46"/>
      <c r="C157" s="302" t="s">
        <v>955</v>
      </c>
      <c r="D157" s="302" t="s">
        <v>223</v>
      </c>
      <c r="E157" s="19" t="s">
        <v>21</v>
      </c>
      <c r="F157" s="303">
        <v>38.880000000000003</v>
      </c>
      <c r="G157" s="40"/>
      <c r="H157" s="46"/>
    </row>
    <row r="158" s="2" customFormat="1" ht="16.8" customHeight="1">
      <c r="A158" s="40"/>
      <c r="B158" s="46"/>
      <c r="C158" s="304" t="s">
        <v>3701</v>
      </c>
      <c r="D158" s="40"/>
      <c r="E158" s="40"/>
      <c r="F158" s="40"/>
      <c r="G158" s="40"/>
      <c r="H158" s="46"/>
    </row>
    <row r="159" s="2" customFormat="1">
      <c r="A159" s="40"/>
      <c r="B159" s="46"/>
      <c r="C159" s="302" t="s">
        <v>951</v>
      </c>
      <c r="D159" s="302" t="s">
        <v>3744</v>
      </c>
      <c r="E159" s="19" t="s">
        <v>331</v>
      </c>
      <c r="F159" s="303">
        <v>54.405000000000001</v>
      </c>
      <c r="G159" s="40"/>
      <c r="H159" s="46"/>
    </row>
    <row r="160" s="2" customFormat="1" ht="16.8" customHeight="1">
      <c r="A160" s="40"/>
      <c r="B160" s="46"/>
      <c r="C160" s="302" t="s">
        <v>945</v>
      </c>
      <c r="D160" s="302" t="s">
        <v>3745</v>
      </c>
      <c r="E160" s="19" t="s">
        <v>331</v>
      </c>
      <c r="F160" s="303">
        <v>54.405000000000001</v>
      </c>
      <c r="G160" s="40"/>
      <c r="H160" s="46"/>
    </row>
    <row r="161" s="2" customFormat="1" ht="16.8" customHeight="1">
      <c r="A161" s="40"/>
      <c r="B161" s="46"/>
      <c r="C161" s="298" t="s">
        <v>137</v>
      </c>
      <c r="D161" s="299" t="s">
        <v>21</v>
      </c>
      <c r="E161" s="300" t="s">
        <v>21</v>
      </c>
      <c r="F161" s="301">
        <v>62.57</v>
      </c>
      <c r="G161" s="40"/>
      <c r="H161" s="46"/>
    </row>
    <row r="162" s="2" customFormat="1" ht="16.8" customHeight="1">
      <c r="A162" s="40"/>
      <c r="B162" s="46"/>
      <c r="C162" s="302" t="s">
        <v>21</v>
      </c>
      <c r="D162" s="302" t="s">
        <v>1737</v>
      </c>
      <c r="E162" s="19" t="s">
        <v>21</v>
      </c>
      <c r="F162" s="303">
        <v>62.57</v>
      </c>
      <c r="G162" s="40"/>
      <c r="H162" s="46"/>
    </row>
    <row r="163" s="2" customFormat="1" ht="16.8" customHeight="1">
      <c r="A163" s="40"/>
      <c r="B163" s="46"/>
      <c r="C163" s="302" t="s">
        <v>137</v>
      </c>
      <c r="D163" s="302" t="s">
        <v>223</v>
      </c>
      <c r="E163" s="19" t="s">
        <v>21</v>
      </c>
      <c r="F163" s="303">
        <v>62.57</v>
      </c>
      <c r="G163" s="40"/>
      <c r="H163" s="46"/>
    </row>
    <row r="164" s="2" customFormat="1" ht="16.8" customHeight="1">
      <c r="A164" s="40"/>
      <c r="B164" s="46"/>
      <c r="C164" s="304" t="s">
        <v>3701</v>
      </c>
      <c r="D164" s="40"/>
      <c r="E164" s="40"/>
      <c r="F164" s="40"/>
      <c r="G164" s="40"/>
      <c r="H164" s="46"/>
    </row>
    <row r="165" s="2" customFormat="1" ht="16.8" customHeight="1">
      <c r="A165" s="40"/>
      <c r="B165" s="46"/>
      <c r="C165" s="302" t="s">
        <v>1734</v>
      </c>
      <c r="D165" s="302" t="s">
        <v>3746</v>
      </c>
      <c r="E165" s="19" t="s">
        <v>331</v>
      </c>
      <c r="F165" s="303">
        <v>62.57</v>
      </c>
      <c r="G165" s="40"/>
      <c r="H165" s="46"/>
    </row>
    <row r="166" s="2" customFormat="1" ht="16.8" customHeight="1">
      <c r="A166" s="40"/>
      <c r="B166" s="46"/>
      <c r="C166" s="302" t="s">
        <v>1739</v>
      </c>
      <c r="D166" s="302" t="s">
        <v>3747</v>
      </c>
      <c r="E166" s="19" t="s">
        <v>331</v>
      </c>
      <c r="F166" s="303">
        <v>62.57</v>
      </c>
      <c r="G166" s="40"/>
      <c r="H166" s="46"/>
    </row>
    <row r="167" s="2" customFormat="1" ht="16.8" customHeight="1">
      <c r="A167" s="40"/>
      <c r="B167" s="46"/>
      <c r="C167" s="302" t="s">
        <v>2321</v>
      </c>
      <c r="D167" s="302" t="s">
        <v>3730</v>
      </c>
      <c r="E167" s="19" t="s">
        <v>331</v>
      </c>
      <c r="F167" s="303">
        <v>818.69299999999998</v>
      </c>
      <c r="G167" s="40"/>
      <c r="H167" s="46"/>
    </row>
    <row r="168" s="2" customFormat="1" ht="16.8" customHeight="1">
      <c r="A168" s="40"/>
      <c r="B168" s="46"/>
      <c r="C168" s="298" t="s">
        <v>109</v>
      </c>
      <c r="D168" s="299" t="s">
        <v>21</v>
      </c>
      <c r="E168" s="300" t="s">
        <v>21</v>
      </c>
      <c r="F168" s="301">
        <v>16.27</v>
      </c>
      <c r="G168" s="40"/>
      <c r="H168" s="46"/>
    </row>
    <row r="169" s="2" customFormat="1" ht="16.8" customHeight="1">
      <c r="A169" s="40"/>
      <c r="B169" s="46"/>
      <c r="C169" s="302" t="s">
        <v>21</v>
      </c>
      <c r="D169" s="302" t="s">
        <v>2125</v>
      </c>
      <c r="E169" s="19" t="s">
        <v>21</v>
      </c>
      <c r="F169" s="303">
        <v>16.27</v>
      </c>
      <c r="G169" s="40"/>
      <c r="H169" s="46"/>
    </row>
    <row r="170" s="2" customFormat="1" ht="16.8" customHeight="1">
      <c r="A170" s="40"/>
      <c r="B170" s="46"/>
      <c r="C170" s="302" t="s">
        <v>109</v>
      </c>
      <c r="D170" s="302" t="s">
        <v>223</v>
      </c>
      <c r="E170" s="19" t="s">
        <v>21</v>
      </c>
      <c r="F170" s="303">
        <v>16.27</v>
      </c>
      <c r="G170" s="40"/>
      <c r="H170" s="46"/>
    </row>
    <row r="171" s="2" customFormat="1" ht="16.8" customHeight="1">
      <c r="A171" s="40"/>
      <c r="B171" s="46"/>
      <c r="C171" s="304" t="s">
        <v>3701</v>
      </c>
      <c r="D171" s="40"/>
      <c r="E171" s="40"/>
      <c r="F171" s="40"/>
      <c r="G171" s="40"/>
      <c r="H171" s="46"/>
    </row>
    <row r="172" s="2" customFormat="1" ht="16.8" customHeight="1">
      <c r="A172" s="40"/>
      <c r="B172" s="46"/>
      <c r="C172" s="302" t="s">
        <v>2122</v>
      </c>
      <c r="D172" s="302" t="s">
        <v>3748</v>
      </c>
      <c r="E172" s="19" t="s">
        <v>331</v>
      </c>
      <c r="F172" s="303">
        <v>16.27</v>
      </c>
      <c r="G172" s="40"/>
      <c r="H172" s="46"/>
    </row>
    <row r="173" s="2" customFormat="1" ht="16.8" customHeight="1">
      <c r="A173" s="40"/>
      <c r="B173" s="46"/>
      <c r="C173" s="302" t="s">
        <v>982</v>
      </c>
      <c r="D173" s="302" t="s">
        <v>3749</v>
      </c>
      <c r="E173" s="19" t="s">
        <v>331</v>
      </c>
      <c r="F173" s="303">
        <v>246.97999999999999</v>
      </c>
      <c r="G173" s="40"/>
      <c r="H173" s="46"/>
    </row>
    <row r="174" s="2" customFormat="1" ht="16.8" customHeight="1">
      <c r="A174" s="40"/>
      <c r="B174" s="46"/>
      <c r="C174" s="302" t="s">
        <v>987</v>
      </c>
      <c r="D174" s="302" t="s">
        <v>3750</v>
      </c>
      <c r="E174" s="19" t="s">
        <v>331</v>
      </c>
      <c r="F174" s="303">
        <v>493.95999999999998</v>
      </c>
      <c r="G174" s="40"/>
      <c r="H174" s="46"/>
    </row>
    <row r="175" s="2" customFormat="1" ht="16.8" customHeight="1">
      <c r="A175" s="40"/>
      <c r="B175" s="46"/>
      <c r="C175" s="302" t="s">
        <v>992</v>
      </c>
      <c r="D175" s="302" t="s">
        <v>3751</v>
      </c>
      <c r="E175" s="19" t="s">
        <v>331</v>
      </c>
      <c r="F175" s="303">
        <v>246.97999999999999</v>
      </c>
      <c r="G175" s="40"/>
      <c r="H175" s="46"/>
    </row>
    <row r="176" s="2" customFormat="1" ht="16.8" customHeight="1">
      <c r="A176" s="40"/>
      <c r="B176" s="46"/>
      <c r="C176" s="302" t="s">
        <v>1489</v>
      </c>
      <c r="D176" s="302" t="s">
        <v>3752</v>
      </c>
      <c r="E176" s="19" t="s">
        <v>331</v>
      </c>
      <c r="F176" s="303">
        <v>246.97999999999999</v>
      </c>
      <c r="G176" s="40"/>
      <c r="H176" s="46"/>
    </row>
    <row r="177" s="2" customFormat="1" ht="16.8" customHeight="1">
      <c r="A177" s="40"/>
      <c r="B177" s="46"/>
      <c r="C177" s="302" t="s">
        <v>1569</v>
      </c>
      <c r="D177" s="302" t="s">
        <v>3753</v>
      </c>
      <c r="E177" s="19" t="s">
        <v>331</v>
      </c>
      <c r="F177" s="303">
        <v>265.82999999999998</v>
      </c>
      <c r="G177" s="40"/>
      <c r="H177" s="46"/>
    </row>
    <row r="178" s="2" customFormat="1" ht="16.8" customHeight="1">
      <c r="A178" s="40"/>
      <c r="B178" s="46"/>
      <c r="C178" s="302" t="s">
        <v>2132</v>
      </c>
      <c r="D178" s="302" t="s">
        <v>3754</v>
      </c>
      <c r="E178" s="19" t="s">
        <v>331</v>
      </c>
      <c r="F178" s="303">
        <v>16.27</v>
      </c>
      <c r="G178" s="40"/>
      <c r="H178" s="46"/>
    </row>
    <row r="179" s="2" customFormat="1" ht="16.8" customHeight="1">
      <c r="A179" s="40"/>
      <c r="B179" s="46"/>
      <c r="C179" s="302" t="s">
        <v>2140</v>
      </c>
      <c r="D179" s="302" t="s">
        <v>3755</v>
      </c>
      <c r="E179" s="19" t="s">
        <v>331</v>
      </c>
      <c r="F179" s="303">
        <v>16.27</v>
      </c>
      <c r="G179" s="40"/>
      <c r="H179" s="46"/>
    </row>
    <row r="180" s="2" customFormat="1" ht="16.8" customHeight="1">
      <c r="A180" s="40"/>
      <c r="B180" s="46"/>
      <c r="C180" s="302" t="s">
        <v>1494</v>
      </c>
      <c r="D180" s="302" t="s">
        <v>1495</v>
      </c>
      <c r="E180" s="19" t="s">
        <v>331</v>
      </c>
      <c r="F180" s="303">
        <v>503.839</v>
      </c>
      <c r="G180" s="40"/>
      <c r="H180" s="46"/>
    </row>
    <row r="181" s="2" customFormat="1">
      <c r="A181" s="40"/>
      <c r="B181" s="46"/>
      <c r="C181" s="302" t="s">
        <v>2127</v>
      </c>
      <c r="D181" s="302" t="s">
        <v>3756</v>
      </c>
      <c r="E181" s="19" t="s">
        <v>331</v>
      </c>
      <c r="F181" s="303">
        <v>21.404</v>
      </c>
      <c r="G181" s="40"/>
      <c r="H181" s="46"/>
    </row>
    <row r="182" s="2" customFormat="1" ht="16.8" customHeight="1">
      <c r="A182" s="40"/>
      <c r="B182" s="46"/>
      <c r="C182" s="298" t="s">
        <v>107</v>
      </c>
      <c r="D182" s="299" t="s">
        <v>21</v>
      </c>
      <c r="E182" s="300" t="s">
        <v>21</v>
      </c>
      <c r="F182" s="301">
        <v>230.71000000000001</v>
      </c>
      <c r="G182" s="40"/>
      <c r="H182" s="46"/>
    </row>
    <row r="183" s="2" customFormat="1" ht="16.8" customHeight="1">
      <c r="A183" s="40"/>
      <c r="B183" s="46"/>
      <c r="C183" s="302" t="s">
        <v>21</v>
      </c>
      <c r="D183" s="302" t="s">
        <v>2185</v>
      </c>
      <c r="E183" s="19" t="s">
        <v>21</v>
      </c>
      <c r="F183" s="303">
        <v>230.71000000000001</v>
      </c>
      <c r="G183" s="40"/>
      <c r="H183" s="46"/>
    </row>
    <row r="184" s="2" customFormat="1" ht="16.8" customHeight="1">
      <c r="A184" s="40"/>
      <c r="B184" s="46"/>
      <c r="C184" s="302" t="s">
        <v>107</v>
      </c>
      <c r="D184" s="302" t="s">
        <v>223</v>
      </c>
      <c r="E184" s="19" t="s">
        <v>21</v>
      </c>
      <c r="F184" s="303">
        <v>230.71000000000001</v>
      </c>
      <c r="G184" s="40"/>
      <c r="H184" s="46"/>
    </row>
    <row r="185" s="2" customFormat="1" ht="16.8" customHeight="1">
      <c r="A185" s="40"/>
      <c r="B185" s="46"/>
      <c r="C185" s="304" t="s">
        <v>3701</v>
      </c>
      <c r="D185" s="40"/>
      <c r="E185" s="40"/>
      <c r="F185" s="40"/>
      <c r="G185" s="40"/>
      <c r="H185" s="46"/>
    </row>
    <row r="186" s="2" customFormat="1" ht="16.8" customHeight="1">
      <c r="A186" s="40"/>
      <c r="B186" s="46"/>
      <c r="C186" s="302" t="s">
        <v>2182</v>
      </c>
      <c r="D186" s="302" t="s">
        <v>3757</v>
      </c>
      <c r="E186" s="19" t="s">
        <v>331</v>
      </c>
      <c r="F186" s="303">
        <v>230.71000000000001</v>
      </c>
      <c r="G186" s="40"/>
      <c r="H186" s="46"/>
    </row>
    <row r="187" s="2" customFormat="1" ht="16.8" customHeight="1">
      <c r="A187" s="40"/>
      <c r="B187" s="46"/>
      <c r="C187" s="302" t="s">
        <v>982</v>
      </c>
      <c r="D187" s="302" t="s">
        <v>3749</v>
      </c>
      <c r="E187" s="19" t="s">
        <v>331</v>
      </c>
      <c r="F187" s="303">
        <v>246.97999999999999</v>
      </c>
      <c r="G187" s="40"/>
      <c r="H187" s="46"/>
    </row>
    <row r="188" s="2" customFormat="1" ht="16.8" customHeight="1">
      <c r="A188" s="40"/>
      <c r="B188" s="46"/>
      <c r="C188" s="302" t="s">
        <v>987</v>
      </c>
      <c r="D188" s="302" t="s">
        <v>3750</v>
      </c>
      <c r="E188" s="19" t="s">
        <v>331</v>
      </c>
      <c r="F188" s="303">
        <v>493.95999999999998</v>
      </c>
      <c r="G188" s="40"/>
      <c r="H188" s="46"/>
    </row>
    <row r="189" s="2" customFormat="1" ht="16.8" customHeight="1">
      <c r="A189" s="40"/>
      <c r="B189" s="46"/>
      <c r="C189" s="302" t="s">
        <v>992</v>
      </c>
      <c r="D189" s="302" t="s">
        <v>3751</v>
      </c>
      <c r="E189" s="19" t="s">
        <v>331</v>
      </c>
      <c r="F189" s="303">
        <v>246.97999999999999</v>
      </c>
      <c r="G189" s="40"/>
      <c r="H189" s="46"/>
    </row>
    <row r="190" s="2" customFormat="1" ht="16.8" customHeight="1">
      <c r="A190" s="40"/>
      <c r="B190" s="46"/>
      <c r="C190" s="302" t="s">
        <v>1489</v>
      </c>
      <c r="D190" s="302" t="s">
        <v>3752</v>
      </c>
      <c r="E190" s="19" t="s">
        <v>331</v>
      </c>
      <c r="F190" s="303">
        <v>246.97999999999999</v>
      </c>
      <c r="G190" s="40"/>
      <c r="H190" s="46"/>
    </row>
    <row r="191" s="2" customFormat="1" ht="16.8" customHeight="1">
      <c r="A191" s="40"/>
      <c r="B191" s="46"/>
      <c r="C191" s="302" t="s">
        <v>1569</v>
      </c>
      <c r="D191" s="302" t="s">
        <v>3753</v>
      </c>
      <c r="E191" s="19" t="s">
        <v>331</v>
      </c>
      <c r="F191" s="303">
        <v>265.82999999999998</v>
      </c>
      <c r="G191" s="40"/>
      <c r="H191" s="46"/>
    </row>
    <row r="192" s="2" customFormat="1" ht="16.8" customHeight="1">
      <c r="A192" s="40"/>
      <c r="B192" s="46"/>
      <c r="C192" s="302" t="s">
        <v>2170</v>
      </c>
      <c r="D192" s="302" t="s">
        <v>3758</v>
      </c>
      <c r="E192" s="19" t="s">
        <v>331</v>
      </c>
      <c r="F192" s="303">
        <v>230.71000000000001</v>
      </c>
      <c r="G192" s="40"/>
      <c r="H192" s="46"/>
    </row>
    <row r="193" s="2" customFormat="1" ht="16.8" customHeight="1">
      <c r="A193" s="40"/>
      <c r="B193" s="46"/>
      <c r="C193" s="302" t="s">
        <v>2174</v>
      </c>
      <c r="D193" s="302" t="s">
        <v>3759</v>
      </c>
      <c r="E193" s="19" t="s">
        <v>331</v>
      </c>
      <c r="F193" s="303">
        <v>230.71000000000001</v>
      </c>
      <c r="G193" s="40"/>
      <c r="H193" s="46"/>
    </row>
    <row r="194" s="2" customFormat="1" ht="16.8" customHeight="1">
      <c r="A194" s="40"/>
      <c r="B194" s="46"/>
      <c r="C194" s="302" t="s">
        <v>2178</v>
      </c>
      <c r="D194" s="302" t="s">
        <v>3760</v>
      </c>
      <c r="E194" s="19" t="s">
        <v>331</v>
      </c>
      <c r="F194" s="303">
        <v>230.71000000000001</v>
      </c>
      <c r="G194" s="40"/>
      <c r="H194" s="46"/>
    </row>
    <row r="195" s="2" customFormat="1" ht="16.8" customHeight="1">
      <c r="A195" s="40"/>
      <c r="B195" s="46"/>
      <c r="C195" s="302" t="s">
        <v>2192</v>
      </c>
      <c r="D195" s="302" t="s">
        <v>2193</v>
      </c>
      <c r="E195" s="19" t="s">
        <v>331</v>
      </c>
      <c r="F195" s="303">
        <v>230.71000000000001</v>
      </c>
      <c r="G195" s="40"/>
      <c r="H195" s="46"/>
    </row>
    <row r="196" s="2" customFormat="1" ht="16.8" customHeight="1">
      <c r="A196" s="40"/>
      <c r="B196" s="46"/>
      <c r="C196" s="302" t="s">
        <v>1494</v>
      </c>
      <c r="D196" s="302" t="s">
        <v>1495</v>
      </c>
      <c r="E196" s="19" t="s">
        <v>331</v>
      </c>
      <c r="F196" s="303">
        <v>503.839</v>
      </c>
      <c r="G196" s="40"/>
      <c r="H196" s="46"/>
    </row>
    <row r="197" s="2" customFormat="1">
      <c r="A197" s="40"/>
      <c r="B197" s="46"/>
      <c r="C197" s="302" t="s">
        <v>2187</v>
      </c>
      <c r="D197" s="302" t="s">
        <v>3761</v>
      </c>
      <c r="E197" s="19" t="s">
        <v>331</v>
      </c>
      <c r="F197" s="303">
        <v>253.78100000000001</v>
      </c>
      <c r="G197" s="40"/>
      <c r="H197" s="46"/>
    </row>
    <row r="198" s="2" customFormat="1" ht="16.8" customHeight="1">
      <c r="A198" s="40"/>
      <c r="B198" s="46"/>
      <c r="C198" s="298" t="s">
        <v>139</v>
      </c>
      <c r="D198" s="299" t="s">
        <v>21</v>
      </c>
      <c r="E198" s="300" t="s">
        <v>21</v>
      </c>
      <c r="F198" s="301">
        <v>24</v>
      </c>
      <c r="G198" s="40"/>
      <c r="H198" s="46"/>
    </row>
    <row r="199" s="2" customFormat="1" ht="16.8" customHeight="1">
      <c r="A199" s="40"/>
      <c r="B199" s="46"/>
      <c r="C199" s="302" t="s">
        <v>139</v>
      </c>
      <c r="D199" s="302" t="s">
        <v>297</v>
      </c>
      <c r="E199" s="19" t="s">
        <v>21</v>
      </c>
      <c r="F199" s="303">
        <v>24</v>
      </c>
      <c r="G199" s="40"/>
      <c r="H199" s="46"/>
    </row>
    <row r="200" s="2" customFormat="1" ht="16.8" customHeight="1">
      <c r="A200" s="40"/>
      <c r="B200" s="46"/>
      <c r="C200" s="304" t="s">
        <v>3701</v>
      </c>
      <c r="D200" s="40"/>
      <c r="E200" s="40"/>
      <c r="F200" s="40"/>
      <c r="G200" s="40"/>
      <c r="H200" s="46"/>
    </row>
    <row r="201" s="2" customFormat="1" ht="16.8" customHeight="1">
      <c r="A201" s="40"/>
      <c r="B201" s="46"/>
      <c r="C201" s="302" t="s">
        <v>294</v>
      </c>
      <c r="D201" s="302" t="s">
        <v>3762</v>
      </c>
      <c r="E201" s="19" t="s">
        <v>214</v>
      </c>
      <c r="F201" s="303">
        <v>24</v>
      </c>
      <c r="G201" s="40"/>
      <c r="H201" s="46"/>
    </row>
    <row r="202" s="2" customFormat="1" ht="16.8" customHeight="1">
      <c r="A202" s="40"/>
      <c r="B202" s="46"/>
      <c r="C202" s="302" t="s">
        <v>278</v>
      </c>
      <c r="D202" s="302" t="s">
        <v>3763</v>
      </c>
      <c r="E202" s="19" t="s">
        <v>214</v>
      </c>
      <c r="F202" s="303">
        <v>203.44800000000001</v>
      </c>
      <c r="G202" s="40"/>
      <c r="H202" s="46"/>
    </row>
    <row r="203" s="2" customFormat="1">
      <c r="A203" s="40"/>
      <c r="B203" s="46"/>
      <c r="C203" s="302" t="s">
        <v>306</v>
      </c>
      <c r="D203" s="302" t="s">
        <v>3713</v>
      </c>
      <c r="E203" s="19" t="s">
        <v>214</v>
      </c>
      <c r="F203" s="303">
        <v>184.328</v>
      </c>
      <c r="G203" s="40"/>
      <c r="H203" s="46"/>
    </row>
    <row r="204" s="2" customFormat="1" ht="16.8" customHeight="1">
      <c r="A204" s="40"/>
      <c r="B204" s="46"/>
      <c r="C204" s="298" t="s">
        <v>3764</v>
      </c>
      <c r="D204" s="299" t="s">
        <v>21</v>
      </c>
      <c r="E204" s="300" t="s">
        <v>21</v>
      </c>
      <c r="F204" s="301">
        <v>3.3860000000000001</v>
      </c>
      <c r="G204" s="40"/>
      <c r="H204" s="46"/>
    </row>
    <row r="205" s="2" customFormat="1" ht="16.8" customHeight="1">
      <c r="A205" s="40"/>
      <c r="B205" s="46"/>
      <c r="C205" s="302" t="s">
        <v>3764</v>
      </c>
      <c r="D205" s="302" t="s">
        <v>3765</v>
      </c>
      <c r="E205" s="19" t="s">
        <v>21</v>
      </c>
      <c r="F205" s="303">
        <v>3.3860000000000001</v>
      </c>
      <c r="G205" s="40"/>
      <c r="H205" s="46"/>
    </row>
    <row r="206" s="2" customFormat="1" ht="16.8" customHeight="1">
      <c r="A206" s="40"/>
      <c r="B206" s="46"/>
      <c r="C206" s="298" t="s">
        <v>135</v>
      </c>
      <c r="D206" s="299" t="s">
        <v>21</v>
      </c>
      <c r="E206" s="300" t="s">
        <v>21</v>
      </c>
      <c r="F206" s="301">
        <v>203.44800000000001</v>
      </c>
      <c r="G206" s="40"/>
      <c r="H206" s="46"/>
    </row>
    <row r="207" s="2" customFormat="1" ht="16.8" customHeight="1">
      <c r="A207" s="40"/>
      <c r="B207" s="46"/>
      <c r="C207" s="302" t="s">
        <v>21</v>
      </c>
      <c r="D207" s="302" t="s">
        <v>281</v>
      </c>
      <c r="E207" s="19" t="s">
        <v>21</v>
      </c>
      <c r="F207" s="303">
        <v>203.44800000000001</v>
      </c>
      <c r="G207" s="40"/>
      <c r="H207" s="46"/>
    </row>
    <row r="208" s="2" customFormat="1" ht="16.8" customHeight="1">
      <c r="A208" s="40"/>
      <c r="B208" s="46"/>
      <c r="C208" s="302" t="s">
        <v>135</v>
      </c>
      <c r="D208" s="302" t="s">
        <v>223</v>
      </c>
      <c r="E208" s="19" t="s">
        <v>21</v>
      </c>
      <c r="F208" s="303">
        <v>203.44800000000001</v>
      </c>
      <c r="G208" s="40"/>
      <c r="H208" s="46"/>
    </row>
    <row r="209" s="2" customFormat="1" ht="16.8" customHeight="1">
      <c r="A209" s="40"/>
      <c r="B209" s="46"/>
      <c r="C209" s="304" t="s">
        <v>3701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02" t="s">
        <v>278</v>
      </c>
      <c r="D210" s="302" t="s">
        <v>3763</v>
      </c>
      <c r="E210" s="19" t="s">
        <v>214</v>
      </c>
      <c r="F210" s="303">
        <v>203.44800000000001</v>
      </c>
      <c r="G210" s="40"/>
      <c r="H210" s="46"/>
    </row>
    <row r="211" s="2" customFormat="1">
      <c r="A211" s="40"/>
      <c r="B211" s="46"/>
      <c r="C211" s="302" t="s">
        <v>283</v>
      </c>
      <c r="D211" s="302" t="s">
        <v>3766</v>
      </c>
      <c r="E211" s="19" t="s">
        <v>214</v>
      </c>
      <c r="F211" s="303">
        <v>203.44800000000001</v>
      </c>
      <c r="G211" s="40"/>
      <c r="H211" s="46"/>
    </row>
    <row r="212" s="2" customFormat="1" ht="16.8" customHeight="1">
      <c r="A212" s="40"/>
      <c r="B212" s="46"/>
      <c r="C212" s="302" t="s">
        <v>287</v>
      </c>
      <c r="D212" s="302" t="s">
        <v>288</v>
      </c>
      <c r="E212" s="19" t="s">
        <v>214</v>
      </c>
      <c r="F212" s="303">
        <v>203.44800000000001</v>
      </c>
      <c r="G212" s="40"/>
      <c r="H212" s="46"/>
    </row>
    <row r="213" s="2" customFormat="1" ht="16.8" customHeight="1">
      <c r="A213" s="40"/>
      <c r="B213" s="46"/>
      <c r="C213" s="302" t="s">
        <v>291</v>
      </c>
      <c r="D213" s="302" t="s">
        <v>3767</v>
      </c>
      <c r="E213" s="19" t="s">
        <v>214</v>
      </c>
      <c r="F213" s="303">
        <v>203.44800000000001</v>
      </c>
      <c r="G213" s="40"/>
      <c r="H213" s="46"/>
    </row>
    <row r="214" s="2" customFormat="1" ht="16.8" customHeight="1">
      <c r="A214" s="40"/>
      <c r="B214" s="46"/>
      <c r="C214" s="298" t="s">
        <v>129</v>
      </c>
      <c r="D214" s="299" t="s">
        <v>21</v>
      </c>
      <c r="E214" s="300" t="s">
        <v>21</v>
      </c>
      <c r="F214" s="301">
        <v>45.703000000000003</v>
      </c>
      <c r="G214" s="40"/>
      <c r="H214" s="46"/>
    </row>
    <row r="215" s="2" customFormat="1" ht="16.8" customHeight="1">
      <c r="A215" s="40"/>
      <c r="B215" s="46"/>
      <c r="C215" s="302" t="s">
        <v>21</v>
      </c>
      <c r="D215" s="302" t="s">
        <v>255</v>
      </c>
      <c r="E215" s="19" t="s">
        <v>21</v>
      </c>
      <c r="F215" s="303">
        <v>45.703000000000003</v>
      </c>
      <c r="G215" s="40"/>
      <c r="H215" s="46"/>
    </row>
    <row r="216" s="2" customFormat="1" ht="16.8" customHeight="1">
      <c r="A216" s="40"/>
      <c r="B216" s="46"/>
      <c r="C216" s="302" t="s">
        <v>129</v>
      </c>
      <c r="D216" s="302" t="s">
        <v>223</v>
      </c>
      <c r="E216" s="19" t="s">
        <v>21</v>
      </c>
      <c r="F216" s="303">
        <v>45.703000000000003</v>
      </c>
      <c r="G216" s="40"/>
      <c r="H216" s="46"/>
    </row>
    <row r="217" s="2" customFormat="1" ht="16.8" customHeight="1">
      <c r="A217" s="40"/>
      <c r="B217" s="46"/>
      <c r="C217" s="304" t="s">
        <v>3701</v>
      </c>
      <c r="D217" s="40"/>
      <c r="E217" s="40"/>
      <c r="F217" s="40"/>
      <c r="G217" s="40"/>
      <c r="H217" s="46"/>
    </row>
    <row r="218" s="2" customFormat="1">
      <c r="A218" s="40"/>
      <c r="B218" s="46"/>
      <c r="C218" s="302" t="s">
        <v>244</v>
      </c>
      <c r="D218" s="302" t="s">
        <v>3703</v>
      </c>
      <c r="E218" s="19" t="s">
        <v>214</v>
      </c>
      <c r="F218" s="303">
        <v>192.209</v>
      </c>
      <c r="G218" s="40"/>
      <c r="H218" s="46"/>
    </row>
    <row r="219" s="2" customFormat="1">
      <c r="A219" s="40"/>
      <c r="B219" s="46"/>
      <c r="C219" s="302" t="s">
        <v>306</v>
      </c>
      <c r="D219" s="302" t="s">
        <v>3713</v>
      </c>
      <c r="E219" s="19" t="s">
        <v>214</v>
      </c>
      <c r="F219" s="303">
        <v>184.328</v>
      </c>
      <c r="G219" s="40"/>
      <c r="H219" s="46"/>
    </row>
    <row r="220" s="2" customFormat="1" ht="16.8" customHeight="1">
      <c r="A220" s="40"/>
      <c r="B220" s="46"/>
      <c r="C220" s="298" t="s">
        <v>133</v>
      </c>
      <c r="D220" s="299" t="s">
        <v>21</v>
      </c>
      <c r="E220" s="300" t="s">
        <v>21</v>
      </c>
      <c r="F220" s="301">
        <v>0.59399999999999997</v>
      </c>
      <c r="G220" s="40"/>
      <c r="H220" s="46"/>
    </row>
    <row r="221" s="2" customFormat="1" ht="16.8" customHeight="1">
      <c r="A221" s="40"/>
      <c r="B221" s="46"/>
      <c r="C221" s="302" t="s">
        <v>21</v>
      </c>
      <c r="D221" s="302" t="s">
        <v>236</v>
      </c>
      <c r="E221" s="19" t="s">
        <v>21</v>
      </c>
      <c r="F221" s="303">
        <v>0.59399999999999997</v>
      </c>
      <c r="G221" s="40"/>
      <c r="H221" s="46"/>
    </row>
    <row r="222" s="2" customFormat="1" ht="16.8" customHeight="1">
      <c r="A222" s="40"/>
      <c r="B222" s="46"/>
      <c r="C222" s="302" t="s">
        <v>133</v>
      </c>
      <c r="D222" s="302" t="s">
        <v>223</v>
      </c>
      <c r="E222" s="19" t="s">
        <v>21</v>
      </c>
      <c r="F222" s="303">
        <v>0.59399999999999997</v>
      </c>
      <c r="G222" s="40"/>
      <c r="H222" s="46"/>
    </row>
    <row r="223" s="2" customFormat="1" ht="16.8" customHeight="1">
      <c r="A223" s="40"/>
      <c r="B223" s="46"/>
      <c r="C223" s="304" t="s">
        <v>3701</v>
      </c>
      <c r="D223" s="40"/>
      <c r="E223" s="40"/>
      <c r="F223" s="40"/>
      <c r="G223" s="40"/>
      <c r="H223" s="46"/>
    </row>
    <row r="224" s="2" customFormat="1" ht="16.8" customHeight="1">
      <c r="A224" s="40"/>
      <c r="B224" s="46"/>
      <c r="C224" s="302" t="s">
        <v>232</v>
      </c>
      <c r="D224" s="302" t="s">
        <v>3768</v>
      </c>
      <c r="E224" s="19" t="s">
        <v>214</v>
      </c>
      <c r="F224" s="303">
        <v>0.59399999999999997</v>
      </c>
      <c r="G224" s="40"/>
      <c r="H224" s="46"/>
    </row>
    <row r="225" s="2" customFormat="1" ht="16.8" customHeight="1">
      <c r="A225" s="40"/>
      <c r="B225" s="46"/>
      <c r="C225" s="302" t="s">
        <v>278</v>
      </c>
      <c r="D225" s="302" t="s">
        <v>3763</v>
      </c>
      <c r="E225" s="19" t="s">
        <v>214</v>
      </c>
      <c r="F225" s="303">
        <v>203.44800000000001</v>
      </c>
      <c r="G225" s="40"/>
      <c r="H225" s="46"/>
    </row>
    <row r="226" s="2" customFormat="1" ht="16.8" customHeight="1">
      <c r="A226" s="40"/>
      <c r="B226" s="46"/>
      <c r="C226" s="298" t="s">
        <v>121</v>
      </c>
      <c r="D226" s="299" t="s">
        <v>21</v>
      </c>
      <c r="E226" s="300" t="s">
        <v>21</v>
      </c>
      <c r="F226" s="301">
        <v>166.85400000000001</v>
      </c>
      <c r="G226" s="40"/>
      <c r="H226" s="46"/>
    </row>
    <row r="227" s="2" customFormat="1" ht="16.8" customHeight="1">
      <c r="A227" s="40"/>
      <c r="B227" s="46"/>
      <c r="C227" s="302" t="s">
        <v>21</v>
      </c>
      <c r="D227" s="302" t="s">
        <v>247</v>
      </c>
      <c r="E227" s="19" t="s">
        <v>21</v>
      </c>
      <c r="F227" s="303">
        <v>0</v>
      </c>
      <c r="G227" s="40"/>
      <c r="H227" s="46"/>
    </row>
    <row r="228" s="2" customFormat="1" ht="16.8" customHeight="1">
      <c r="A228" s="40"/>
      <c r="B228" s="46"/>
      <c r="C228" s="302" t="s">
        <v>21</v>
      </c>
      <c r="D228" s="302" t="s">
        <v>248</v>
      </c>
      <c r="E228" s="19" t="s">
        <v>21</v>
      </c>
      <c r="F228" s="303">
        <v>11.23</v>
      </c>
      <c r="G228" s="40"/>
      <c r="H228" s="46"/>
    </row>
    <row r="229" s="2" customFormat="1" ht="16.8" customHeight="1">
      <c r="A229" s="40"/>
      <c r="B229" s="46"/>
      <c r="C229" s="302" t="s">
        <v>21</v>
      </c>
      <c r="D229" s="302" t="s">
        <v>249</v>
      </c>
      <c r="E229" s="19" t="s">
        <v>21</v>
      </c>
      <c r="F229" s="303">
        <v>16.16</v>
      </c>
      <c r="G229" s="40"/>
      <c r="H229" s="46"/>
    </row>
    <row r="230" s="2" customFormat="1" ht="16.8" customHeight="1">
      <c r="A230" s="40"/>
      <c r="B230" s="46"/>
      <c r="C230" s="302" t="s">
        <v>21</v>
      </c>
      <c r="D230" s="302" t="s">
        <v>250</v>
      </c>
      <c r="E230" s="19" t="s">
        <v>21</v>
      </c>
      <c r="F230" s="303">
        <v>11.890000000000001</v>
      </c>
      <c r="G230" s="40"/>
      <c r="H230" s="46"/>
    </row>
    <row r="231" s="2" customFormat="1" ht="16.8" customHeight="1">
      <c r="A231" s="40"/>
      <c r="B231" s="46"/>
      <c r="C231" s="302" t="s">
        <v>21</v>
      </c>
      <c r="D231" s="302" t="s">
        <v>251</v>
      </c>
      <c r="E231" s="19" t="s">
        <v>21</v>
      </c>
      <c r="F231" s="303">
        <v>91.272999999999996</v>
      </c>
      <c r="G231" s="40"/>
      <c r="H231" s="46"/>
    </row>
    <row r="232" s="2" customFormat="1" ht="16.8" customHeight="1">
      <c r="A232" s="40"/>
      <c r="B232" s="46"/>
      <c r="C232" s="302" t="s">
        <v>21</v>
      </c>
      <c r="D232" s="302" t="s">
        <v>252</v>
      </c>
      <c r="E232" s="19" t="s">
        <v>21</v>
      </c>
      <c r="F232" s="303">
        <v>14.724</v>
      </c>
      <c r="G232" s="40"/>
      <c r="H232" s="46"/>
    </row>
    <row r="233" s="2" customFormat="1" ht="16.8" customHeight="1">
      <c r="A233" s="40"/>
      <c r="B233" s="46"/>
      <c r="C233" s="302" t="s">
        <v>21</v>
      </c>
      <c r="D233" s="302" t="s">
        <v>253</v>
      </c>
      <c r="E233" s="19" t="s">
        <v>21</v>
      </c>
      <c r="F233" s="303">
        <v>17.577999999999999</v>
      </c>
      <c r="G233" s="40"/>
      <c r="H233" s="46"/>
    </row>
    <row r="234" s="2" customFormat="1" ht="16.8" customHeight="1">
      <c r="A234" s="40"/>
      <c r="B234" s="46"/>
      <c r="C234" s="302" t="s">
        <v>21</v>
      </c>
      <c r="D234" s="302" t="s">
        <v>254</v>
      </c>
      <c r="E234" s="19" t="s">
        <v>21</v>
      </c>
      <c r="F234" s="303">
        <v>3.9990000000000001</v>
      </c>
      <c r="G234" s="40"/>
      <c r="H234" s="46"/>
    </row>
    <row r="235" s="2" customFormat="1" ht="16.8" customHeight="1">
      <c r="A235" s="40"/>
      <c r="B235" s="46"/>
      <c r="C235" s="302" t="s">
        <v>121</v>
      </c>
      <c r="D235" s="302" t="s">
        <v>223</v>
      </c>
      <c r="E235" s="19" t="s">
        <v>21</v>
      </c>
      <c r="F235" s="303">
        <v>166.85400000000001</v>
      </c>
      <c r="G235" s="40"/>
      <c r="H235" s="46"/>
    </row>
    <row r="236" s="2" customFormat="1" ht="16.8" customHeight="1">
      <c r="A236" s="40"/>
      <c r="B236" s="46"/>
      <c r="C236" s="304" t="s">
        <v>3701</v>
      </c>
      <c r="D236" s="40"/>
      <c r="E236" s="40"/>
      <c r="F236" s="40"/>
      <c r="G236" s="40"/>
      <c r="H236" s="46"/>
    </row>
    <row r="237" s="2" customFormat="1">
      <c r="A237" s="40"/>
      <c r="B237" s="46"/>
      <c r="C237" s="302" t="s">
        <v>244</v>
      </c>
      <c r="D237" s="302" t="s">
        <v>3703</v>
      </c>
      <c r="E237" s="19" t="s">
        <v>214</v>
      </c>
      <c r="F237" s="303">
        <v>192.209</v>
      </c>
      <c r="G237" s="40"/>
      <c r="H237" s="46"/>
    </row>
    <row r="238" s="2" customFormat="1" ht="16.8" customHeight="1">
      <c r="A238" s="40"/>
      <c r="B238" s="46"/>
      <c r="C238" s="302" t="s">
        <v>278</v>
      </c>
      <c r="D238" s="302" t="s">
        <v>3763</v>
      </c>
      <c r="E238" s="19" t="s">
        <v>214</v>
      </c>
      <c r="F238" s="303">
        <v>203.44800000000001</v>
      </c>
      <c r="G238" s="40"/>
      <c r="H238" s="46"/>
    </row>
    <row r="239" s="2" customFormat="1" ht="16.8" customHeight="1">
      <c r="A239" s="40"/>
      <c r="B239" s="46"/>
      <c r="C239" s="298" t="s">
        <v>3769</v>
      </c>
      <c r="D239" s="299" t="s">
        <v>21</v>
      </c>
      <c r="E239" s="300" t="s">
        <v>21</v>
      </c>
      <c r="F239" s="301">
        <v>312</v>
      </c>
      <c r="G239" s="40"/>
      <c r="H239" s="46"/>
    </row>
    <row r="240" s="2" customFormat="1" ht="16.8" customHeight="1">
      <c r="A240" s="40"/>
      <c r="B240" s="46"/>
      <c r="C240" s="302" t="s">
        <v>3769</v>
      </c>
      <c r="D240" s="302" t="s">
        <v>1843</v>
      </c>
      <c r="E240" s="19" t="s">
        <v>21</v>
      </c>
      <c r="F240" s="303">
        <v>312</v>
      </c>
      <c r="G240" s="40"/>
      <c r="H240" s="46"/>
    </row>
    <row r="241" s="2" customFormat="1" ht="16.8" customHeight="1">
      <c r="A241" s="40"/>
      <c r="B241" s="46"/>
      <c r="C241" s="298" t="s">
        <v>3770</v>
      </c>
      <c r="D241" s="299" t="s">
        <v>21</v>
      </c>
      <c r="E241" s="300" t="s">
        <v>21</v>
      </c>
      <c r="F241" s="301">
        <v>165</v>
      </c>
      <c r="G241" s="40"/>
      <c r="H241" s="46"/>
    </row>
    <row r="242" s="2" customFormat="1" ht="16.8" customHeight="1">
      <c r="A242" s="40"/>
      <c r="B242" s="46"/>
      <c r="C242" s="302" t="s">
        <v>3770</v>
      </c>
      <c r="D242" s="302" t="s">
        <v>1119</v>
      </c>
      <c r="E242" s="19" t="s">
        <v>21</v>
      </c>
      <c r="F242" s="303">
        <v>165</v>
      </c>
      <c r="G242" s="40"/>
      <c r="H242" s="46"/>
    </row>
    <row r="243" s="2" customFormat="1" ht="26.4" customHeight="1">
      <c r="A243" s="40"/>
      <c r="B243" s="46"/>
      <c r="C243" s="297" t="s">
        <v>3771</v>
      </c>
      <c r="D243" s="297" t="s">
        <v>97</v>
      </c>
      <c r="E243" s="40"/>
      <c r="F243" s="40"/>
      <c r="G243" s="40"/>
      <c r="H243" s="46"/>
    </row>
    <row r="244" s="2" customFormat="1" ht="16.8" customHeight="1">
      <c r="A244" s="40"/>
      <c r="B244" s="46"/>
      <c r="C244" s="298" t="s">
        <v>135</v>
      </c>
      <c r="D244" s="299" t="s">
        <v>21</v>
      </c>
      <c r="E244" s="300" t="s">
        <v>21</v>
      </c>
      <c r="F244" s="301">
        <v>6.7199999999999998</v>
      </c>
      <c r="G244" s="40"/>
      <c r="H244" s="46"/>
    </row>
    <row r="245" s="2" customFormat="1" ht="16.8" customHeight="1">
      <c r="A245" s="40"/>
      <c r="B245" s="46"/>
      <c r="C245" s="302" t="s">
        <v>21</v>
      </c>
      <c r="D245" s="302" t="s">
        <v>3198</v>
      </c>
      <c r="E245" s="19" t="s">
        <v>21</v>
      </c>
      <c r="F245" s="303">
        <v>6.7199999999999998</v>
      </c>
      <c r="G245" s="40"/>
      <c r="H245" s="46"/>
    </row>
    <row r="246" s="2" customFormat="1" ht="16.8" customHeight="1">
      <c r="A246" s="40"/>
      <c r="B246" s="46"/>
      <c r="C246" s="302" t="s">
        <v>135</v>
      </c>
      <c r="D246" s="302" t="s">
        <v>223</v>
      </c>
      <c r="E246" s="19" t="s">
        <v>21</v>
      </c>
      <c r="F246" s="303">
        <v>6.7199999999999998</v>
      </c>
      <c r="G246" s="40"/>
      <c r="H246" s="46"/>
    </row>
    <row r="247" s="2" customFormat="1" ht="16.8" customHeight="1">
      <c r="A247" s="40"/>
      <c r="B247" s="46"/>
      <c r="C247" s="304" t="s">
        <v>3701</v>
      </c>
      <c r="D247" s="40"/>
      <c r="E247" s="40"/>
      <c r="F247" s="40"/>
      <c r="G247" s="40"/>
      <c r="H247" s="46"/>
    </row>
    <row r="248" s="2" customFormat="1" ht="16.8" customHeight="1">
      <c r="A248" s="40"/>
      <c r="B248" s="46"/>
      <c r="C248" s="302" t="s">
        <v>278</v>
      </c>
      <c r="D248" s="302" t="s">
        <v>3763</v>
      </c>
      <c r="E248" s="19" t="s">
        <v>214</v>
      </c>
      <c r="F248" s="303">
        <v>6.7199999999999998</v>
      </c>
      <c r="G248" s="40"/>
      <c r="H248" s="46"/>
    </row>
    <row r="249" s="2" customFormat="1">
      <c r="A249" s="40"/>
      <c r="B249" s="46"/>
      <c r="C249" s="302" t="s">
        <v>283</v>
      </c>
      <c r="D249" s="302" t="s">
        <v>3766</v>
      </c>
      <c r="E249" s="19" t="s">
        <v>214</v>
      </c>
      <c r="F249" s="303">
        <v>6.7199999999999998</v>
      </c>
      <c r="G249" s="40"/>
      <c r="H249" s="46"/>
    </row>
    <row r="250" s="2" customFormat="1" ht="16.8" customHeight="1">
      <c r="A250" s="40"/>
      <c r="B250" s="46"/>
      <c r="C250" s="302" t="s">
        <v>287</v>
      </c>
      <c r="D250" s="302" t="s">
        <v>288</v>
      </c>
      <c r="E250" s="19" t="s">
        <v>214</v>
      </c>
      <c r="F250" s="303">
        <v>6.7199999999999998</v>
      </c>
      <c r="G250" s="40"/>
      <c r="H250" s="46"/>
    </row>
    <row r="251" s="2" customFormat="1" ht="16.8" customHeight="1">
      <c r="A251" s="40"/>
      <c r="B251" s="46"/>
      <c r="C251" s="302" t="s">
        <v>291</v>
      </c>
      <c r="D251" s="302" t="s">
        <v>3767</v>
      </c>
      <c r="E251" s="19" t="s">
        <v>214</v>
      </c>
      <c r="F251" s="303">
        <v>6.7199999999999998</v>
      </c>
      <c r="G251" s="40"/>
      <c r="H251" s="46"/>
    </row>
    <row r="252" s="2" customFormat="1" ht="16.8" customHeight="1">
      <c r="A252" s="40"/>
      <c r="B252" s="46"/>
      <c r="C252" s="298" t="s">
        <v>133</v>
      </c>
      <c r="D252" s="299" t="s">
        <v>21</v>
      </c>
      <c r="E252" s="300" t="s">
        <v>21</v>
      </c>
      <c r="F252" s="301">
        <v>0.59399999999999997</v>
      </c>
      <c r="G252" s="40"/>
      <c r="H252" s="46"/>
    </row>
    <row r="253" s="2" customFormat="1" ht="16.8" customHeight="1">
      <c r="A253" s="40"/>
      <c r="B253" s="46"/>
      <c r="C253" s="298" t="s">
        <v>121</v>
      </c>
      <c r="D253" s="299" t="s">
        <v>21</v>
      </c>
      <c r="E253" s="300" t="s">
        <v>21</v>
      </c>
      <c r="F253" s="301">
        <v>165.85400000000001</v>
      </c>
      <c r="G253" s="40"/>
      <c r="H253" s="46"/>
    </row>
    <row r="254" s="2" customFormat="1" ht="26.4" customHeight="1">
      <c r="A254" s="40"/>
      <c r="B254" s="46"/>
      <c r="C254" s="297" t="s">
        <v>3772</v>
      </c>
      <c r="D254" s="297" t="s">
        <v>100</v>
      </c>
      <c r="E254" s="40"/>
      <c r="F254" s="40"/>
      <c r="G254" s="40"/>
      <c r="H254" s="46"/>
    </row>
    <row r="255" s="2" customFormat="1" ht="16.8" customHeight="1">
      <c r="A255" s="40"/>
      <c r="B255" s="46"/>
      <c r="C255" s="298" t="s">
        <v>3435</v>
      </c>
      <c r="D255" s="299" t="s">
        <v>21</v>
      </c>
      <c r="E255" s="300" t="s">
        <v>21</v>
      </c>
      <c r="F255" s="301">
        <v>24</v>
      </c>
      <c r="G255" s="40"/>
      <c r="H255" s="46"/>
    </row>
    <row r="256" s="2" customFormat="1" ht="16.8" customHeight="1">
      <c r="A256" s="40"/>
      <c r="B256" s="46"/>
      <c r="C256" s="302" t="s">
        <v>21</v>
      </c>
      <c r="D256" s="302" t="s">
        <v>3459</v>
      </c>
      <c r="E256" s="19" t="s">
        <v>21</v>
      </c>
      <c r="F256" s="303">
        <v>24</v>
      </c>
      <c r="G256" s="40"/>
      <c r="H256" s="46"/>
    </row>
    <row r="257" s="2" customFormat="1" ht="16.8" customHeight="1">
      <c r="A257" s="40"/>
      <c r="B257" s="46"/>
      <c r="C257" s="302" t="s">
        <v>3435</v>
      </c>
      <c r="D257" s="302" t="s">
        <v>223</v>
      </c>
      <c r="E257" s="19" t="s">
        <v>21</v>
      </c>
      <c r="F257" s="303">
        <v>24</v>
      </c>
      <c r="G257" s="40"/>
      <c r="H257" s="46"/>
    </row>
    <row r="258" s="2" customFormat="1" ht="16.8" customHeight="1">
      <c r="A258" s="40"/>
      <c r="B258" s="46"/>
      <c r="C258" s="304" t="s">
        <v>3701</v>
      </c>
      <c r="D258" s="40"/>
      <c r="E258" s="40"/>
      <c r="F258" s="40"/>
      <c r="G258" s="40"/>
      <c r="H258" s="46"/>
    </row>
    <row r="259" s="2" customFormat="1" ht="16.8" customHeight="1">
      <c r="A259" s="40"/>
      <c r="B259" s="46"/>
      <c r="C259" s="302" t="s">
        <v>3214</v>
      </c>
      <c r="D259" s="302" t="s">
        <v>3773</v>
      </c>
      <c r="E259" s="19" t="s">
        <v>214</v>
      </c>
      <c r="F259" s="303">
        <v>39.479999999999997</v>
      </c>
      <c r="G259" s="40"/>
      <c r="H259" s="46"/>
    </row>
    <row r="260" s="2" customFormat="1" ht="16.8" customHeight="1">
      <c r="A260" s="40"/>
      <c r="B260" s="46"/>
      <c r="C260" s="302" t="s">
        <v>3214</v>
      </c>
      <c r="D260" s="302" t="s">
        <v>3773</v>
      </c>
      <c r="E260" s="19" t="s">
        <v>214</v>
      </c>
      <c r="F260" s="303">
        <v>6.9400000000000004</v>
      </c>
      <c r="G260" s="40"/>
      <c r="H260" s="46"/>
    </row>
    <row r="261" s="2" customFormat="1" ht="16.8" customHeight="1">
      <c r="A261" s="40"/>
      <c r="B261" s="46"/>
      <c r="C261" s="298" t="s">
        <v>116</v>
      </c>
      <c r="D261" s="299" t="s">
        <v>21</v>
      </c>
      <c r="E261" s="300" t="s">
        <v>21</v>
      </c>
      <c r="F261" s="301">
        <v>10</v>
      </c>
      <c r="G261" s="40"/>
      <c r="H261" s="46"/>
    </row>
    <row r="262" s="2" customFormat="1" ht="16.8" customHeight="1">
      <c r="A262" s="40"/>
      <c r="B262" s="46"/>
      <c r="C262" s="302" t="s">
        <v>21</v>
      </c>
      <c r="D262" s="302" t="s">
        <v>3442</v>
      </c>
      <c r="E262" s="19" t="s">
        <v>21</v>
      </c>
      <c r="F262" s="303">
        <v>10</v>
      </c>
      <c r="G262" s="40"/>
      <c r="H262" s="46"/>
    </row>
    <row r="263" s="2" customFormat="1" ht="16.8" customHeight="1">
      <c r="A263" s="40"/>
      <c r="B263" s="46"/>
      <c r="C263" s="302" t="s">
        <v>116</v>
      </c>
      <c r="D263" s="302" t="s">
        <v>223</v>
      </c>
      <c r="E263" s="19" t="s">
        <v>21</v>
      </c>
      <c r="F263" s="303">
        <v>10</v>
      </c>
      <c r="G263" s="40"/>
      <c r="H263" s="46"/>
    </row>
    <row r="264" s="2" customFormat="1" ht="16.8" customHeight="1">
      <c r="A264" s="40"/>
      <c r="B264" s="46"/>
      <c r="C264" s="304" t="s">
        <v>3701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02" t="s">
        <v>219</v>
      </c>
      <c r="D265" s="302" t="s">
        <v>3711</v>
      </c>
      <c r="E265" s="19" t="s">
        <v>214</v>
      </c>
      <c r="F265" s="303">
        <v>10</v>
      </c>
      <c r="G265" s="40"/>
      <c r="H265" s="46"/>
    </row>
    <row r="266" s="2" customFormat="1" ht="16.8" customHeight="1">
      <c r="A266" s="40"/>
      <c r="B266" s="46"/>
      <c r="C266" s="302" t="s">
        <v>294</v>
      </c>
      <c r="D266" s="302" t="s">
        <v>3762</v>
      </c>
      <c r="E266" s="19" t="s">
        <v>214</v>
      </c>
      <c r="F266" s="303">
        <v>55.920000000000002</v>
      </c>
      <c r="G266" s="40"/>
      <c r="H266" s="46"/>
    </row>
    <row r="267" s="2" customFormat="1" ht="16.8" customHeight="1">
      <c r="A267" s="40"/>
      <c r="B267" s="46"/>
      <c r="C267" s="298" t="s">
        <v>3436</v>
      </c>
      <c r="D267" s="299" t="s">
        <v>21</v>
      </c>
      <c r="E267" s="300" t="s">
        <v>21</v>
      </c>
      <c r="F267" s="301">
        <v>39.479999999999997</v>
      </c>
      <c r="G267" s="40"/>
      <c r="H267" s="46"/>
    </row>
    <row r="268" s="2" customFormat="1" ht="16.8" customHeight="1">
      <c r="A268" s="40"/>
      <c r="B268" s="46"/>
      <c r="C268" s="302" t="s">
        <v>21</v>
      </c>
      <c r="D268" s="302" t="s">
        <v>3457</v>
      </c>
      <c r="E268" s="19" t="s">
        <v>21</v>
      </c>
      <c r="F268" s="303">
        <v>12.6</v>
      </c>
      <c r="G268" s="40"/>
      <c r="H268" s="46"/>
    </row>
    <row r="269" s="2" customFormat="1" ht="16.8" customHeight="1">
      <c r="A269" s="40"/>
      <c r="B269" s="46"/>
      <c r="C269" s="302" t="s">
        <v>21</v>
      </c>
      <c r="D269" s="302" t="s">
        <v>3458</v>
      </c>
      <c r="E269" s="19" t="s">
        <v>21</v>
      </c>
      <c r="F269" s="303">
        <v>2.8799999999999999</v>
      </c>
      <c r="G269" s="40"/>
      <c r="H269" s="46"/>
    </row>
    <row r="270" s="2" customFormat="1" ht="16.8" customHeight="1">
      <c r="A270" s="40"/>
      <c r="B270" s="46"/>
      <c r="C270" s="302" t="s">
        <v>21</v>
      </c>
      <c r="D270" s="302" t="s">
        <v>3459</v>
      </c>
      <c r="E270" s="19" t="s">
        <v>21</v>
      </c>
      <c r="F270" s="303">
        <v>24</v>
      </c>
      <c r="G270" s="40"/>
      <c r="H270" s="46"/>
    </row>
    <row r="271" s="2" customFormat="1" ht="16.8" customHeight="1">
      <c r="A271" s="40"/>
      <c r="B271" s="46"/>
      <c r="C271" s="302" t="s">
        <v>3436</v>
      </c>
      <c r="D271" s="302" t="s">
        <v>257</v>
      </c>
      <c r="E271" s="19" t="s">
        <v>21</v>
      </c>
      <c r="F271" s="303">
        <v>39.479999999999997</v>
      </c>
      <c r="G271" s="40"/>
      <c r="H271" s="46"/>
    </row>
    <row r="272" s="2" customFormat="1" ht="16.8" customHeight="1">
      <c r="A272" s="40"/>
      <c r="B272" s="46"/>
      <c r="C272" s="304" t="s">
        <v>3701</v>
      </c>
      <c r="D272" s="40"/>
      <c r="E272" s="40"/>
      <c r="F272" s="40"/>
      <c r="G272" s="40"/>
      <c r="H272" s="46"/>
    </row>
    <row r="273" s="2" customFormat="1" ht="16.8" customHeight="1">
      <c r="A273" s="40"/>
      <c r="B273" s="46"/>
      <c r="C273" s="302" t="s">
        <v>3214</v>
      </c>
      <c r="D273" s="302" t="s">
        <v>3773</v>
      </c>
      <c r="E273" s="19" t="s">
        <v>214</v>
      </c>
      <c r="F273" s="303">
        <v>39.479999999999997</v>
      </c>
      <c r="G273" s="40"/>
      <c r="H273" s="46"/>
    </row>
    <row r="274" s="2" customFormat="1" ht="16.8" customHeight="1">
      <c r="A274" s="40"/>
      <c r="B274" s="46"/>
      <c r="C274" s="302" t="s">
        <v>3460</v>
      </c>
      <c r="D274" s="302" t="s">
        <v>3461</v>
      </c>
      <c r="E274" s="19" t="s">
        <v>214</v>
      </c>
      <c r="F274" s="303">
        <v>39.479999999999997</v>
      </c>
      <c r="G274" s="40"/>
      <c r="H274" s="46"/>
    </row>
    <row r="275" s="2" customFormat="1" ht="16.8" customHeight="1">
      <c r="A275" s="40"/>
      <c r="B275" s="46"/>
      <c r="C275" s="298" t="s">
        <v>3429</v>
      </c>
      <c r="D275" s="299" t="s">
        <v>21</v>
      </c>
      <c r="E275" s="300" t="s">
        <v>21</v>
      </c>
      <c r="F275" s="301">
        <v>15.48</v>
      </c>
      <c r="G275" s="40"/>
      <c r="H275" s="46"/>
    </row>
    <row r="276" s="2" customFormat="1" ht="16.8" customHeight="1">
      <c r="A276" s="40"/>
      <c r="B276" s="46"/>
      <c r="C276" s="302" t="s">
        <v>21</v>
      </c>
      <c r="D276" s="302" t="s">
        <v>3457</v>
      </c>
      <c r="E276" s="19" t="s">
        <v>21</v>
      </c>
      <c r="F276" s="303">
        <v>12.6</v>
      </c>
      <c r="G276" s="40"/>
      <c r="H276" s="46"/>
    </row>
    <row r="277" s="2" customFormat="1" ht="16.8" customHeight="1">
      <c r="A277" s="40"/>
      <c r="B277" s="46"/>
      <c r="C277" s="302" t="s">
        <v>21</v>
      </c>
      <c r="D277" s="302" t="s">
        <v>3458</v>
      </c>
      <c r="E277" s="19" t="s">
        <v>21</v>
      </c>
      <c r="F277" s="303">
        <v>2.8799999999999999</v>
      </c>
      <c r="G277" s="40"/>
      <c r="H277" s="46"/>
    </row>
    <row r="278" s="2" customFormat="1" ht="16.8" customHeight="1">
      <c r="A278" s="40"/>
      <c r="B278" s="46"/>
      <c r="C278" s="302" t="s">
        <v>3429</v>
      </c>
      <c r="D278" s="302" t="s">
        <v>223</v>
      </c>
      <c r="E278" s="19" t="s">
        <v>21</v>
      </c>
      <c r="F278" s="303">
        <v>15.48</v>
      </c>
      <c r="G278" s="40"/>
      <c r="H278" s="46"/>
    </row>
    <row r="279" s="2" customFormat="1" ht="16.8" customHeight="1">
      <c r="A279" s="40"/>
      <c r="B279" s="46"/>
      <c r="C279" s="304" t="s">
        <v>3701</v>
      </c>
      <c r="D279" s="40"/>
      <c r="E279" s="40"/>
      <c r="F279" s="40"/>
      <c r="G279" s="40"/>
      <c r="H279" s="46"/>
    </row>
    <row r="280" s="2" customFormat="1" ht="16.8" customHeight="1">
      <c r="A280" s="40"/>
      <c r="B280" s="46"/>
      <c r="C280" s="302" t="s">
        <v>3214</v>
      </c>
      <c r="D280" s="302" t="s">
        <v>3773</v>
      </c>
      <c r="E280" s="19" t="s">
        <v>214</v>
      </c>
      <c r="F280" s="303">
        <v>39.479999999999997</v>
      </c>
      <c r="G280" s="40"/>
      <c r="H280" s="46"/>
    </row>
    <row r="281" s="2" customFormat="1" ht="16.8" customHeight="1">
      <c r="A281" s="40"/>
      <c r="B281" s="46"/>
      <c r="C281" s="302" t="s">
        <v>278</v>
      </c>
      <c r="D281" s="302" t="s">
        <v>3763</v>
      </c>
      <c r="E281" s="19" t="s">
        <v>214</v>
      </c>
      <c r="F281" s="303">
        <v>17.98</v>
      </c>
      <c r="G281" s="40"/>
      <c r="H281" s="46"/>
    </row>
    <row r="282" s="2" customFormat="1" ht="16.8" customHeight="1">
      <c r="A282" s="40"/>
      <c r="B282" s="46"/>
      <c r="C282" s="302" t="s">
        <v>294</v>
      </c>
      <c r="D282" s="302" t="s">
        <v>3762</v>
      </c>
      <c r="E282" s="19" t="s">
        <v>214</v>
      </c>
      <c r="F282" s="303">
        <v>55.920000000000002</v>
      </c>
      <c r="G282" s="40"/>
      <c r="H282" s="46"/>
    </row>
    <row r="283" s="2" customFormat="1" ht="16.8" customHeight="1">
      <c r="A283" s="40"/>
      <c r="B283" s="46"/>
      <c r="C283" s="298" t="s">
        <v>113</v>
      </c>
      <c r="D283" s="299" t="s">
        <v>21</v>
      </c>
      <c r="E283" s="300" t="s">
        <v>21</v>
      </c>
      <c r="F283" s="301">
        <v>0</v>
      </c>
      <c r="G283" s="40"/>
      <c r="H283" s="46"/>
    </row>
    <row r="284" s="2" customFormat="1" ht="16.8" customHeight="1">
      <c r="A284" s="40"/>
      <c r="B284" s="46"/>
      <c r="C284" s="298" t="s">
        <v>3431</v>
      </c>
      <c r="D284" s="299" t="s">
        <v>21</v>
      </c>
      <c r="E284" s="300" t="s">
        <v>21</v>
      </c>
      <c r="F284" s="301">
        <v>63.899999999999999</v>
      </c>
      <c r="G284" s="40"/>
      <c r="H284" s="46"/>
    </row>
    <row r="285" s="2" customFormat="1" ht="16.8" customHeight="1">
      <c r="A285" s="40"/>
      <c r="B285" s="46"/>
      <c r="C285" s="302" t="s">
        <v>21</v>
      </c>
      <c r="D285" s="302" t="s">
        <v>3447</v>
      </c>
      <c r="E285" s="19" t="s">
        <v>21</v>
      </c>
      <c r="F285" s="303">
        <v>28.800000000000001</v>
      </c>
      <c r="G285" s="40"/>
      <c r="H285" s="46"/>
    </row>
    <row r="286" s="2" customFormat="1" ht="16.8" customHeight="1">
      <c r="A286" s="40"/>
      <c r="B286" s="46"/>
      <c r="C286" s="302" t="s">
        <v>21</v>
      </c>
      <c r="D286" s="302" t="s">
        <v>3448</v>
      </c>
      <c r="E286" s="19" t="s">
        <v>21</v>
      </c>
      <c r="F286" s="303">
        <v>26.460000000000001</v>
      </c>
      <c r="G286" s="40"/>
      <c r="H286" s="46"/>
    </row>
    <row r="287" s="2" customFormat="1" ht="16.8" customHeight="1">
      <c r="A287" s="40"/>
      <c r="B287" s="46"/>
      <c r="C287" s="302" t="s">
        <v>21</v>
      </c>
      <c r="D287" s="302" t="s">
        <v>3449</v>
      </c>
      <c r="E287" s="19" t="s">
        <v>21</v>
      </c>
      <c r="F287" s="303">
        <v>8.6400000000000006</v>
      </c>
      <c r="G287" s="40"/>
      <c r="H287" s="46"/>
    </row>
    <row r="288" s="2" customFormat="1" ht="16.8" customHeight="1">
      <c r="A288" s="40"/>
      <c r="B288" s="46"/>
      <c r="C288" s="302" t="s">
        <v>3431</v>
      </c>
      <c r="D288" s="302" t="s">
        <v>223</v>
      </c>
      <c r="E288" s="19" t="s">
        <v>21</v>
      </c>
      <c r="F288" s="303">
        <v>63.899999999999999</v>
      </c>
      <c r="G288" s="40"/>
      <c r="H288" s="46"/>
    </row>
    <row r="289" s="2" customFormat="1" ht="16.8" customHeight="1">
      <c r="A289" s="40"/>
      <c r="B289" s="46"/>
      <c r="C289" s="304" t="s">
        <v>3701</v>
      </c>
      <c r="D289" s="40"/>
      <c r="E289" s="40"/>
      <c r="F289" s="40"/>
      <c r="G289" s="40"/>
      <c r="H289" s="46"/>
    </row>
    <row r="290" s="2" customFormat="1">
      <c r="A290" s="40"/>
      <c r="B290" s="46"/>
      <c r="C290" s="302" t="s">
        <v>244</v>
      </c>
      <c r="D290" s="302" t="s">
        <v>3703</v>
      </c>
      <c r="E290" s="19" t="s">
        <v>214</v>
      </c>
      <c r="F290" s="303">
        <v>63.899999999999999</v>
      </c>
      <c r="G290" s="40"/>
      <c r="H290" s="46"/>
    </row>
    <row r="291" s="2" customFormat="1" ht="16.8" customHeight="1">
      <c r="A291" s="40"/>
      <c r="B291" s="46"/>
      <c r="C291" s="302" t="s">
        <v>294</v>
      </c>
      <c r="D291" s="302" t="s">
        <v>3762</v>
      </c>
      <c r="E291" s="19" t="s">
        <v>214</v>
      </c>
      <c r="F291" s="303">
        <v>55.920000000000002</v>
      </c>
      <c r="G291" s="40"/>
      <c r="H291" s="46"/>
    </row>
    <row r="292" s="2" customFormat="1" ht="16.8" customHeight="1">
      <c r="A292" s="40"/>
      <c r="B292" s="46"/>
      <c r="C292" s="298" t="s">
        <v>3433</v>
      </c>
      <c r="D292" s="299" t="s">
        <v>21</v>
      </c>
      <c r="E292" s="300" t="s">
        <v>21</v>
      </c>
      <c r="F292" s="301">
        <v>30.940000000000001</v>
      </c>
      <c r="G292" s="40"/>
      <c r="H292" s="46"/>
    </row>
    <row r="293" s="2" customFormat="1" ht="16.8" customHeight="1">
      <c r="A293" s="40"/>
      <c r="B293" s="46"/>
      <c r="C293" s="302" t="s">
        <v>21</v>
      </c>
      <c r="D293" s="302" t="s">
        <v>3444</v>
      </c>
      <c r="E293" s="19" t="s">
        <v>21</v>
      </c>
      <c r="F293" s="303">
        <v>1.5</v>
      </c>
      <c r="G293" s="40"/>
      <c r="H293" s="46"/>
    </row>
    <row r="294" s="2" customFormat="1" ht="16.8" customHeight="1">
      <c r="A294" s="40"/>
      <c r="B294" s="46"/>
      <c r="C294" s="302" t="s">
        <v>21</v>
      </c>
      <c r="D294" s="302" t="s">
        <v>3445</v>
      </c>
      <c r="E294" s="19" t="s">
        <v>21</v>
      </c>
      <c r="F294" s="303">
        <v>29.440000000000001</v>
      </c>
      <c r="G294" s="40"/>
      <c r="H294" s="46"/>
    </row>
    <row r="295" s="2" customFormat="1" ht="16.8" customHeight="1">
      <c r="A295" s="40"/>
      <c r="B295" s="46"/>
      <c r="C295" s="302" t="s">
        <v>3433</v>
      </c>
      <c r="D295" s="302" t="s">
        <v>257</v>
      </c>
      <c r="E295" s="19" t="s">
        <v>21</v>
      </c>
      <c r="F295" s="303">
        <v>30.940000000000001</v>
      </c>
      <c r="G295" s="40"/>
      <c r="H295" s="46"/>
    </row>
    <row r="296" s="2" customFormat="1" ht="16.8" customHeight="1">
      <c r="A296" s="40"/>
      <c r="B296" s="46"/>
      <c r="C296" s="304" t="s">
        <v>3701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2" t="s">
        <v>232</v>
      </c>
      <c r="D297" s="302" t="s">
        <v>3768</v>
      </c>
      <c r="E297" s="19" t="s">
        <v>214</v>
      </c>
      <c r="F297" s="303">
        <v>30.940000000000001</v>
      </c>
      <c r="G297" s="40"/>
      <c r="H297" s="46"/>
    </row>
    <row r="298" s="2" customFormat="1" ht="16.8" customHeight="1">
      <c r="A298" s="40"/>
      <c r="B298" s="46"/>
      <c r="C298" s="302" t="s">
        <v>3214</v>
      </c>
      <c r="D298" s="302" t="s">
        <v>3773</v>
      </c>
      <c r="E298" s="19" t="s">
        <v>214</v>
      </c>
      <c r="F298" s="303">
        <v>6.9400000000000004</v>
      </c>
      <c r="G298" s="40"/>
      <c r="H298" s="46"/>
    </row>
    <row r="299" s="2" customFormat="1" ht="16.8" customHeight="1">
      <c r="A299" s="40"/>
      <c r="B299" s="46"/>
      <c r="C299" s="298" t="s">
        <v>135</v>
      </c>
      <c r="D299" s="299" t="s">
        <v>21</v>
      </c>
      <c r="E299" s="300" t="s">
        <v>21</v>
      </c>
      <c r="F299" s="301">
        <v>17.98</v>
      </c>
      <c r="G299" s="40"/>
      <c r="H299" s="46"/>
    </row>
    <row r="300" s="2" customFormat="1" ht="16.8" customHeight="1">
      <c r="A300" s="40"/>
      <c r="B300" s="46"/>
      <c r="C300" s="302" t="s">
        <v>21</v>
      </c>
      <c r="D300" s="302" t="s">
        <v>3452</v>
      </c>
      <c r="E300" s="19" t="s">
        <v>21</v>
      </c>
      <c r="F300" s="303">
        <v>17.98</v>
      </c>
      <c r="G300" s="40"/>
      <c r="H300" s="46"/>
    </row>
    <row r="301" s="2" customFormat="1" ht="16.8" customHeight="1">
      <c r="A301" s="40"/>
      <c r="B301" s="46"/>
      <c r="C301" s="302" t="s">
        <v>135</v>
      </c>
      <c r="D301" s="302" t="s">
        <v>223</v>
      </c>
      <c r="E301" s="19" t="s">
        <v>21</v>
      </c>
      <c r="F301" s="303">
        <v>17.98</v>
      </c>
      <c r="G301" s="40"/>
      <c r="H301" s="46"/>
    </row>
    <row r="302" s="2" customFormat="1" ht="16.8" customHeight="1">
      <c r="A302" s="40"/>
      <c r="B302" s="46"/>
      <c r="C302" s="304" t="s">
        <v>3701</v>
      </c>
      <c r="D302" s="40"/>
      <c r="E302" s="40"/>
      <c r="F302" s="40"/>
      <c r="G302" s="40"/>
      <c r="H302" s="46"/>
    </row>
    <row r="303" s="2" customFormat="1" ht="16.8" customHeight="1">
      <c r="A303" s="40"/>
      <c r="B303" s="46"/>
      <c r="C303" s="302" t="s">
        <v>278</v>
      </c>
      <c r="D303" s="302" t="s">
        <v>3763</v>
      </c>
      <c r="E303" s="19" t="s">
        <v>214</v>
      </c>
      <c r="F303" s="303">
        <v>17.98</v>
      </c>
      <c r="G303" s="40"/>
      <c r="H303" s="46"/>
    </row>
    <row r="304" s="2" customFormat="1">
      <c r="A304" s="40"/>
      <c r="B304" s="46"/>
      <c r="C304" s="302" t="s">
        <v>283</v>
      </c>
      <c r="D304" s="302" t="s">
        <v>3766</v>
      </c>
      <c r="E304" s="19" t="s">
        <v>214</v>
      </c>
      <c r="F304" s="303">
        <v>17.98</v>
      </c>
      <c r="G304" s="40"/>
      <c r="H304" s="46"/>
    </row>
    <row r="305" s="2" customFormat="1" ht="16.8" customHeight="1">
      <c r="A305" s="40"/>
      <c r="B305" s="46"/>
      <c r="C305" s="302" t="s">
        <v>287</v>
      </c>
      <c r="D305" s="302" t="s">
        <v>288</v>
      </c>
      <c r="E305" s="19" t="s">
        <v>214</v>
      </c>
      <c r="F305" s="303">
        <v>17.98</v>
      </c>
      <c r="G305" s="40"/>
      <c r="H305" s="46"/>
    </row>
    <row r="306" s="2" customFormat="1" ht="16.8" customHeight="1">
      <c r="A306" s="40"/>
      <c r="B306" s="46"/>
      <c r="C306" s="298" t="s">
        <v>129</v>
      </c>
      <c r="D306" s="299" t="s">
        <v>21</v>
      </c>
      <c r="E306" s="300" t="s">
        <v>21</v>
      </c>
      <c r="F306" s="301">
        <v>45.703000000000003</v>
      </c>
      <c r="G306" s="40"/>
      <c r="H306" s="46"/>
    </row>
    <row r="307" s="2" customFormat="1" ht="16.8" customHeight="1">
      <c r="A307" s="40"/>
      <c r="B307" s="46"/>
      <c r="C307" s="298" t="s">
        <v>121</v>
      </c>
      <c r="D307" s="299" t="s">
        <v>21</v>
      </c>
      <c r="E307" s="300" t="s">
        <v>21</v>
      </c>
      <c r="F307" s="301">
        <v>166.85400000000001</v>
      </c>
      <c r="G307" s="40"/>
      <c r="H307" s="46"/>
    </row>
    <row r="308" s="2" customFormat="1" ht="7.44" customHeight="1">
      <c r="A308" s="40"/>
      <c r="B308" s="168"/>
      <c r="C308" s="169"/>
      <c r="D308" s="169"/>
      <c r="E308" s="169"/>
      <c r="F308" s="169"/>
      <c r="G308" s="169"/>
      <c r="H308" s="46"/>
    </row>
    <row r="309" s="2" customFormat="1">
      <c r="A309" s="40"/>
      <c r="B309" s="40"/>
      <c r="C309" s="40"/>
      <c r="D309" s="40"/>
      <c r="E309" s="40"/>
      <c r="F309" s="40"/>
      <c r="G309" s="40"/>
      <c r="H309" s="40"/>
    </row>
  </sheetData>
  <sheetProtection sheet="1" formatColumns="0" formatRows="0" objects="1" scenarios="1" spinCount="100000" saltValue="sIJhSMCSPAGlOG59iZJ4G8XnbS1YLAgoqZu/R3Ah4mmFxKP/UPdBxkaLUPHrh3IXGML4Vlic8SQM7yYmZSkiZQ==" hashValue="eqIZE3kwMIxLU/Gd5i/4YgufDOl1bvltXCa4ZmNZupPgGWxPhVZ3ZODfHu2yXc8El19fNfVNNC7HZmjaD5DHt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3774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3775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3776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3777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3778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3779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3780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3781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3782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3783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3784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80</v>
      </c>
      <c r="F18" s="316" t="s">
        <v>3785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3786</v>
      </c>
      <c r="F19" s="316" t="s">
        <v>3787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3788</v>
      </c>
      <c r="F20" s="316" t="s">
        <v>3789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3790</v>
      </c>
      <c r="F21" s="316" t="s">
        <v>3791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3792</v>
      </c>
      <c r="F22" s="316" t="s">
        <v>3793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85</v>
      </c>
      <c r="F23" s="316" t="s">
        <v>3794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3795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3796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3797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3798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3799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3800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3801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3802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3803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195</v>
      </c>
      <c r="F36" s="316"/>
      <c r="G36" s="316" t="s">
        <v>3804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3805</v>
      </c>
      <c r="F37" s="316"/>
      <c r="G37" s="316" t="s">
        <v>3806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55</v>
      </c>
      <c r="F38" s="316"/>
      <c r="G38" s="316" t="s">
        <v>3807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56</v>
      </c>
      <c r="F39" s="316"/>
      <c r="G39" s="316" t="s">
        <v>3808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196</v>
      </c>
      <c r="F40" s="316"/>
      <c r="G40" s="316" t="s">
        <v>3809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197</v>
      </c>
      <c r="F41" s="316"/>
      <c r="G41" s="316" t="s">
        <v>3810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3811</v>
      </c>
      <c r="F42" s="316"/>
      <c r="G42" s="316" t="s">
        <v>3812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3813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3814</v>
      </c>
      <c r="F44" s="316"/>
      <c r="G44" s="316" t="s">
        <v>3815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199</v>
      </c>
      <c r="F45" s="316"/>
      <c r="G45" s="316" t="s">
        <v>3816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3817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3818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3819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3820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3821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3822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3823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3824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3825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3826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3827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3828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3829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3830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3831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3832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3833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3834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3835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3836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3837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3838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3839</v>
      </c>
      <c r="D76" s="334"/>
      <c r="E76" s="334"/>
      <c r="F76" s="334" t="s">
        <v>3840</v>
      </c>
      <c r="G76" s="335"/>
      <c r="H76" s="334" t="s">
        <v>56</v>
      </c>
      <c r="I76" s="334" t="s">
        <v>59</v>
      </c>
      <c r="J76" s="334" t="s">
        <v>3841</v>
      </c>
      <c r="K76" s="333"/>
    </row>
    <row r="77" s="1" customFormat="1" ht="17.25" customHeight="1">
      <c r="B77" s="331"/>
      <c r="C77" s="336" t="s">
        <v>3842</v>
      </c>
      <c r="D77" s="336"/>
      <c r="E77" s="336"/>
      <c r="F77" s="337" t="s">
        <v>3843</v>
      </c>
      <c r="G77" s="338"/>
      <c r="H77" s="336"/>
      <c r="I77" s="336"/>
      <c r="J77" s="336" t="s">
        <v>3844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55</v>
      </c>
      <c r="D79" s="341"/>
      <c r="E79" s="341"/>
      <c r="F79" s="342" t="s">
        <v>3845</v>
      </c>
      <c r="G79" s="343"/>
      <c r="H79" s="319" t="s">
        <v>3846</v>
      </c>
      <c r="I79" s="319" t="s">
        <v>3847</v>
      </c>
      <c r="J79" s="319">
        <v>20</v>
      </c>
      <c r="K79" s="333"/>
    </row>
    <row r="80" s="1" customFormat="1" ht="15" customHeight="1">
      <c r="B80" s="331"/>
      <c r="C80" s="319" t="s">
        <v>3848</v>
      </c>
      <c r="D80" s="319"/>
      <c r="E80" s="319"/>
      <c r="F80" s="342" t="s">
        <v>3845</v>
      </c>
      <c r="G80" s="343"/>
      <c r="H80" s="319" t="s">
        <v>3849</v>
      </c>
      <c r="I80" s="319" t="s">
        <v>3847</v>
      </c>
      <c r="J80" s="319">
        <v>120</v>
      </c>
      <c r="K80" s="333"/>
    </row>
    <row r="81" s="1" customFormat="1" ht="15" customHeight="1">
      <c r="B81" s="344"/>
      <c r="C81" s="319" t="s">
        <v>3850</v>
      </c>
      <c r="D81" s="319"/>
      <c r="E81" s="319"/>
      <c r="F81" s="342" t="s">
        <v>3851</v>
      </c>
      <c r="G81" s="343"/>
      <c r="H81" s="319" t="s">
        <v>3852</v>
      </c>
      <c r="I81" s="319" t="s">
        <v>3847</v>
      </c>
      <c r="J81" s="319">
        <v>50</v>
      </c>
      <c r="K81" s="333"/>
    </row>
    <row r="82" s="1" customFormat="1" ht="15" customHeight="1">
      <c r="B82" s="344"/>
      <c r="C82" s="319" t="s">
        <v>3853</v>
      </c>
      <c r="D82" s="319"/>
      <c r="E82" s="319"/>
      <c r="F82" s="342" t="s">
        <v>3845</v>
      </c>
      <c r="G82" s="343"/>
      <c r="H82" s="319" t="s">
        <v>3854</v>
      </c>
      <c r="I82" s="319" t="s">
        <v>3855</v>
      </c>
      <c r="J82" s="319"/>
      <c r="K82" s="333"/>
    </row>
    <row r="83" s="1" customFormat="1" ht="15" customHeight="1">
      <c r="B83" s="344"/>
      <c r="C83" s="345" t="s">
        <v>3856</v>
      </c>
      <c r="D83" s="345"/>
      <c r="E83" s="345"/>
      <c r="F83" s="346" t="s">
        <v>3851</v>
      </c>
      <c r="G83" s="345"/>
      <c r="H83" s="345" t="s">
        <v>3857</v>
      </c>
      <c r="I83" s="345" t="s">
        <v>3847</v>
      </c>
      <c r="J83" s="345">
        <v>15</v>
      </c>
      <c r="K83" s="333"/>
    </row>
    <row r="84" s="1" customFormat="1" ht="15" customHeight="1">
      <c r="B84" s="344"/>
      <c r="C84" s="345" t="s">
        <v>3858</v>
      </c>
      <c r="D84" s="345"/>
      <c r="E84" s="345"/>
      <c r="F84" s="346" t="s">
        <v>3851</v>
      </c>
      <c r="G84" s="345"/>
      <c r="H84" s="345" t="s">
        <v>3859</v>
      </c>
      <c r="I84" s="345" t="s">
        <v>3847</v>
      </c>
      <c r="J84" s="345">
        <v>15</v>
      </c>
      <c r="K84" s="333"/>
    </row>
    <row r="85" s="1" customFormat="1" ht="15" customHeight="1">
      <c r="B85" s="344"/>
      <c r="C85" s="345" t="s">
        <v>3860</v>
      </c>
      <c r="D85" s="345"/>
      <c r="E85" s="345"/>
      <c r="F85" s="346" t="s">
        <v>3851</v>
      </c>
      <c r="G85" s="345"/>
      <c r="H85" s="345" t="s">
        <v>3861</v>
      </c>
      <c r="I85" s="345" t="s">
        <v>3847</v>
      </c>
      <c r="J85" s="345">
        <v>20</v>
      </c>
      <c r="K85" s="333"/>
    </row>
    <row r="86" s="1" customFormat="1" ht="15" customHeight="1">
      <c r="B86" s="344"/>
      <c r="C86" s="345" t="s">
        <v>3862</v>
      </c>
      <c r="D86" s="345"/>
      <c r="E86" s="345"/>
      <c r="F86" s="346" t="s">
        <v>3851</v>
      </c>
      <c r="G86" s="345"/>
      <c r="H86" s="345" t="s">
        <v>3863</v>
      </c>
      <c r="I86" s="345" t="s">
        <v>3847</v>
      </c>
      <c r="J86" s="345">
        <v>20</v>
      </c>
      <c r="K86" s="333"/>
    </row>
    <row r="87" s="1" customFormat="1" ht="15" customHeight="1">
      <c r="B87" s="344"/>
      <c r="C87" s="319" t="s">
        <v>3864</v>
      </c>
      <c r="D87" s="319"/>
      <c r="E87" s="319"/>
      <c r="F87" s="342" t="s">
        <v>3851</v>
      </c>
      <c r="G87" s="343"/>
      <c r="H87" s="319" t="s">
        <v>3865</v>
      </c>
      <c r="I87" s="319" t="s">
        <v>3847</v>
      </c>
      <c r="J87" s="319">
        <v>50</v>
      </c>
      <c r="K87" s="333"/>
    </row>
    <row r="88" s="1" customFormat="1" ht="15" customHeight="1">
      <c r="B88" s="344"/>
      <c r="C88" s="319" t="s">
        <v>3866</v>
      </c>
      <c r="D88" s="319"/>
      <c r="E88" s="319"/>
      <c r="F88" s="342" t="s">
        <v>3851</v>
      </c>
      <c r="G88" s="343"/>
      <c r="H88" s="319" t="s">
        <v>3867</v>
      </c>
      <c r="I88" s="319" t="s">
        <v>3847</v>
      </c>
      <c r="J88" s="319">
        <v>20</v>
      </c>
      <c r="K88" s="333"/>
    </row>
    <row r="89" s="1" customFormat="1" ht="15" customHeight="1">
      <c r="B89" s="344"/>
      <c r="C89" s="319" t="s">
        <v>3868</v>
      </c>
      <c r="D89" s="319"/>
      <c r="E89" s="319"/>
      <c r="F89" s="342" t="s">
        <v>3851</v>
      </c>
      <c r="G89" s="343"/>
      <c r="H89" s="319" t="s">
        <v>3869</v>
      </c>
      <c r="I89" s="319" t="s">
        <v>3847</v>
      </c>
      <c r="J89" s="319">
        <v>20</v>
      </c>
      <c r="K89" s="333"/>
    </row>
    <row r="90" s="1" customFormat="1" ht="15" customHeight="1">
      <c r="B90" s="344"/>
      <c r="C90" s="319" t="s">
        <v>3870</v>
      </c>
      <c r="D90" s="319"/>
      <c r="E90" s="319"/>
      <c r="F90" s="342" t="s">
        <v>3851</v>
      </c>
      <c r="G90" s="343"/>
      <c r="H90" s="319" t="s">
        <v>3871</v>
      </c>
      <c r="I90" s="319" t="s">
        <v>3847</v>
      </c>
      <c r="J90" s="319">
        <v>50</v>
      </c>
      <c r="K90" s="333"/>
    </row>
    <row r="91" s="1" customFormat="1" ht="15" customHeight="1">
      <c r="B91" s="344"/>
      <c r="C91" s="319" t="s">
        <v>3872</v>
      </c>
      <c r="D91" s="319"/>
      <c r="E91" s="319"/>
      <c r="F91" s="342" t="s">
        <v>3851</v>
      </c>
      <c r="G91" s="343"/>
      <c r="H91" s="319" t="s">
        <v>3872</v>
      </c>
      <c r="I91" s="319" t="s">
        <v>3847</v>
      </c>
      <c r="J91" s="319">
        <v>50</v>
      </c>
      <c r="K91" s="333"/>
    </row>
    <row r="92" s="1" customFormat="1" ht="15" customHeight="1">
      <c r="B92" s="344"/>
      <c r="C92" s="319" t="s">
        <v>3873</v>
      </c>
      <c r="D92" s="319"/>
      <c r="E92" s="319"/>
      <c r="F92" s="342" t="s">
        <v>3851</v>
      </c>
      <c r="G92" s="343"/>
      <c r="H92" s="319" t="s">
        <v>3874</v>
      </c>
      <c r="I92" s="319" t="s">
        <v>3847</v>
      </c>
      <c r="J92" s="319">
        <v>255</v>
      </c>
      <c r="K92" s="333"/>
    </row>
    <row r="93" s="1" customFormat="1" ht="15" customHeight="1">
      <c r="B93" s="344"/>
      <c r="C93" s="319" t="s">
        <v>3875</v>
      </c>
      <c r="D93" s="319"/>
      <c r="E93" s="319"/>
      <c r="F93" s="342" t="s">
        <v>3845</v>
      </c>
      <c r="G93" s="343"/>
      <c r="H93" s="319" t="s">
        <v>3876</v>
      </c>
      <c r="I93" s="319" t="s">
        <v>3877</v>
      </c>
      <c r="J93" s="319"/>
      <c r="K93" s="333"/>
    </row>
    <row r="94" s="1" customFormat="1" ht="15" customHeight="1">
      <c r="B94" s="344"/>
      <c r="C94" s="319" t="s">
        <v>3878</v>
      </c>
      <c r="D94" s="319"/>
      <c r="E94" s="319"/>
      <c r="F94" s="342" t="s">
        <v>3845</v>
      </c>
      <c r="G94" s="343"/>
      <c r="H94" s="319" t="s">
        <v>3879</v>
      </c>
      <c r="I94" s="319" t="s">
        <v>3880</v>
      </c>
      <c r="J94" s="319"/>
      <c r="K94" s="333"/>
    </row>
    <row r="95" s="1" customFormat="1" ht="15" customHeight="1">
      <c r="B95" s="344"/>
      <c r="C95" s="319" t="s">
        <v>3881</v>
      </c>
      <c r="D95" s="319"/>
      <c r="E95" s="319"/>
      <c r="F95" s="342" t="s">
        <v>3845</v>
      </c>
      <c r="G95" s="343"/>
      <c r="H95" s="319" t="s">
        <v>3881</v>
      </c>
      <c r="I95" s="319" t="s">
        <v>3880</v>
      </c>
      <c r="J95" s="319"/>
      <c r="K95" s="333"/>
    </row>
    <row r="96" s="1" customFormat="1" ht="15" customHeight="1">
      <c r="B96" s="344"/>
      <c r="C96" s="319" t="s">
        <v>40</v>
      </c>
      <c r="D96" s="319"/>
      <c r="E96" s="319"/>
      <c r="F96" s="342" t="s">
        <v>3845</v>
      </c>
      <c r="G96" s="343"/>
      <c r="H96" s="319" t="s">
        <v>3882</v>
      </c>
      <c r="I96" s="319" t="s">
        <v>3880</v>
      </c>
      <c r="J96" s="319"/>
      <c r="K96" s="333"/>
    </row>
    <row r="97" s="1" customFormat="1" ht="15" customHeight="1">
      <c r="B97" s="344"/>
      <c r="C97" s="319" t="s">
        <v>50</v>
      </c>
      <c r="D97" s="319"/>
      <c r="E97" s="319"/>
      <c r="F97" s="342" t="s">
        <v>3845</v>
      </c>
      <c r="G97" s="343"/>
      <c r="H97" s="319" t="s">
        <v>3883</v>
      </c>
      <c r="I97" s="319" t="s">
        <v>3880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3884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3839</v>
      </c>
      <c r="D103" s="334"/>
      <c r="E103" s="334"/>
      <c r="F103" s="334" t="s">
        <v>3840</v>
      </c>
      <c r="G103" s="335"/>
      <c r="H103" s="334" t="s">
        <v>56</v>
      </c>
      <c r="I103" s="334" t="s">
        <v>59</v>
      </c>
      <c r="J103" s="334" t="s">
        <v>3841</v>
      </c>
      <c r="K103" s="333"/>
    </row>
    <row r="104" s="1" customFormat="1" ht="17.25" customHeight="1">
      <c r="B104" s="331"/>
      <c r="C104" s="336" t="s">
        <v>3842</v>
      </c>
      <c r="D104" s="336"/>
      <c r="E104" s="336"/>
      <c r="F104" s="337" t="s">
        <v>3843</v>
      </c>
      <c r="G104" s="338"/>
      <c r="H104" s="336"/>
      <c r="I104" s="336"/>
      <c r="J104" s="336" t="s">
        <v>3844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55</v>
      </c>
      <c r="D106" s="341"/>
      <c r="E106" s="341"/>
      <c r="F106" s="342" t="s">
        <v>3845</v>
      </c>
      <c r="G106" s="319"/>
      <c r="H106" s="319" t="s">
        <v>3885</v>
      </c>
      <c r="I106" s="319" t="s">
        <v>3847</v>
      </c>
      <c r="J106" s="319">
        <v>20</v>
      </c>
      <c r="K106" s="333"/>
    </row>
    <row r="107" s="1" customFormat="1" ht="15" customHeight="1">
      <c r="B107" s="331"/>
      <c r="C107" s="319" t="s">
        <v>3848</v>
      </c>
      <c r="D107" s="319"/>
      <c r="E107" s="319"/>
      <c r="F107" s="342" t="s">
        <v>3845</v>
      </c>
      <c r="G107" s="319"/>
      <c r="H107" s="319" t="s">
        <v>3885</v>
      </c>
      <c r="I107" s="319" t="s">
        <v>3847</v>
      </c>
      <c r="J107" s="319">
        <v>120</v>
      </c>
      <c r="K107" s="333"/>
    </row>
    <row r="108" s="1" customFormat="1" ht="15" customHeight="1">
      <c r="B108" s="344"/>
      <c r="C108" s="319" t="s">
        <v>3850</v>
      </c>
      <c r="D108" s="319"/>
      <c r="E108" s="319"/>
      <c r="F108" s="342" t="s">
        <v>3851</v>
      </c>
      <c r="G108" s="319"/>
      <c r="H108" s="319" t="s">
        <v>3885</v>
      </c>
      <c r="I108" s="319" t="s">
        <v>3847</v>
      </c>
      <c r="J108" s="319">
        <v>50</v>
      </c>
      <c r="K108" s="333"/>
    </row>
    <row r="109" s="1" customFormat="1" ht="15" customHeight="1">
      <c r="B109" s="344"/>
      <c r="C109" s="319" t="s">
        <v>3853</v>
      </c>
      <c r="D109" s="319"/>
      <c r="E109" s="319"/>
      <c r="F109" s="342" t="s">
        <v>3845</v>
      </c>
      <c r="G109" s="319"/>
      <c r="H109" s="319" t="s">
        <v>3885</v>
      </c>
      <c r="I109" s="319" t="s">
        <v>3855</v>
      </c>
      <c r="J109" s="319"/>
      <c r="K109" s="333"/>
    </row>
    <row r="110" s="1" customFormat="1" ht="15" customHeight="1">
      <c r="B110" s="344"/>
      <c r="C110" s="319" t="s">
        <v>3864</v>
      </c>
      <c r="D110" s="319"/>
      <c r="E110" s="319"/>
      <c r="F110" s="342" t="s">
        <v>3851</v>
      </c>
      <c r="G110" s="319"/>
      <c r="H110" s="319" t="s">
        <v>3885</v>
      </c>
      <c r="I110" s="319" t="s">
        <v>3847</v>
      </c>
      <c r="J110" s="319">
        <v>50</v>
      </c>
      <c r="K110" s="333"/>
    </row>
    <row r="111" s="1" customFormat="1" ht="15" customHeight="1">
      <c r="B111" s="344"/>
      <c r="C111" s="319" t="s">
        <v>3872</v>
      </c>
      <c r="D111" s="319"/>
      <c r="E111" s="319"/>
      <c r="F111" s="342" t="s">
        <v>3851</v>
      </c>
      <c r="G111" s="319"/>
      <c r="H111" s="319" t="s">
        <v>3885</v>
      </c>
      <c r="I111" s="319" t="s">
        <v>3847</v>
      </c>
      <c r="J111" s="319">
        <v>50</v>
      </c>
      <c r="K111" s="333"/>
    </row>
    <row r="112" s="1" customFormat="1" ht="15" customHeight="1">
      <c r="B112" s="344"/>
      <c r="C112" s="319" t="s">
        <v>3870</v>
      </c>
      <c r="D112" s="319"/>
      <c r="E112" s="319"/>
      <c r="F112" s="342" t="s">
        <v>3851</v>
      </c>
      <c r="G112" s="319"/>
      <c r="H112" s="319" t="s">
        <v>3885</v>
      </c>
      <c r="I112" s="319" t="s">
        <v>3847</v>
      </c>
      <c r="J112" s="319">
        <v>50</v>
      </c>
      <c r="K112" s="333"/>
    </row>
    <row r="113" s="1" customFormat="1" ht="15" customHeight="1">
      <c r="B113" s="344"/>
      <c r="C113" s="319" t="s">
        <v>55</v>
      </c>
      <c r="D113" s="319"/>
      <c r="E113" s="319"/>
      <c r="F113" s="342" t="s">
        <v>3845</v>
      </c>
      <c r="G113" s="319"/>
      <c r="H113" s="319" t="s">
        <v>3886</v>
      </c>
      <c r="I113" s="319" t="s">
        <v>3847</v>
      </c>
      <c r="J113" s="319">
        <v>20</v>
      </c>
      <c r="K113" s="333"/>
    </row>
    <row r="114" s="1" customFormat="1" ht="15" customHeight="1">
      <c r="B114" s="344"/>
      <c r="C114" s="319" t="s">
        <v>3887</v>
      </c>
      <c r="D114" s="319"/>
      <c r="E114" s="319"/>
      <c r="F114" s="342" t="s">
        <v>3845</v>
      </c>
      <c r="G114" s="319"/>
      <c r="H114" s="319" t="s">
        <v>3888</v>
      </c>
      <c r="I114" s="319" t="s">
        <v>3847</v>
      </c>
      <c r="J114" s="319">
        <v>120</v>
      </c>
      <c r="K114" s="333"/>
    </row>
    <row r="115" s="1" customFormat="1" ht="15" customHeight="1">
      <c r="B115" s="344"/>
      <c r="C115" s="319" t="s">
        <v>40</v>
      </c>
      <c r="D115" s="319"/>
      <c r="E115" s="319"/>
      <c r="F115" s="342" t="s">
        <v>3845</v>
      </c>
      <c r="G115" s="319"/>
      <c r="H115" s="319" t="s">
        <v>3889</v>
      </c>
      <c r="I115" s="319" t="s">
        <v>3880</v>
      </c>
      <c r="J115" s="319"/>
      <c r="K115" s="333"/>
    </row>
    <row r="116" s="1" customFormat="1" ht="15" customHeight="1">
      <c r="B116" s="344"/>
      <c r="C116" s="319" t="s">
        <v>50</v>
      </c>
      <c r="D116" s="319"/>
      <c r="E116" s="319"/>
      <c r="F116" s="342" t="s">
        <v>3845</v>
      </c>
      <c r="G116" s="319"/>
      <c r="H116" s="319" t="s">
        <v>3890</v>
      </c>
      <c r="I116" s="319" t="s">
        <v>3880</v>
      </c>
      <c r="J116" s="319"/>
      <c r="K116" s="333"/>
    </row>
    <row r="117" s="1" customFormat="1" ht="15" customHeight="1">
      <c r="B117" s="344"/>
      <c r="C117" s="319" t="s">
        <v>59</v>
      </c>
      <c r="D117" s="319"/>
      <c r="E117" s="319"/>
      <c r="F117" s="342" t="s">
        <v>3845</v>
      </c>
      <c r="G117" s="319"/>
      <c r="H117" s="319" t="s">
        <v>3891</v>
      </c>
      <c r="I117" s="319" t="s">
        <v>3892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3893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3839</v>
      </c>
      <c r="D123" s="334"/>
      <c r="E123" s="334"/>
      <c r="F123" s="334" t="s">
        <v>3840</v>
      </c>
      <c r="G123" s="335"/>
      <c r="H123" s="334" t="s">
        <v>56</v>
      </c>
      <c r="I123" s="334" t="s">
        <v>59</v>
      </c>
      <c r="J123" s="334" t="s">
        <v>3841</v>
      </c>
      <c r="K123" s="363"/>
    </row>
    <row r="124" s="1" customFormat="1" ht="17.25" customHeight="1">
      <c r="B124" s="362"/>
      <c r="C124" s="336" t="s">
        <v>3842</v>
      </c>
      <c r="D124" s="336"/>
      <c r="E124" s="336"/>
      <c r="F124" s="337" t="s">
        <v>3843</v>
      </c>
      <c r="G124" s="338"/>
      <c r="H124" s="336"/>
      <c r="I124" s="336"/>
      <c r="J124" s="336" t="s">
        <v>3844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3848</v>
      </c>
      <c r="D126" s="341"/>
      <c r="E126" s="341"/>
      <c r="F126" s="342" t="s">
        <v>3845</v>
      </c>
      <c r="G126" s="319"/>
      <c r="H126" s="319" t="s">
        <v>3885</v>
      </c>
      <c r="I126" s="319" t="s">
        <v>3847</v>
      </c>
      <c r="J126" s="319">
        <v>120</v>
      </c>
      <c r="K126" s="367"/>
    </row>
    <row r="127" s="1" customFormat="1" ht="15" customHeight="1">
      <c r="B127" s="364"/>
      <c r="C127" s="319" t="s">
        <v>3894</v>
      </c>
      <c r="D127" s="319"/>
      <c r="E127" s="319"/>
      <c r="F127" s="342" t="s">
        <v>3845</v>
      </c>
      <c r="G127" s="319"/>
      <c r="H127" s="319" t="s">
        <v>3895</v>
      </c>
      <c r="I127" s="319" t="s">
        <v>3847</v>
      </c>
      <c r="J127" s="319" t="s">
        <v>3896</v>
      </c>
      <c r="K127" s="367"/>
    </row>
    <row r="128" s="1" customFormat="1" ht="15" customHeight="1">
      <c r="B128" s="364"/>
      <c r="C128" s="319" t="s">
        <v>85</v>
      </c>
      <c r="D128" s="319"/>
      <c r="E128" s="319"/>
      <c r="F128" s="342" t="s">
        <v>3845</v>
      </c>
      <c r="G128" s="319"/>
      <c r="H128" s="319" t="s">
        <v>3897</v>
      </c>
      <c r="I128" s="319" t="s">
        <v>3847</v>
      </c>
      <c r="J128" s="319" t="s">
        <v>3896</v>
      </c>
      <c r="K128" s="367"/>
    </row>
    <row r="129" s="1" customFormat="1" ht="15" customHeight="1">
      <c r="B129" s="364"/>
      <c r="C129" s="319" t="s">
        <v>3856</v>
      </c>
      <c r="D129" s="319"/>
      <c r="E129" s="319"/>
      <c r="F129" s="342" t="s">
        <v>3851</v>
      </c>
      <c r="G129" s="319"/>
      <c r="H129" s="319" t="s">
        <v>3857</v>
      </c>
      <c r="I129" s="319" t="s">
        <v>3847</v>
      </c>
      <c r="J129" s="319">
        <v>15</v>
      </c>
      <c r="K129" s="367"/>
    </row>
    <row r="130" s="1" customFormat="1" ht="15" customHeight="1">
      <c r="B130" s="364"/>
      <c r="C130" s="345" t="s">
        <v>3858</v>
      </c>
      <c r="D130" s="345"/>
      <c r="E130" s="345"/>
      <c r="F130" s="346" t="s">
        <v>3851</v>
      </c>
      <c r="G130" s="345"/>
      <c r="H130" s="345" t="s">
        <v>3859</v>
      </c>
      <c r="I130" s="345" t="s">
        <v>3847</v>
      </c>
      <c r="J130" s="345">
        <v>15</v>
      </c>
      <c r="K130" s="367"/>
    </row>
    <row r="131" s="1" customFormat="1" ht="15" customHeight="1">
      <c r="B131" s="364"/>
      <c r="C131" s="345" t="s">
        <v>3860</v>
      </c>
      <c r="D131" s="345"/>
      <c r="E131" s="345"/>
      <c r="F131" s="346" t="s">
        <v>3851</v>
      </c>
      <c r="G131" s="345"/>
      <c r="H131" s="345" t="s">
        <v>3861</v>
      </c>
      <c r="I131" s="345" t="s">
        <v>3847</v>
      </c>
      <c r="J131" s="345">
        <v>20</v>
      </c>
      <c r="K131" s="367"/>
    </row>
    <row r="132" s="1" customFormat="1" ht="15" customHeight="1">
      <c r="B132" s="364"/>
      <c r="C132" s="345" t="s">
        <v>3862</v>
      </c>
      <c r="D132" s="345"/>
      <c r="E132" s="345"/>
      <c r="F132" s="346" t="s">
        <v>3851</v>
      </c>
      <c r="G132" s="345"/>
      <c r="H132" s="345" t="s">
        <v>3863</v>
      </c>
      <c r="I132" s="345" t="s">
        <v>3847</v>
      </c>
      <c r="J132" s="345">
        <v>20</v>
      </c>
      <c r="K132" s="367"/>
    </row>
    <row r="133" s="1" customFormat="1" ht="15" customHeight="1">
      <c r="B133" s="364"/>
      <c r="C133" s="319" t="s">
        <v>3850</v>
      </c>
      <c r="D133" s="319"/>
      <c r="E133" s="319"/>
      <c r="F133" s="342" t="s">
        <v>3851</v>
      </c>
      <c r="G133" s="319"/>
      <c r="H133" s="319" t="s">
        <v>3885</v>
      </c>
      <c r="I133" s="319" t="s">
        <v>3847</v>
      </c>
      <c r="J133" s="319">
        <v>50</v>
      </c>
      <c r="K133" s="367"/>
    </row>
    <row r="134" s="1" customFormat="1" ht="15" customHeight="1">
      <c r="B134" s="364"/>
      <c r="C134" s="319" t="s">
        <v>3864</v>
      </c>
      <c r="D134" s="319"/>
      <c r="E134" s="319"/>
      <c r="F134" s="342" t="s">
        <v>3851</v>
      </c>
      <c r="G134" s="319"/>
      <c r="H134" s="319" t="s">
        <v>3885</v>
      </c>
      <c r="I134" s="319" t="s">
        <v>3847</v>
      </c>
      <c r="J134" s="319">
        <v>50</v>
      </c>
      <c r="K134" s="367"/>
    </row>
    <row r="135" s="1" customFormat="1" ht="15" customHeight="1">
      <c r="B135" s="364"/>
      <c r="C135" s="319" t="s">
        <v>3870</v>
      </c>
      <c r="D135" s="319"/>
      <c r="E135" s="319"/>
      <c r="F135" s="342" t="s">
        <v>3851</v>
      </c>
      <c r="G135" s="319"/>
      <c r="H135" s="319" t="s">
        <v>3885</v>
      </c>
      <c r="I135" s="319" t="s">
        <v>3847</v>
      </c>
      <c r="J135" s="319">
        <v>50</v>
      </c>
      <c r="K135" s="367"/>
    </row>
    <row r="136" s="1" customFormat="1" ht="15" customHeight="1">
      <c r="B136" s="364"/>
      <c r="C136" s="319" t="s">
        <v>3872</v>
      </c>
      <c r="D136" s="319"/>
      <c r="E136" s="319"/>
      <c r="F136" s="342" t="s">
        <v>3851</v>
      </c>
      <c r="G136" s="319"/>
      <c r="H136" s="319" t="s">
        <v>3885</v>
      </c>
      <c r="I136" s="319" t="s">
        <v>3847</v>
      </c>
      <c r="J136" s="319">
        <v>50</v>
      </c>
      <c r="K136" s="367"/>
    </row>
    <row r="137" s="1" customFormat="1" ht="15" customHeight="1">
      <c r="B137" s="364"/>
      <c r="C137" s="319" t="s">
        <v>3873</v>
      </c>
      <c r="D137" s="319"/>
      <c r="E137" s="319"/>
      <c r="F137" s="342" t="s">
        <v>3851</v>
      </c>
      <c r="G137" s="319"/>
      <c r="H137" s="319" t="s">
        <v>3898</v>
      </c>
      <c r="I137" s="319" t="s">
        <v>3847</v>
      </c>
      <c r="J137" s="319">
        <v>255</v>
      </c>
      <c r="K137" s="367"/>
    </row>
    <row r="138" s="1" customFormat="1" ht="15" customHeight="1">
      <c r="B138" s="364"/>
      <c r="C138" s="319" t="s">
        <v>3875</v>
      </c>
      <c r="D138" s="319"/>
      <c r="E138" s="319"/>
      <c r="F138" s="342" t="s">
        <v>3845</v>
      </c>
      <c r="G138" s="319"/>
      <c r="H138" s="319" t="s">
        <v>3899</v>
      </c>
      <c r="I138" s="319" t="s">
        <v>3877</v>
      </c>
      <c r="J138" s="319"/>
      <c r="K138" s="367"/>
    </row>
    <row r="139" s="1" customFormat="1" ht="15" customHeight="1">
      <c r="B139" s="364"/>
      <c r="C139" s="319" t="s">
        <v>3878</v>
      </c>
      <c r="D139" s="319"/>
      <c r="E139" s="319"/>
      <c r="F139" s="342" t="s">
        <v>3845</v>
      </c>
      <c r="G139" s="319"/>
      <c r="H139" s="319" t="s">
        <v>3900</v>
      </c>
      <c r="I139" s="319" t="s">
        <v>3880</v>
      </c>
      <c r="J139" s="319"/>
      <c r="K139" s="367"/>
    </row>
    <row r="140" s="1" customFormat="1" ht="15" customHeight="1">
      <c r="B140" s="364"/>
      <c r="C140" s="319" t="s">
        <v>3881</v>
      </c>
      <c r="D140" s="319"/>
      <c r="E140" s="319"/>
      <c r="F140" s="342" t="s">
        <v>3845</v>
      </c>
      <c r="G140" s="319"/>
      <c r="H140" s="319" t="s">
        <v>3881</v>
      </c>
      <c r="I140" s="319" t="s">
        <v>3880</v>
      </c>
      <c r="J140" s="319"/>
      <c r="K140" s="367"/>
    </row>
    <row r="141" s="1" customFormat="1" ht="15" customHeight="1">
      <c r="B141" s="364"/>
      <c r="C141" s="319" t="s">
        <v>40</v>
      </c>
      <c r="D141" s="319"/>
      <c r="E141" s="319"/>
      <c r="F141" s="342" t="s">
        <v>3845</v>
      </c>
      <c r="G141" s="319"/>
      <c r="H141" s="319" t="s">
        <v>3901</v>
      </c>
      <c r="I141" s="319" t="s">
        <v>3880</v>
      </c>
      <c r="J141" s="319"/>
      <c r="K141" s="367"/>
    </row>
    <row r="142" s="1" customFormat="1" ht="15" customHeight="1">
      <c r="B142" s="364"/>
      <c r="C142" s="319" t="s">
        <v>3902</v>
      </c>
      <c r="D142" s="319"/>
      <c r="E142" s="319"/>
      <c r="F142" s="342" t="s">
        <v>3845</v>
      </c>
      <c r="G142" s="319"/>
      <c r="H142" s="319" t="s">
        <v>3903</v>
      </c>
      <c r="I142" s="319" t="s">
        <v>3880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3904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3839</v>
      </c>
      <c r="D148" s="334"/>
      <c r="E148" s="334"/>
      <c r="F148" s="334" t="s">
        <v>3840</v>
      </c>
      <c r="G148" s="335"/>
      <c r="H148" s="334" t="s">
        <v>56</v>
      </c>
      <c r="I148" s="334" t="s">
        <v>59</v>
      </c>
      <c r="J148" s="334" t="s">
        <v>3841</v>
      </c>
      <c r="K148" s="333"/>
    </row>
    <row r="149" s="1" customFormat="1" ht="17.25" customHeight="1">
      <c r="B149" s="331"/>
      <c r="C149" s="336" t="s">
        <v>3842</v>
      </c>
      <c r="D149" s="336"/>
      <c r="E149" s="336"/>
      <c r="F149" s="337" t="s">
        <v>3843</v>
      </c>
      <c r="G149" s="338"/>
      <c r="H149" s="336"/>
      <c r="I149" s="336"/>
      <c r="J149" s="336" t="s">
        <v>3844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3848</v>
      </c>
      <c r="D151" s="319"/>
      <c r="E151" s="319"/>
      <c r="F151" s="372" t="s">
        <v>3845</v>
      </c>
      <c r="G151" s="319"/>
      <c r="H151" s="371" t="s">
        <v>3885</v>
      </c>
      <c r="I151" s="371" t="s">
        <v>3847</v>
      </c>
      <c r="J151" s="371">
        <v>120</v>
      </c>
      <c r="K151" s="367"/>
    </row>
    <row r="152" s="1" customFormat="1" ht="15" customHeight="1">
      <c r="B152" s="344"/>
      <c r="C152" s="371" t="s">
        <v>3894</v>
      </c>
      <c r="D152" s="319"/>
      <c r="E152" s="319"/>
      <c r="F152" s="372" t="s">
        <v>3845</v>
      </c>
      <c r="G152" s="319"/>
      <c r="H152" s="371" t="s">
        <v>3905</v>
      </c>
      <c r="I152" s="371" t="s">
        <v>3847</v>
      </c>
      <c r="J152" s="371" t="s">
        <v>3896</v>
      </c>
      <c r="K152" s="367"/>
    </row>
    <row r="153" s="1" customFormat="1" ht="15" customHeight="1">
      <c r="B153" s="344"/>
      <c r="C153" s="371" t="s">
        <v>85</v>
      </c>
      <c r="D153" s="319"/>
      <c r="E153" s="319"/>
      <c r="F153" s="372" t="s">
        <v>3845</v>
      </c>
      <c r="G153" s="319"/>
      <c r="H153" s="371" t="s">
        <v>3906</v>
      </c>
      <c r="I153" s="371" t="s">
        <v>3847</v>
      </c>
      <c r="J153" s="371" t="s">
        <v>3896</v>
      </c>
      <c r="K153" s="367"/>
    </row>
    <row r="154" s="1" customFormat="1" ht="15" customHeight="1">
      <c r="B154" s="344"/>
      <c r="C154" s="371" t="s">
        <v>3850</v>
      </c>
      <c r="D154" s="319"/>
      <c r="E154" s="319"/>
      <c r="F154" s="372" t="s">
        <v>3851</v>
      </c>
      <c r="G154" s="319"/>
      <c r="H154" s="371" t="s">
        <v>3885</v>
      </c>
      <c r="I154" s="371" t="s">
        <v>3847</v>
      </c>
      <c r="J154" s="371">
        <v>50</v>
      </c>
      <c r="K154" s="367"/>
    </row>
    <row r="155" s="1" customFormat="1" ht="15" customHeight="1">
      <c r="B155" s="344"/>
      <c r="C155" s="371" t="s">
        <v>3853</v>
      </c>
      <c r="D155" s="319"/>
      <c r="E155" s="319"/>
      <c r="F155" s="372" t="s">
        <v>3845</v>
      </c>
      <c r="G155" s="319"/>
      <c r="H155" s="371" t="s">
        <v>3885</v>
      </c>
      <c r="I155" s="371" t="s">
        <v>3855</v>
      </c>
      <c r="J155" s="371"/>
      <c r="K155" s="367"/>
    </row>
    <row r="156" s="1" customFormat="1" ht="15" customHeight="1">
      <c r="B156" s="344"/>
      <c r="C156" s="371" t="s">
        <v>3864</v>
      </c>
      <c r="D156" s="319"/>
      <c r="E156" s="319"/>
      <c r="F156" s="372" t="s">
        <v>3851</v>
      </c>
      <c r="G156" s="319"/>
      <c r="H156" s="371" t="s">
        <v>3885</v>
      </c>
      <c r="I156" s="371" t="s">
        <v>3847</v>
      </c>
      <c r="J156" s="371">
        <v>50</v>
      </c>
      <c r="K156" s="367"/>
    </row>
    <row r="157" s="1" customFormat="1" ht="15" customHeight="1">
      <c r="B157" s="344"/>
      <c r="C157" s="371" t="s">
        <v>3872</v>
      </c>
      <c r="D157" s="319"/>
      <c r="E157" s="319"/>
      <c r="F157" s="372" t="s">
        <v>3851</v>
      </c>
      <c r="G157" s="319"/>
      <c r="H157" s="371" t="s">
        <v>3885</v>
      </c>
      <c r="I157" s="371" t="s">
        <v>3847</v>
      </c>
      <c r="J157" s="371">
        <v>50</v>
      </c>
      <c r="K157" s="367"/>
    </row>
    <row r="158" s="1" customFormat="1" ht="15" customHeight="1">
      <c r="B158" s="344"/>
      <c r="C158" s="371" t="s">
        <v>3870</v>
      </c>
      <c r="D158" s="319"/>
      <c r="E158" s="319"/>
      <c r="F158" s="372" t="s">
        <v>3851</v>
      </c>
      <c r="G158" s="319"/>
      <c r="H158" s="371" t="s">
        <v>3885</v>
      </c>
      <c r="I158" s="371" t="s">
        <v>3847</v>
      </c>
      <c r="J158" s="371">
        <v>50</v>
      </c>
      <c r="K158" s="367"/>
    </row>
    <row r="159" s="1" customFormat="1" ht="15" customHeight="1">
      <c r="B159" s="344"/>
      <c r="C159" s="371" t="s">
        <v>154</v>
      </c>
      <c r="D159" s="319"/>
      <c r="E159" s="319"/>
      <c r="F159" s="372" t="s">
        <v>3845</v>
      </c>
      <c r="G159" s="319"/>
      <c r="H159" s="371" t="s">
        <v>3907</v>
      </c>
      <c r="I159" s="371" t="s">
        <v>3847</v>
      </c>
      <c r="J159" s="371" t="s">
        <v>3908</v>
      </c>
      <c r="K159" s="367"/>
    </row>
    <row r="160" s="1" customFormat="1" ht="15" customHeight="1">
      <c r="B160" s="344"/>
      <c r="C160" s="371" t="s">
        <v>3909</v>
      </c>
      <c r="D160" s="319"/>
      <c r="E160" s="319"/>
      <c r="F160" s="372" t="s">
        <v>3845</v>
      </c>
      <c r="G160" s="319"/>
      <c r="H160" s="371" t="s">
        <v>3910</v>
      </c>
      <c r="I160" s="371" t="s">
        <v>3880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3911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3839</v>
      </c>
      <c r="D166" s="334"/>
      <c r="E166" s="334"/>
      <c r="F166" s="334" t="s">
        <v>3840</v>
      </c>
      <c r="G166" s="376"/>
      <c r="H166" s="377" t="s">
        <v>56</v>
      </c>
      <c r="I166" s="377" t="s">
        <v>59</v>
      </c>
      <c r="J166" s="334" t="s">
        <v>3841</v>
      </c>
      <c r="K166" s="311"/>
    </row>
    <row r="167" s="1" customFormat="1" ht="17.25" customHeight="1">
      <c r="B167" s="312"/>
      <c r="C167" s="336" t="s">
        <v>3842</v>
      </c>
      <c r="D167" s="336"/>
      <c r="E167" s="336"/>
      <c r="F167" s="337" t="s">
        <v>3843</v>
      </c>
      <c r="G167" s="378"/>
      <c r="H167" s="379"/>
      <c r="I167" s="379"/>
      <c r="J167" s="336" t="s">
        <v>3844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3848</v>
      </c>
      <c r="D169" s="319"/>
      <c r="E169" s="319"/>
      <c r="F169" s="342" t="s">
        <v>3845</v>
      </c>
      <c r="G169" s="319"/>
      <c r="H169" s="319" t="s">
        <v>3885</v>
      </c>
      <c r="I169" s="319" t="s">
        <v>3847</v>
      </c>
      <c r="J169" s="319">
        <v>120</v>
      </c>
      <c r="K169" s="367"/>
    </row>
    <row r="170" s="1" customFormat="1" ht="15" customHeight="1">
      <c r="B170" s="344"/>
      <c r="C170" s="319" t="s">
        <v>3894</v>
      </c>
      <c r="D170" s="319"/>
      <c r="E170" s="319"/>
      <c r="F170" s="342" t="s">
        <v>3845</v>
      </c>
      <c r="G170" s="319"/>
      <c r="H170" s="319" t="s">
        <v>3895</v>
      </c>
      <c r="I170" s="319" t="s">
        <v>3847</v>
      </c>
      <c r="J170" s="319" t="s">
        <v>3896</v>
      </c>
      <c r="K170" s="367"/>
    </row>
    <row r="171" s="1" customFormat="1" ht="15" customHeight="1">
      <c r="B171" s="344"/>
      <c r="C171" s="319" t="s">
        <v>85</v>
      </c>
      <c r="D171" s="319"/>
      <c r="E171" s="319"/>
      <c r="F171" s="342" t="s">
        <v>3845</v>
      </c>
      <c r="G171" s="319"/>
      <c r="H171" s="319" t="s">
        <v>3912</v>
      </c>
      <c r="I171" s="319" t="s">
        <v>3847</v>
      </c>
      <c r="J171" s="319" t="s">
        <v>3896</v>
      </c>
      <c r="K171" s="367"/>
    </row>
    <row r="172" s="1" customFormat="1" ht="15" customHeight="1">
      <c r="B172" s="344"/>
      <c r="C172" s="319" t="s">
        <v>3850</v>
      </c>
      <c r="D172" s="319"/>
      <c r="E172" s="319"/>
      <c r="F172" s="342" t="s">
        <v>3851</v>
      </c>
      <c r="G172" s="319"/>
      <c r="H172" s="319" t="s">
        <v>3912</v>
      </c>
      <c r="I172" s="319" t="s">
        <v>3847</v>
      </c>
      <c r="J172" s="319">
        <v>50</v>
      </c>
      <c r="K172" s="367"/>
    </row>
    <row r="173" s="1" customFormat="1" ht="15" customHeight="1">
      <c r="B173" s="344"/>
      <c r="C173" s="319" t="s">
        <v>3853</v>
      </c>
      <c r="D173" s="319"/>
      <c r="E173" s="319"/>
      <c r="F173" s="342" t="s">
        <v>3845</v>
      </c>
      <c r="G173" s="319"/>
      <c r="H173" s="319" t="s">
        <v>3912</v>
      </c>
      <c r="I173" s="319" t="s">
        <v>3855</v>
      </c>
      <c r="J173" s="319"/>
      <c r="K173" s="367"/>
    </row>
    <row r="174" s="1" customFormat="1" ht="15" customHeight="1">
      <c r="B174" s="344"/>
      <c r="C174" s="319" t="s">
        <v>3864</v>
      </c>
      <c r="D174" s="319"/>
      <c r="E174" s="319"/>
      <c r="F174" s="342" t="s">
        <v>3851</v>
      </c>
      <c r="G174" s="319"/>
      <c r="H174" s="319" t="s">
        <v>3912</v>
      </c>
      <c r="I174" s="319" t="s">
        <v>3847</v>
      </c>
      <c r="J174" s="319">
        <v>50</v>
      </c>
      <c r="K174" s="367"/>
    </row>
    <row r="175" s="1" customFormat="1" ht="15" customHeight="1">
      <c r="B175" s="344"/>
      <c r="C175" s="319" t="s">
        <v>3872</v>
      </c>
      <c r="D175" s="319"/>
      <c r="E175" s="319"/>
      <c r="F175" s="342" t="s">
        <v>3851</v>
      </c>
      <c r="G175" s="319"/>
      <c r="H175" s="319" t="s">
        <v>3912</v>
      </c>
      <c r="I175" s="319" t="s">
        <v>3847</v>
      </c>
      <c r="J175" s="319">
        <v>50</v>
      </c>
      <c r="K175" s="367"/>
    </row>
    <row r="176" s="1" customFormat="1" ht="15" customHeight="1">
      <c r="B176" s="344"/>
      <c r="C176" s="319" t="s">
        <v>3870</v>
      </c>
      <c r="D176" s="319"/>
      <c r="E176" s="319"/>
      <c r="F176" s="342" t="s">
        <v>3851</v>
      </c>
      <c r="G176" s="319"/>
      <c r="H176" s="319" t="s">
        <v>3912</v>
      </c>
      <c r="I176" s="319" t="s">
        <v>3847</v>
      </c>
      <c r="J176" s="319">
        <v>50</v>
      </c>
      <c r="K176" s="367"/>
    </row>
    <row r="177" s="1" customFormat="1" ht="15" customHeight="1">
      <c r="B177" s="344"/>
      <c r="C177" s="319" t="s">
        <v>195</v>
      </c>
      <c r="D177" s="319"/>
      <c r="E177" s="319"/>
      <c r="F177" s="342" t="s">
        <v>3845</v>
      </c>
      <c r="G177" s="319"/>
      <c r="H177" s="319" t="s">
        <v>3913</v>
      </c>
      <c r="I177" s="319" t="s">
        <v>3914</v>
      </c>
      <c r="J177" s="319"/>
      <c r="K177" s="367"/>
    </row>
    <row r="178" s="1" customFormat="1" ht="15" customHeight="1">
      <c r="B178" s="344"/>
      <c r="C178" s="319" t="s">
        <v>59</v>
      </c>
      <c r="D178" s="319"/>
      <c r="E178" s="319"/>
      <c r="F178" s="342" t="s">
        <v>3845</v>
      </c>
      <c r="G178" s="319"/>
      <c r="H178" s="319" t="s">
        <v>3915</v>
      </c>
      <c r="I178" s="319" t="s">
        <v>3916</v>
      </c>
      <c r="J178" s="319">
        <v>1</v>
      </c>
      <c r="K178" s="367"/>
    </row>
    <row r="179" s="1" customFormat="1" ht="15" customHeight="1">
      <c r="B179" s="344"/>
      <c r="C179" s="319" t="s">
        <v>55</v>
      </c>
      <c r="D179" s="319"/>
      <c r="E179" s="319"/>
      <c r="F179" s="342" t="s">
        <v>3845</v>
      </c>
      <c r="G179" s="319"/>
      <c r="H179" s="319" t="s">
        <v>3917</v>
      </c>
      <c r="I179" s="319" t="s">
        <v>3847</v>
      </c>
      <c r="J179" s="319">
        <v>20</v>
      </c>
      <c r="K179" s="367"/>
    </row>
    <row r="180" s="1" customFormat="1" ht="15" customHeight="1">
      <c r="B180" s="344"/>
      <c r="C180" s="319" t="s">
        <v>56</v>
      </c>
      <c r="D180" s="319"/>
      <c r="E180" s="319"/>
      <c r="F180" s="342" t="s">
        <v>3845</v>
      </c>
      <c r="G180" s="319"/>
      <c r="H180" s="319" t="s">
        <v>3918</v>
      </c>
      <c r="I180" s="319" t="s">
        <v>3847</v>
      </c>
      <c r="J180" s="319">
        <v>255</v>
      </c>
      <c r="K180" s="367"/>
    </row>
    <row r="181" s="1" customFormat="1" ht="15" customHeight="1">
      <c r="B181" s="344"/>
      <c r="C181" s="319" t="s">
        <v>196</v>
      </c>
      <c r="D181" s="319"/>
      <c r="E181" s="319"/>
      <c r="F181" s="342" t="s">
        <v>3845</v>
      </c>
      <c r="G181" s="319"/>
      <c r="H181" s="319" t="s">
        <v>3809</v>
      </c>
      <c r="I181" s="319" t="s">
        <v>3847</v>
      </c>
      <c r="J181" s="319">
        <v>10</v>
      </c>
      <c r="K181" s="367"/>
    </row>
    <row r="182" s="1" customFormat="1" ht="15" customHeight="1">
      <c r="B182" s="344"/>
      <c r="C182" s="319" t="s">
        <v>197</v>
      </c>
      <c r="D182" s="319"/>
      <c r="E182" s="319"/>
      <c r="F182" s="342" t="s">
        <v>3845</v>
      </c>
      <c r="G182" s="319"/>
      <c r="H182" s="319" t="s">
        <v>3919</v>
      </c>
      <c r="I182" s="319" t="s">
        <v>3880</v>
      </c>
      <c r="J182" s="319"/>
      <c r="K182" s="367"/>
    </row>
    <row r="183" s="1" customFormat="1" ht="15" customHeight="1">
      <c r="B183" s="344"/>
      <c r="C183" s="319" t="s">
        <v>3920</v>
      </c>
      <c r="D183" s="319"/>
      <c r="E183" s="319"/>
      <c r="F183" s="342" t="s">
        <v>3845</v>
      </c>
      <c r="G183" s="319"/>
      <c r="H183" s="319" t="s">
        <v>3921</v>
      </c>
      <c r="I183" s="319" t="s">
        <v>3880</v>
      </c>
      <c r="J183" s="319"/>
      <c r="K183" s="367"/>
    </row>
    <row r="184" s="1" customFormat="1" ht="15" customHeight="1">
      <c r="B184" s="344"/>
      <c r="C184" s="319" t="s">
        <v>3909</v>
      </c>
      <c r="D184" s="319"/>
      <c r="E184" s="319"/>
      <c r="F184" s="342" t="s">
        <v>3845</v>
      </c>
      <c r="G184" s="319"/>
      <c r="H184" s="319" t="s">
        <v>3922</v>
      </c>
      <c r="I184" s="319" t="s">
        <v>3880</v>
      </c>
      <c r="J184" s="319"/>
      <c r="K184" s="367"/>
    </row>
    <row r="185" s="1" customFormat="1" ht="15" customHeight="1">
      <c r="B185" s="344"/>
      <c r="C185" s="319" t="s">
        <v>199</v>
      </c>
      <c r="D185" s="319"/>
      <c r="E185" s="319"/>
      <c r="F185" s="342" t="s">
        <v>3851</v>
      </c>
      <c r="G185" s="319"/>
      <c r="H185" s="319" t="s">
        <v>3923</v>
      </c>
      <c r="I185" s="319" t="s">
        <v>3847</v>
      </c>
      <c r="J185" s="319">
        <v>50</v>
      </c>
      <c r="K185" s="367"/>
    </row>
    <row r="186" s="1" customFormat="1" ht="15" customHeight="1">
      <c r="B186" s="344"/>
      <c r="C186" s="319" t="s">
        <v>3924</v>
      </c>
      <c r="D186" s="319"/>
      <c r="E186" s="319"/>
      <c r="F186" s="342" t="s">
        <v>3851</v>
      </c>
      <c r="G186" s="319"/>
      <c r="H186" s="319" t="s">
        <v>3925</v>
      </c>
      <c r="I186" s="319" t="s">
        <v>3926</v>
      </c>
      <c r="J186" s="319"/>
      <c r="K186" s="367"/>
    </row>
    <row r="187" s="1" customFormat="1" ht="15" customHeight="1">
      <c r="B187" s="344"/>
      <c r="C187" s="319" t="s">
        <v>3927</v>
      </c>
      <c r="D187" s="319"/>
      <c r="E187" s="319"/>
      <c r="F187" s="342" t="s">
        <v>3851</v>
      </c>
      <c r="G187" s="319"/>
      <c r="H187" s="319" t="s">
        <v>3928</v>
      </c>
      <c r="I187" s="319" t="s">
        <v>3926</v>
      </c>
      <c r="J187" s="319"/>
      <c r="K187" s="367"/>
    </row>
    <row r="188" s="1" customFormat="1" ht="15" customHeight="1">
      <c r="B188" s="344"/>
      <c r="C188" s="319" t="s">
        <v>3929</v>
      </c>
      <c r="D188" s="319"/>
      <c r="E188" s="319"/>
      <c r="F188" s="342" t="s">
        <v>3851</v>
      </c>
      <c r="G188" s="319"/>
      <c r="H188" s="319" t="s">
        <v>3930</v>
      </c>
      <c r="I188" s="319" t="s">
        <v>3926</v>
      </c>
      <c r="J188" s="319"/>
      <c r="K188" s="367"/>
    </row>
    <row r="189" s="1" customFormat="1" ht="15" customHeight="1">
      <c r="B189" s="344"/>
      <c r="C189" s="380" t="s">
        <v>3931</v>
      </c>
      <c r="D189" s="319"/>
      <c r="E189" s="319"/>
      <c r="F189" s="342" t="s">
        <v>3851</v>
      </c>
      <c r="G189" s="319"/>
      <c r="H189" s="319" t="s">
        <v>3932</v>
      </c>
      <c r="I189" s="319" t="s">
        <v>3933</v>
      </c>
      <c r="J189" s="381" t="s">
        <v>3934</v>
      </c>
      <c r="K189" s="367"/>
    </row>
    <row r="190" s="1" customFormat="1" ht="15" customHeight="1">
      <c r="B190" s="344"/>
      <c r="C190" s="380" t="s">
        <v>44</v>
      </c>
      <c r="D190" s="319"/>
      <c r="E190" s="319"/>
      <c r="F190" s="342" t="s">
        <v>3845</v>
      </c>
      <c r="G190" s="319"/>
      <c r="H190" s="316" t="s">
        <v>3935</v>
      </c>
      <c r="I190" s="319" t="s">
        <v>3936</v>
      </c>
      <c r="J190" s="319"/>
      <c r="K190" s="367"/>
    </row>
    <row r="191" s="1" customFormat="1" ht="15" customHeight="1">
      <c r="B191" s="344"/>
      <c r="C191" s="380" t="s">
        <v>3937</v>
      </c>
      <c r="D191" s="319"/>
      <c r="E191" s="319"/>
      <c r="F191" s="342" t="s">
        <v>3845</v>
      </c>
      <c r="G191" s="319"/>
      <c r="H191" s="319" t="s">
        <v>3938</v>
      </c>
      <c r="I191" s="319" t="s">
        <v>3880</v>
      </c>
      <c r="J191" s="319"/>
      <c r="K191" s="367"/>
    </row>
    <row r="192" s="1" customFormat="1" ht="15" customHeight="1">
      <c r="B192" s="344"/>
      <c r="C192" s="380" t="s">
        <v>3939</v>
      </c>
      <c r="D192" s="319"/>
      <c r="E192" s="319"/>
      <c r="F192" s="342" t="s">
        <v>3845</v>
      </c>
      <c r="G192" s="319"/>
      <c r="H192" s="319" t="s">
        <v>3940</v>
      </c>
      <c r="I192" s="319" t="s">
        <v>3880</v>
      </c>
      <c r="J192" s="319"/>
      <c r="K192" s="367"/>
    </row>
    <row r="193" s="1" customFormat="1" ht="15" customHeight="1">
      <c r="B193" s="344"/>
      <c r="C193" s="380" t="s">
        <v>3941</v>
      </c>
      <c r="D193" s="319"/>
      <c r="E193" s="319"/>
      <c r="F193" s="342" t="s">
        <v>3851</v>
      </c>
      <c r="G193" s="319"/>
      <c r="H193" s="319" t="s">
        <v>3942</v>
      </c>
      <c r="I193" s="319" t="s">
        <v>3880</v>
      </c>
      <c r="J193" s="319"/>
      <c r="K193" s="367"/>
    </row>
    <row r="194" s="1" customFormat="1" ht="15" customHeight="1">
      <c r="B194" s="373"/>
      <c r="C194" s="382"/>
      <c r="D194" s="353"/>
      <c r="E194" s="353"/>
      <c r="F194" s="353"/>
      <c r="G194" s="353"/>
      <c r="H194" s="353"/>
      <c r="I194" s="353"/>
      <c r="J194" s="353"/>
      <c r="K194" s="374"/>
    </row>
    <row r="195" s="1" customFormat="1" ht="18.75" customHeight="1">
      <c r="B195" s="355"/>
      <c r="C195" s="365"/>
      <c r="D195" s="365"/>
      <c r="E195" s="365"/>
      <c r="F195" s="375"/>
      <c r="G195" s="365"/>
      <c r="H195" s="365"/>
      <c r="I195" s="365"/>
      <c r="J195" s="365"/>
      <c r="K195" s="355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</row>
    <row r="198" s="1" customFormat="1" ht="13.5">
      <c r="B198" s="306"/>
      <c r="C198" s="307"/>
      <c r="D198" s="307"/>
      <c r="E198" s="307"/>
      <c r="F198" s="307"/>
      <c r="G198" s="307"/>
      <c r="H198" s="307"/>
      <c r="I198" s="307"/>
      <c r="J198" s="307"/>
      <c r="K198" s="308"/>
    </row>
    <row r="199" s="1" customFormat="1" ht="21">
      <c r="B199" s="309"/>
      <c r="C199" s="310" t="s">
        <v>3943</v>
      </c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5.5" customHeight="1">
      <c r="B200" s="309"/>
      <c r="C200" s="383" t="s">
        <v>3944</v>
      </c>
      <c r="D200" s="383"/>
      <c r="E200" s="383"/>
      <c r="F200" s="383" t="s">
        <v>3945</v>
      </c>
      <c r="G200" s="384"/>
      <c r="H200" s="383" t="s">
        <v>3946</v>
      </c>
      <c r="I200" s="383"/>
      <c r="J200" s="383"/>
      <c r="K200" s="311"/>
    </row>
    <row r="201" s="1" customFormat="1" ht="5.25" customHeight="1">
      <c r="B201" s="344"/>
      <c r="C201" s="339"/>
      <c r="D201" s="339"/>
      <c r="E201" s="339"/>
      <c r="F201" s="339"/>
      <c r="G201" s="365"/>
      <c r="H201" s="339"/>
      <c r="I201" s="339"/>
      <c r="J201" s="339"/>
      <c r="K201" s="367"/>
    </row>
    <row r="202" s="1" customFormat="1" ht="15" customHeight="1">
      <c r="B202" s="344"/>
      <c r="C202" s="319" t="s">
        <v>3936</v>
      </c>
      <c r="D202" s="319"/>
      <c r="E202" s="319"/>
      <c r="F202" s="342" t="s">
        <v>45</v>
      </c>
      <c r="G202" s="319"/>
      <c r="H202" s="319" t="s">
        <v>3947</v>
      </c>
      <c r="I202" s="319"/>
      <c r="J202" s="319"/>
      <c r="K202" s="367"/>
    </row>
    <row r="203" s="1" customFormat="1" ht="15" customHeight="1">
      <c r="B203" s="344"/>
      <c r="C203" s="319"/>
      <c r="D203" s="319"/>
      <c r="E203" s="319"/>
      <c r="F203" s="342" t="s">
        <v>46</v>
      </c>
      <c r="G203" s="319"/>
      <c r="H203" s="319" t="s">
        <v>3948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49</v>
      </c>
      <c r="G204" s="319"/>
      <c r="H204" s="319" t="s">
        <v>3949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47</v>
      </c>
      <c r="G205" s="319"/>
      <c r="H205" s="319" t="s">
        <v>3950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48</v>
      </c>
      <c r="G206" s="319"/>
      <c r="H206" s="319" t="s">
        <v>3951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/>
      <c r="G207" s="319"/>
      <c r="H207" s="319"/>
      <c r="I207" s="319"/>
      <c r="J207" s="319"/>
      <c r="K207" s="367"/>
    </row>
    <row r="208" s="1" customFormat="1" ht="15" customHeight="1">
      <c r="B208" s="344"/>
      <c r="C208" s="319" t="s">
        <v>3892</v>
      </c>
      <c r="D208" s="319"/>
      <c r="E208" s="319"/>
      <c r="F208" s="342" t="s">
        <v>80</v>
      </c>
      <c r="G208" s="319"/>
      <c r="H208" s="319" t="s">
        <v>3952</v>
      </c>
      <c r="I208" s="319"/>
      <c r="J208" s="319"/>
      <c r="K208" s="367"/>
    </row>
    <row r="209" s="1" customFormat="1" ht="15" customHeight="1">
      <c r="B209" s="344"/>
      <c r="C209" s="319"/>
      <c r="D209" s="319"/>
      <c r="E209" s="319"/>
      <c r="F209" s="342" t="s">
        <v>3788</v>
      </c>
      <c r="G209" s="319"/>
      <c r="H209" s="319" t="s">
        <v>3789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3786</v>
      </c>
      <c r="G210" s="319"/>
      <c r="H210" s="319" t="s">
        <v>3953</v>
      </c>
      <c r="I210" s="319"/>
      <c r="J210" s="319"/>
      <c r="K210" s="367"/>
    </row>
    <row r="211" s="1" customFormat="1" ht="15" customHeight="1">
      <c r="B211" s="385"/>
      <c r="C211" s="319"/>
      <c r="D211" s="319"/>
      <c r="E211" s="319"/>
      <c r="F211" s="342" t="s">
        <v>3790</v>
      </c>
      <c r="G211" s="380"/>
      <c r="H211" s="371" t="s">
        <v>3791</v>
      </c>
      <c r="I211" s="371"/>
      <c r="J211" s="371"/>
      <c r="K211" s="386"/>
    </row>
    <row r="212" s="1" customFormat="1" ht="15" customHeight="1">
      <c r="B212" s="385"/>
      <c r="C212" s="319"/>
      <c r="D212" s="319"/>
      <c r="E212" s="319"/>
      <c r="F212" s="342" t="s">
        <v>3792</v>
      </c>
      <c r="G212" s="380"/>
      <c r="H212" s="371" t="s">
        <v>2401</v>
      </c>
      <c r="I212" s="371"/>
      <c r="J212" s="371"/>
      <c r="K212" s="386"/>
    </row>
    <row r="213" s="1" customFormat="1" ht="15" customHeight="1">
      <c r="B213" s="385"/>
      <c r="C213" s="319"/>
      <c r="D213" s="319"/>
      <c r="E213" s="319"/>
      <c r="F213" s="342"/>
      <c r="G213" s="380"/>
      <c r="H213" s="371"/>
      <c r="I213" s="371"/>
      <c r="J213" s="371"/>
      <c r="K213" s="386"/>
    </row>
    <row r="214" s="1" customFormat="1" ht="15" customHeight="1">
      <c r="B214" s="385"/>
      <c r="C214" s="319" t="s">
        <v>3916</v>
      </c>
      <c r="D214" s="319"/>
      <c r="E214" s="319"/>
      <c r="F214" s="342">
        <v>1</v>
      </c>
      <c r="G214" s="380"/>
      <c r="H214" s="371" t="s">
        <v>3954</v>
      </c>
      <c r="I214" s="371"/>
      <c r="J214" s="371"/>
      <c r="K214" s="386"/>
    </row>
    <row r="215" s="1" customFormat="1" ht="15" customHeight="1">
      <c r="B215" s="385"/>
      <c r="C215" s="319"/>
      <c r="D215" s="319"/>
      <c r="E215" s="319"/>
      <c r="F215" s="342">
        <v>2</v>
      </c>
      <c r="G215" s="380"/>
      <c r="H215" s="371" t="s">
        <v>3955</v>
      </c>
      <c r="I215" s="371"/>
      <c r="J215" s="371"/>
      <c r="K215" s="386"/>
    </row>
    <row r="216" s="1" customFormat="1" ht="15" customHeight="1">
      <c r="B216" s="385"/>
      <c r="C216" s="319"/>
      <c r="D216" s="319"/>
      <c r="E216" s="319"/>
      <c r="F216" s="342">
        <v>3</v>
      </c>
      <c r="G216" s="380"/>
      <c r="H216" s="371" t="s">
        <v>3956</v>
      </c>
      <c r="I216" s="371"/>
      <c r="J216" s="371"/>
      <c r="K216" s="386"/>
    </row>
    <row r="217" s="1" customFormat="1" ht="15" customHeight="1">
      <c r="B217" s="385"/>
      <c r="C217" s="319"/>
      <c r="D217" s="319"/>
      <c r="E217" s="319"/>
      <c r="F217" s="342">
        <v>4</v>
      </c>
      <c r="G217" s="380"/>
      <c r="H217" s="371" t="s">
        <v>3957</v>
      </c>
      <c r="I217" s="371"/>
      <c r="J217" s="371"/>
      <c r="K217" s="386"/>
    </row>
    <row r="218" s="1" customFormat="1" ht="12.75" customHeight="1">
      <c r="B218" s="387"/>
      <c r="C218" s="388"/>
      <c r="D218" s="388"/>
      <c r="E218" s="388"/>
      <c r="F218" s="388"/>
      <c r="G218" s="388"/>
      <c r="H218" s="388"/>
      <c r="I218" s="388"/>
      <c r="J218" s="388"/>
      <c r="K218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Vlastouvka\Eva</dc:creator>
  <cp:lastModifiedBy>Vlastouvka\Eva</cp:lastModifiedBy>
  <dcterms:created xsi:type="dcterms:W3CDTF">2020-11-30T14:51:32Z</dcterms:created>
  <dcterms:modified xsi:type="dcterms:W3CDTF">2020-11-30T14:52:12Z</dcterms:modified>
</cp:coreProperties>
</file>